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 activeTab="1"/>
  </bookViews>
  <sheets>
    <sheet name="stditems" sheetId="1" r:id="rId1"/>
    <sheet name="itemsDesc" sheetId="6" r:id="rId2"/>
    <sheet name="groupitems" sheetId="2" r:id="rId3"/>
    <sheet name="groupAttr" sheetId="3" r:id="rId4"/>
    <sheet name="groupDesc" sheetId="4" r:id="rId5"/>
    <sheet name="groupText" sheetId="5" r:id="rId6"/>
    <sheet name="attrDesc" sheetId="7" r:id="rId7"/>
  </sheets>
  <definedNames>
    <definedName name="_xlnm._FilterDatabase" localSheetId="0" hidden="1">stditems!$A$1:$BZ$1117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21" i="6" l="1"/>
  <c r="K1122" i="6"/>
  <c r="K1123" i="6"/>
  <c r="K1124" i="6"/>
  <c r="K1125" i="6"/>
  <c r="K1126" i="6"/>
  <c r="K1127" i="6"/>
  <c r="K1128" i="6"/>
  <c r="K1129" i="6"/>
  <c r="K1130" i="6"/>
  <c r="K1131" i="6"/>
  <c r="K1132" i="6"/>
  <c r="K1133" i="6"/>
  <c r="K1134" i="6"/>
  <c r="K1135" i="6"/>
  <c r="K1136" i="6"/>
  <c r="K1137" i="6"/>
  <c r="K1138" i="6"/>
  <c r="K1139" i="6"/>
  <c r="K1140" i="6"/>
  <c r="K1141" i="6"/>
  <c r="K1142" i="6"/>
  <c r="K1143" i="6"/>
  <c r="K1144" i="6"/>
  <c r="K1145" i="6"/>
  <c r="K1146" i="6"/>
  <c r="K1147" i="6"/>
  <c r="K1148" i="6"/>
  <c r="K1149" i="6"/>
  <c r="K1150" i="6"/>
  <c r="K1151" i="6"/>
  <c r="K1152" i="6"/>
  <c r="K1153" i="6"/>
  <c r="K1154" i="6"/>
  <c r="K1155" i="6"/>
  <c r="K1156" i="6"/>
  <c r="K1157" i="6"/>
  <c r="K1158" i="6"/>
  <c r="K1159" i="6"/>
  <c r="K1160" i="6"/>
  <c r="K1161" i="6"/>
  <c r="K1162" i="6"/>
  <c r="K1163" i="6"/>
  <c r="K1164" i="6"/>
  <c r="K1165" i="6"/>
  <c r="K1166" i="6"/>
  <c r="K1167" i="6"/>
  <c r="K1168" i="6"/>
  <c r="K1169" i="6"/>
  <c r="K1170" i="6"/>
  <c r="K1171" i="6"/>
  <c r="K1172" i="6"/>
  <c r="K1173" i="6"/>
  <c r="K1174" i="6"/>
  <c r="K1175" i="6"/>
  <c r="K1176" i="6"/>
  <c r="K1177" i="6"/>
  <c r="K1178" i="6"/>
  <c r="K1179" i="6"/>
  <c r="K1180" i="6"/>
  <c r="K1181" i="6"/>
  <c r="K1182" i="6"/>
  <c r="K1183" i="6"/>
  <c r="K1184" i="6"/>
  <c r="K1185" i="6"/>
  <c r="K1186" i="6"/>
  <c r="K1187" i="6"/>
  <c r="K1188" i="6"/>
  <c r="K1189" i="6"/>
  <c r="K1190" i="6"/>
  <c r="K1191" i="6"/>
  <c r="K1192" i="6"/>
  <c r="K1193" i="6"/>
  <c r="K1194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B1115" i="6" l="1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B1114" i="6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2" i="4"/>
  <c r="A113" i="4" l="1"/>
  <c r="A114" i="4"/>
  <c r="A116" i="4"/>
  <c r="A117" i="4"/>
  <c r="A119" i="4"/>
  <c r="A120" i="4"/>
  <c r="A122" i="4"/>
  <c r="A123" i="4"/>
  <c r="A125" i="4"/>
  <c r="A126" i="4"/>
  <c r="A111" i="4"/>
  <c r="A110" i="4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2" i="5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2" i="2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2" i="5"/>
  <c r="A54" i="4"/>
  <c r="A55" i="4"/>
  <c r="A56" i="4"/>
  <c r="A57" i="4"/>
  <c r="A59" i="4"/>
  <c r="A60" i="4"/>
  <c r="A61" i="4"/>
  <c r="A62" i="4"/>
  <c r="A64" i="4"/>
  <c r="A65" i="4"/>
  <c r="A66" i="4"/>
  <c r="A67" i="4"/>
  <c r="B104" i="4"/>
  <c r="C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105" i="4"/>
  <c r="C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106" i="4"/>
  <c r="C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C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108" i="4"/>
  <c r="C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109" i="4"/>
  <c r="C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C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C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112" i="4"/>
  <c r="C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C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C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115" i="4"/>
  <c r="C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C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C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118" i="4"/>
  <c r="C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C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C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121" i="4"/>
  <c r="C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C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D122" i="4"/>
  <c r="BE122" i="4"/>
  <c r="BF122" i="4"/>
  <c r="BG122" i="4"/>
  <c r="C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D123" i="4"/>
  <c r="BE123" i="4"/>
  <c r="BF123" i="4"/>
  <c r="BG123" i="4"/>
  <c r="B124" i="4"/>
  <c r="C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D124" i="4"/>
  <c r="BE124" i="4"/>
  <c r="BF124" i="4"/>
  <c r="BG124" i="4"/>
  <c r="C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D125" i="4"/>
  <c r="BE125" i="4"/>
  <c r="BF125" i="4"/>
  <c r="BG125" i="4"/>
  <c r="C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127" i="4"/>
  <c r="C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128" i="4"/>
  <c r="C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129" i="4"/>
  <c r="C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130" i="4"/>
  <c r="C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131" i="4"/>
  <c r="C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132" i="4"/>
  <c r="C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133" i="4"/>
  <c r="C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134" i="4"/>
  <c r="C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D134" i="4"/>
  <c r="BE134" i="4"/>
  <c r="BF134" i="4"/>
  <c r="BG134" i="4"/>
  <c r="B135" i="4"/>
  <c r="C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X135" i="4"/>
  <c r="AY135" i="4"/>
  <c r="AZ135" i="4"/>
  <c r="BA135" i="4"/>
  <c r="BB135" i="4"/>
  <c r="BC135" i="4"/>
  <c r="BD135" i="4"/>
  <c r="BE135" i="4"/>
  <c r="BF135" i="4"/>
  <c r="BG135" i="4"/>
  <c r="B136" i="4"/>
  <c r="C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BA136" i="4"/>
  <c r="BB136" i="4"/>
  <c r="BC136" i="4"/>
  <c r="BD136" i="4"/>
  <c r="BE136" i="4"/>
  <c r="BF136" i="4"/>
  <c r="BG136" i="4"/>
  <c r="B137" i="4"/>
  <c r="C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BA137" i="4"/>
  <c r="BB137" i="4"/>
  <c r="BC137" i="4"/>
  <c r="BD137" i="4"/>
  <c r="BE137" i="4"/>
  <c r="BF137" i="4"/>
  <c r="BG137" i="4"/>
  <c r="B138" i="4"/>
  <c r="C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139" i="4"/>
  <c r="C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BA139" i="4"/>
  <c r="BB139" i="4"/>
  <c r="BC139" i="4"/>
  <c r="BD139" i="4"/>
  <c r="BE139" i="4"/>
  <c r="BF139" i="4"/>
  <c r="BG139" i="4"/>
  <c r="B140" i="4"/>
  <c r="C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D140" i="4"/>
  <c r="BE140" i="4"/>
  <c r="BF140" i="4"/>
  <c r="BG140" i="4"/>
  <c r="B141" i="4"/>
  <c r="C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142" i="4"/>
  <c r="C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143" i="4"/>
  <c r="C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144" i="4"/>
  <c r="C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145" i="4"/>
  <c r="C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146" i="4"/>
  <c r="C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147" i="4"/>
  <c r="C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148" i="4"/>
  <c r="C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149" i="4"/>
  <c r="C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150" i="4"/>
  <c r="C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151" i="4"/>
  <c r="C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152" i="4"/>
  <c r="C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X152" i="4"/>
  <c r="AY152" i="4"/>
  <c r="AZ152" i="4"/>
  <c r="BA152" i="4"/>
  <c r="BB152" i="4"/>
  <c r="BC152" i="4"/>
  <c r="BD152" i="4"/>
  <c r="BE152" i="4"/>
  <c r="BF152" i="4"/>
  <c r="BG152" i="4"/>
  <c r="B153" i="4"/>
  <c r="C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AX153" i="4"/>
  <c r="AY153" i="4"/>
  <c r="AZ153" i="4"/>
  <c r="BA153" i="4"/>
  <c r="BB153" i="4"/>
  <c r="BC153" i="4"/>
  <c r="BD153" i="4"/>
  <c r="BE153" i="4"/>
  <c r="BF153" i="4"/>
  <c r="BG153" i="4"/>
  <c r="B154" i="4"/>
  <c r="C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X154" i="4"/>
  <c r="AY154" i="4"/>
  <c r="AZ154" i="4"/>
  <c r="BA154" i="4"/>
  <c r="BB154" i="4"/>
  <c r="BC154" i="4"/>
  <c r="BD154" i="4"/>
  <c r="BE154" i="4"/>
  <c r="BF154" i="4"/>
  <c r="BG154" i="4"/>
  <c r="B155" i="4"/>
  <c r="C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X155" i="4"/>
  <c r="AY155" i="4"/>
  <c r="AZ155" i="4"/>
  <c r="BA155" i="4"/>
  <c r="BB155" i="4"/>
  <c r="BC155" i="4"/>
  <c r="BD155" i="4"/>
  <c r="BE155" i="4"/>
  <c r="BF155" i="4"/>
  <c r="BG155" i="4"/>
  <c r="B156" i="4"/>
  <c r="C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X156" i="4"/>
  <c r="AY156" i="4"/>
  <c r="AZ156" i="4"/>
  <c r="BA156" i="4"/>
  <c r="BB156" i="4"/>
  <c r="BC156" i="4"/>
  <c r="BD156" i="4"/>
  <c r="BE156" i="4"/>
  <c r="BF156" i="4"/>
  <c r="BG156" i="4"/>
  <c r="B157" i="4"/>
  <c r="C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BA157" i="4"/>
  <c r="BB157" i="4"/>
  <c r="BC157" i="4"/>
  <c r="BD157" i="4"/>
  <c r="BE157" i="4"/>
  <c r="BF157" i="4"/>
  <c r="BG157" i="4"/>
  <c r="B158" i="4"/>
  <c r="C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159" i="4"/>
  <c r="C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160" i="4"/>
  <c r="C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Z160" i="4"/>
  <c r="BA160" i="4"/>
  <c r="BB160" i="4"/>
  <c r="BC160" i="4"/>
  <c r="BD160" i="4"/>
  <c r="BE160" i="4"/>
  <c r="BF160" i="4"/>
  <c r="BG160" i="4"/>
  <c r="A3" i="4"/>
  <c r="A4" i="4"/>
  <c r="A6" i="4"/>
  <c r="A7" i="4"/>
  <c r="A9" i="4"/>
  <c r="A10" i="4"/>
  <c r="A12" i="4"/>
  <c r="A13" i="4"/>
  <c r="A15" i="4"/>
  <c r="A16" i="4"/>
  <c r="A18" i="4"/>
  <c r="A19" i="4"/>
  <c r="A21" i="4"/>
  <c r="A22" i="4"/>
  <c r="A24" i="4"/>
  <c r="A25" i="4"/>
  <c r="A27" i="4"/>
  <c r="A28" i="4"/>
  <c r="A30" i="4"/>
  <c r="A31" i="4"/>
  <c r="A33" i="4"/>
  <c r="A34" i="4"/>
  <c r="A36" i="4"/>
  <c r="A37" i="4"/>
  <c r="A39" i="4"/>
  <c r="A40" i="4"/>
  <c r="A42" i="4"/>
  <c r="A43" i="4"/>
  <c r="A45" i="4"/>
  <c r="A46" i="4"/>
  <c r="A48" i="4"/>
  <c r="A49" i="4"/>
  <c r="A51" i="4"/>
  <c r="A52" i="4"/>
  <c r="A100" i="4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F2" i="4"/>
  <c r="F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2" i="4"/>
  <c r="B5" i="4"/>
  <c r="B8" i="4"/>
  <c r="B11" i="4"/>
  <c r="B14" i="4"/>
  <c r="B17" i="4"/>
  <c r="B20" i="4"/>
  <c r="B23" i="4"/>
  <c r="B26" i="4"/>
  <c r="B29" i="4"/>
  <c r="B32" i="4"/>
  <c r="B35" i="4"/>
  <c r="B38" i="4"/>
  <c r="B41" i="4"/>
  <c r="B44" i="4"/>
  <c r="B47" i="4"/>
  <c r="B50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A99" i="4"/>
  <c r="B101" i="4"/>
  <c r="A102" i="4"/>
  <c r="A103" i="4"/>
  <c r="B2" i="4"/>
  <c r="A107" i="4" l="1"/>
  <c r="R593" i="1"/>
  <c r="Q593" i="1" s="1"/>
  <c r="T593" i="1"/>
  <c r="S593" i="1" s="1"/>
  <c r="R594" i="1"/>
  <c r="Q594" i="1" s="1"/>
  <c r="T594" i="1"/>
  <c r="S594" i="1" s="1"/>
  <c r="R595" i="1"/>
  <c r="Q595" i="1" s="1"/>
  <c r="T595" i="1"/>
  <c r="S595" i="1" s="1"/>
  <c r="R596" i="1"/>
  <c r="Q596" i="1" s="1"/>
  <c r="T596" i="1"/>
  <c r="S596" i="1" s="1"/>
  <c r="R597" i="1"/>
  <c r="Q597" i="1" s="1"/>
  <c r="T597" i="1"/>
  <c r="S597" i="1" s="1"/>
  <c r="R598" i="1"/>
  <c r="Q598" i="1" s="1"/>
  <c r="T598" i="1"/>
  <c r="S598" i="1" s="1"/>
  <c r="R599" i="1"/>
  <c r="Q599" i="1" s="1"/>
  <c r="T599" i="1"/>
  <c r="S599" i="1" s="1"/>
  <c r="R600" i="1"/>
  <c r="Q600" i="1" s="1"/>
  <c r="T600" i="1"/>
  <c r="S600" i="1" s="1"/>
  <c r="R601" i="1"/>
  <c r="Q601" i="1" s="1"/>
  <c r="T601" i="1"/>
  <c r="S601" i="1" s="1"/>
  <c r="R602" i="1"/>
  <c r="Q602" i="1" s="1"/>
  <c r="T602" i="1"/>
  <c r="S602" i="1" s="1"/>
  <c r="R603" i="1"/>
  <c r="Q603" i="1" s="1"/>
  <c r="T603" i="1"/>
  <c r="S603" i="1" s="1"/>
  <c r="O594" i="1"/>
  <c r="O595" i="1"/>
  <c r="O596" i="1"/>
  <c r="O597" i="1"/>
  <c r="O598" i="1"/>
  <c r="O599" i="1"/>
  <c r="O600" i="1"/>
  <c r="O601" i="1"/>
  <c r="O602" i="1"/>
  <c r="O603" i="1"/>
  <c r="O593" i="1"/>
  <c r="N594" i="1"/>
  <c r="M594" i="1" s="1"/>
  <c r="N595" i="1"/>
  <c r="M595" i="1" s="1"/>
  <c r="N596" i="1"/>
  <c r="M596" i="1" s="1"/>
  <c r="N597" i="1"/>
  <c r="M597" i="1" s="1"/>
  <c r="N598" i="1"/>
  <c r="M598" i="1" s="1"/>
  <c r="N599" i="1"/>
  <c r="M599" i="1" s="1"/>
  <c r="N600" i="1"/>
  <c r="M600" i="1" s="1"/>
  <c r="N601" i="1"/>
  <c r="M601" i="1" s="1"/>
  <c r="N602" i="1"/>
  <c r="M602" i="1" s="1"/>
  <c r="N603" i="1"/>
  <c r="M603" i="1" s="1"/>
  <c r="N593" i="1"/>
  <c r="M593" i="1" s="1"/>
  <c r="K594" i="1"/>
  <c r="K595" i="1"/>
  <c r="K596" i="1"/>
  <c r="K597" i="1"/>
  <c r="K598" i="1"/>
  <c r="K599" i="1"/>
  <c r="K600" i="1"/>
  <c r="K601" i="1"/>
  <c r="K602" i="1"/>
  <c r="K603" i="1"/>
  <c r="K593" i="1"/>
  <c r="C2" i="5" l="1"/>
  <c r="C3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R146" i="5"/>
  <c r="R150" i="5"/>
  <c r="R154" i="5"/>
  <c r="R158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H4" i="5"/>
  <c r="R4" i="5"/>
  <c r="D6" i="5"/>
  <c r="N6" i="5"/>
  <c r="J8" i="5"/>
  <c r="S8" i="5"/>
  <c r="G10" i="5"/>
  <c r="O10" i="5"/>
  <c r="L12" i="5"/>
  <c r="H14" i="5"/>
  <c r="S14" i="5"/>
  <c r="D16" i="5"/>
  <c r="O16" i="5"/>
  <c r="L18" i="5"/>
  <c r="H20" i="5"/>
  <c r="R20" i="5"/>
  <c r="D22" i="5"/>
  <c r="N22" i="5"/>
  <c r="J24" i="5"/>
  <c r="S24" i="5"/>
  <c r="E26" i="5"/>
  <c r="K26" i="5"/>
  <c r="S26" i="5"/>
  <c r="I28" i="5"/>
  <c r="O28" i="5"/>
  <c r="E30" i="5"/>
  <c r="K30" i="5"/>
  <c r="S30" i="5"/>
  <c r="H32" i="5"/>
  <c r="M32" i="5"/>
  <c r="R32" i="5"/>
  <c r="H34" i="5"/>
  <c r="M34" i="5"/>
  <c r="R34" i="5"/>
  <c r="H36" i="5"/>
  <c r="M36" i="5"/>
  <c r="R36" i="5"/>
  <c r="H38" i="5"/>
  <c r="M38" i="5"/>
  <c r="R38" i="5"/>
  <c r="H40" i="5"/>
  <c r="M40" i="5"/>
  <c r="R40" i="5"/>
  <c r="H42" i="5"/>
  <c r="M42" i="5"/>
  <c r="R42" i="5"/>
  <c r="H44" i="5"/>
  <c r="M44" i="5"/>
  <c r="R44" i="5"/>
  <c r="R45" i="5"/>
  <c r="H46" i="5"/>
  <c r="M46" i="5"/>
  <c r="R46" i="5"/>
  <c r="H47" i="5"/>
  <c r="H48" i="5"/>
  <c r="M48" i="5"/>
  <c r="R48" i="5"/>
  <c r="R49" i="5"/>
  <c r="H50" i="5"/>
  <c r="M50" i="5"/>
  <c r="R50" i="5"/>
  <c r="H51" i="5"/>
  <c r="H52" i="5"/>
  <c r="M52" i="5"/>
  <c r="R52" i="5"/>
  <c r="R53" i="5"/>
  <c r="E54" i="5"/>
  <c r="H54" i="5"/>
  <c r="J54" i="5"/>
  <c r="M54" i="5"/>
  <c r="P54" i="5"/>
  <c r="R54" i="5"/>
  <c r="M55" i="5"/>
  <c r="E56" i="5"/>
  <c r="H56" i="5"/>
  <c r="J56" i="5"/>
  <c r="M56" i="5"/>
  <c r="P56" i="5"/>
  <c r="R56" i="5"/>
  <c r="H57" i="5"/>
  <c r="E58" i="5"/>
  <c r="H58" i="5"/>
  <c r="J58" i="5"/>
  <c r="M58" i="5"/>
  <c r="P58" i="5"/>
  <c r="R58" i="5"/>
  <c r="E60" i="5"/>
  <c r="H60" i="5"/>
  <c r="J60" i="5"/>
  <c r="M60" i="5"/>
  <c r="P60" i="5"/>
  <c r="R60" i="5"/>
  <c r="R61" i="5"/>
  <c r="E62" i="5"/>
  <c r="H62" i="5"/>
  <c r="J62" i="5"/>
  <c r="M62" i="5"/>
  <c r="P62" i="5"/>
  <c r="R62" i="5"/>
  <c r="M63" i="5"/>
  <c r="E64" i="5"/>
  <c r="H64" i="5"/>
  <c r="J64" i="5"/>
  <c r="M64" i="5"/>
  <c r="P64" i="5"/>
  <c r="R64" i="5"/>
  <c r="H65" i="5"/>
  <c r="E66" i="5"/>
  <c r="H66" i="5"/>
  <c r="J66" i="5"/>
  <c r="M66" i="5"/>
  <c r="P66" i="5"/>
  <c r="R66" i="5"/>
  <c r="E68" i="5"/>
  <c r="H68" i="5"/>
  <c r="J68" i="5"/>
  <c r="M68" i="5"/>
  <c r="P68" i="5"/>
  <c r="R68" i="5"/>
  <c r="R69" i="5"/>
  <c r="E70" i="5"/>
  <c r="H70" i="5"/>
  <c r="J70" i="5"/>
  <c r="M70" i="5"/>
  <c r="P70" i="5"/>
  <c r="R70" i="5"/>
  <c r="M71" i="5"/>
  <c r="E72" i="5"/>
  <c r="H72" i="5"/>
  <c r="J72" i="5"/>
  <c r="M72" i="5"/>
  <c r="P72" i="5"/>
  <c r="R72" i="5"/>
  <c r="H73" i="5"/>
  <c r="E74" i="5"/>
  <c r="H74" i="5"/>
  <c r="J74" i="5"/>
  <c r="M74" i="5"/>
  <c r="P74" i="5"/>
  <c r="R74" i="5"/>
  <c r="E76" i="5"/>
  <c r="H76" i="5"/>
  <c r="J76" i="5"/>
  <c r="M76" i="5"/>
  <c r="P76" i="5"/>
  <c r="R76" i="5"/>
  <c r="R77" i="5"/>
  <c r="E78" i="5"/>
  <c r="H78" i="5"/>
  <c r="J78" i="5"/>
  <c r="M78" i="5"/>
  <c r="P78" i="5"/>
  <c r="R78" i="5"/>
  <c r="M79" i="5"/>
  <c r="E80" i="5"/>
  <c r="H80" i="5"/>
  <c r="J80" i="5"/>
  <c r="M80" i="5"/>
  <c r="P80" i="5"/>
  <c r="R80" i="5"/>
  <c r="H81" i="5"/>
  <c r="E82" i="5"/>
  <c r="H82" i="5"/>
  <c r="J82" i="5"/>
  <c r="M82" i="5"/>
  <c r="P82" i="5"/>
  <c r="R82" i="5"/>
  <c r="E84" i="5"/>
  <c r="H84" i="5"/>
  <c r="J84" i="5"/>
  <c r="M84" i="5"/>
  <c r="P84" i="5"/>
  <c r="R84" i="5"/>
  <c r="R85" i="5"/>
  <c r="E86" i="5"/>
  <c r="H86" i="5"/>
  <c r="J86" i="5"/>
  <c r="M86" i="5"/>
  <c r="P86" i="5"/>
  <c r="R86" i="5"/>
  <c r="H87" i="5"/>
  <c r="R87" i="5"/>
  <c r="E88" i="5"/>
  <c r="H88" i="5"/>
  <c r="J88" i="5"/>
  <c r="M88" i="5"/>
  <c r="P88" i="5"/>
  <c r="R88" i="5"/>
  <c r="H89" i="5"/>
  <c r="R89" i="5"/>
  <c r="E90" i="5"/>
  <c r="H90" i="5"/>
  <c r="J90" i="5"/>
  <c r="M90" i="5"/>
  <c r="P90" i="5"/>
  <c r="R90" i="5"/>
  <c r="H91" i="5"/>
  <c r="R91" i="5"/>
  <c r="E92" i="5"/>
  <c r="H92" i="5"/>
  <c r="J92" i="5"/>
  <c r="M92" i="5"/>
  <c r="P92" i="5"/>
  <c r="R92" i="5"/>
  <c r="H93" i="5"/>
  <c r="Q93" i="5"/>
  <c r="E94" i="5"/>
  <c r="G94" i="5"/>
  <c r="I94" i="5"/>
  <c r="K94" i="5"/>
  <c r="M94" i="5"/>
  <c r="O94" i="5"/>
  <c r="Q94" i="5"/>
  <c r="S94" i="5"/>
  <c r="I95" i="5"/>
  <c r="Q95" i="5"/>
  <c r="E96" i="5"/>
  <c r="G96" i="5"/>
  <c r="I96" i="5"/>
  <c r="K96" i="5"/>
  <c r="M96" i="5"/>
  <c r="O96" i="5"/>
  <c r="Q96" i="5"/>
  <c r="S96" i="5"/>
  <c r="I97" i="5"/>
  <c r="Q97" i="5"/>
  <c r="E98" i="5"/>
  <c r="G98" i="5"/>
  <c r="I98" i="5"/>
  <c r="K98" i="5"/>
  <c r="M98" i="5"/>
  <c r="O98" i="5"/>
  <c r="Q98" i="5"/>
  <c r="S98" i="5"/>
  <c r="I99" i="5"/>
  <c r="Q99" i="5"/>
  <c r="E100" i="5"/>
  <c r="G100" i="5"/>
  <c r="I100" i="5"/>
  <c r="K100" i="5"/>
  <c r="M100" i="5"/>
  <c r="O100" i="5"/>
  <c r="Q100" i="5"/>
  <c r="S100" i="5"/>
  <c r="I101" i="5"/>
  <c r="Q101" i="5"/>
  <c r="E102" i="5"/>
  <c r="G102" i="5"/>
  <c r="I102" i="5"/>
  <c r="K102" i="5"/>
  <c r="M102" i="5"/>
  <c r="O102" i="5"/>
  <c r="Q102" i="5"/>
  <c r="S102" i="5"/>
  <c r="I103" i="5"/>
  <c r="Q103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C4" i="5"/>
  <c r="L4" i="5" s="1"/>
  <c r="C5" i="5"/>
  <c r="C6" i="5"/>
  <c r="C7" i="5"/>
  <c r="C8" i="5"/>
  <c r="D8" i="5" s="1"/>
  <c r="C9" i="5"/>
  <c r="C10" i="5"/>
  <c r="C11" i="5"/>
  <c r="C12" i="5"/>
  <c r="H12" i="5" s="1"/>
  <c r="C13" i="5"/>
  <c r="C14" i="5"/>
  <c r="C15" i="5"/>
  <c r="C16" i="5"/>
  <c r="J16" i="5" s="1"/>
  <c r="C17" i="5"/>
  <c r="C18" i="5"/>
  <c r="C19" i="5"/>
  <c r="C20" i="5"/>
  <c r="L20" i="5" s="1"/>
  <c r="C21" i="5"/>
  <c r="C22" i="5"/>
  <c r="C23" i="5"/>
  <c r="C24" i="5"/>
  <c r="D24" i="5" s="1"/>
  <c r="C25" i="5"/>
  <c r="C26" i="5"/>
  <c r="C27" i="5"/>
  <c r="C28" i="5"/>
  <c r="E28" i="5" s="1"/>
  <c r="C29" i="5"/>
  <c r="C30" i="5"/>
  <c r="C31" i="5"/>
  <c r="C32" i="5"/>
  <c r="E32" i="5" s="1"/>
  <c r="C33" i="5"/>
  <c r="C34" i="5"/>
  <c r="C35" i="5"/>
  <c r="C36" i="5"/>
  <c r="E36" i="5" s="1"/>
  <c r="C37" i="5"/>
  <c r="C38" i="5"/>
  <c r="C39" i="5"/>
  <c r="C40" i="5"/>
  <c r="E40" i="5" s="1"/>
  <c r="C41" i="5"/>
  <c r="C42" i="5"/>
  <c r="C43" i="5"/>
  <c r="R43" i="5" s="1"/>
  <c r="C44" i="5"/>
  <c r="E44" i="5" s="1"/>
  <c r="C45" i="5"/>
  <c r="H45" i="5" s="1"/>
  <c r="C46" i="5"/>
  <c r="C47" i="5"/>
  <c r="C48" i="5"/>
  <c r="E48" i="5" s="1"/>
  <c r="C49" i="5"/>
  <c r="H49" i="5" s="1"/>
  <c r="C50" i="5"/>
  <c r="C51" i="5"/>
  <c r="C52" i="5"/>
  <c r="E52" i="5" s="1"/>
  <c r="C53" i="5"/>
  <c r="H53" i="5" s="1"/>
  <c r="C54" i="5"/>
  <c r="C55" i="5"/>
  <c r="H55" i="5" s="1"/>
  <c r="C56" i="5"/>
  <c r="F56" i="5" s="1"/>
  <c r="C57" i="5"/>
  <c r="R57" i="5" s="1"/>
  <c r="C58" i="5"/>
  <c r="C59" i="5"/>
  <c r="C60" i="5"/>
  <c r="F60" i="5" s="1"/>
  <c r="C61" i="5"/>
  <c r="H61" i="5" s="1"/>
  <c r="C62" i="5"/>
  <c r="C63" i="5"/>
  <c r="H63" i="5" s="1"/>
  <c r="C64" i="5"/>
  <c r="F64" i="5" s="1"/>
  <c r="C65" i="5"/>
  <c r="R65" i="5" s="1"/>
  <c r="C66" i="5"/>
  <c r="C67" i="5"/>
  <c r="M67" i="5" s="1"/>
  <c r="C68" i="5"/>
  <c r="F68" i="5" s="1"/>
  <c r="C69" i="5"/>
  <c r="H69" i="5" s="1"/>
  <c r="C70" i="5"/>
  <c r="C71" i="5"/>
  <c r="C72" i="5"/>
  <c r="F72" i="5" s="1"/>
  <c r="C73" i="5"/>
  <c r="R73" i="5" s="1"/>
  <c r="C74" i="5"/>
  <c r="C75" i="5"/>
  <c r="M75" i="5" s="1"/>
  <c r="C76" i="5"/>
  <c r="F76" i="5" s="1"/>
  <c r="C77" i="5"/>
  <c r="H77" i="5" s="1"/>
  <c r="C78" i="5"/>
  <c r="C79" i="5"/>
  <c r="C80" i="5"/>
  <c r="F80" i="5" s="1"/>
  <c r="C81" i="5"/>
  <c r="R81" i="5" s="1"/>
  <c r="C82" i="5"/>
  <c r="C83" i="5"/>
  <c r="M83" i="5" s="1"/>
  <c r="C84" i="5"/>
  <c r="F84" i="5" s="1"/>
  <c r="C85" i="5"/>
  <c r="H85" i="5" s="1"/>
  <c r="C86" i="5"/>
  <c r="C87" i="5"/>
  <c r="C88" i="5"/>
  <c r="F88" i="5" s="1"/>
  <c r="C89" i="5"/>
  <c r="M89" i="5" s="1"/>
  <c r="C90" i="5"/>
  <c r="C91" i="5"/>
  <c r="M91" i="5" s="1"/>
  <c r="C92" i="5"/>
  <c r="F92" i="5" s="1"/>
  <c r="C93" i="5"/>
  <c r="M93" i="5" s="1"/>
  <c r="C94" i="5"/>
  <c r="C95" i="5"/>
  <c r="C96" i="5"/>
  <c r="D96" i="5" s="1"/>
  <c r="C97" i="5"/>
  <c r="E97" i="5" s="1"/>
  <c r="C98" i="5"/>
  <c r="C99" i="5"/>
  <c r="E99" i="5" s="1"/>
  <c r="C100" i="5"/>
  <c r="D100" i="5" s="1"/>
  <c r="C101" i="5"/>
  <c r="E101" i="5" s="1"/>
  <c r="C102" i="5"/>
  <c r="C103" i="5"/>
  <c r="G103" i="5" s="1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R148" i="5" s="1"/>
  <c r="C149" i="5"/>
  <c r="C150" i="5"/>
  <c r="C151" i="5"/>
  <c r="C152" i="5"/>
  <c r="R152" i="5" s="1"/>
  <c r="C153" i="5"/>
  <c r="C154" i="5"/>
  <c r="C155" i="5"/>
  <c r="C156" i="5"/>
  <c r="R156" i="5" s="1"/>
  <c r="C157" i="5"/>
  <c r="C158" i="5"/>
  <c r="C159" i="5"/>
  <c r="C160" i="5"/>
  <c r="R160" i="5" s="1"/>
  <c r="E147" i="5" l="1"/>
  <c r="I147" i="5"/>
  <c r="M147" i="5"/>
  <c r="Q147" i="5"/>
  <c r="G147" i="5"/>
  <c r="K147" i="5"/>
  <c r="O147" i="5"/>
  <c r="S147" i="5"/>
  <c r="F147" i="5"/>
  <c r="N147" i="5"/>
  <c r="H147" i="5"/>
  <c r="P147" i="5"/>
  <c r="D147" i="5"/>
  <c r="J147" i="5"/>
  <c r="L147" i="5"/>
  <c r="R147" i="5"/>
  <c r="E143" i="5"/>
  <c r="I143" i="5"/>
  <c r="M143" i="5"/>
  <c r="Q143" i="5"/>
  <c r="G143" i="5"/>
  <c r="K143" i="5"/>
  <c r="O143" i="5"/>
  <c r="S143" i="5"/>
  <c r="D143" i="5"/>
  <c r="L143" i="5"/>
  <c r="F143" i="5"/>
  <c r="N143" i="5"/>
  <c r="H143" i="5"/>
  <c r="P143" i="5"/>
  <c r="J143" i="5"/>
  <c r="R143" i="5"/>
  <c r="D131" i="5"/>
  <c r="H131" i="5"/>
  <c r="L131" i="5"/>
  <c r="P131" i="5"/>
  <c r="G131" i="5"/>
  <c r="M131" i="5"/>
  <c r="R131" i="5"/>
  <c r="E131" i="5"/>
  <c r="J131" i="5"/>
  <c r="O131" i="5"/>
  <c r="F131" i="5"/>
  <c r="Q131" i="5"/>
  <c r="I131" i="5"/>
  <c r="S131" i="5"/>
  <c r="K131" i="5"/>
  <c r="N131" i="5"/>
  <c r="F119" i="5"/>
  <c r="J119" i="5"/>
  <c r="N119" i="5"/>
  <c r="R119" i="5"/>
  <c r="D119" i="5"/>
  <c r="H119" i="5"/>
  <c r="L119" i="5"/>
  <c r="P119" i="5"/>
  <c r="G119" i="5"/>
  <c r="O119" i="5"/>
  <c r="I119" i="5"/>
  <c r="Q119" i="5"/>
  <c r="K119" i="5"/>
  <c r="S119" i="5"/>
  <c r="E119" i="5"/>
  <c r="M119" i="5"/>
  <c r="E107" i="5"/>
  <c r="I107" i="5"/>
  <c r="M107" i="5"/>
  <c r="Q107" i="5"/>
  <c r="H107" i="5"/>
  <c r="N107" i="5"/>
  <c r="S107" i="5"/>
  <c r="F107" i="5"/>
  <c r="K107" i="5"/>
  <c r="P107" i="5"/>
  <c r="J107" i="5"/>
  <c r="L107" i="5"/>
  <c r="D107" i="5"/>
  <c r="O107" i="5"/>
  <c r="G107" i="5"/>
  <c r="R107" i="5"/>
  <c r="F95" i="5"/>
  <c r="J95" i="5"/>
  <c r="N95" i="5"/>
  <c r="R95" i="5"/>
  <c r="D95" i="5"/>
  <c r="H95" i="5"/>
  <c r="L95" i="5"/>
  <c r="P95" i="5"/>
  <c r="G87" i="5"/>
  <c r="K87" i="5"/>
  <c r="O87" i="5"/>
  <c r="S87" i="5"/>
  <c r="D87" i="5"/>
  <c r="I87" i="5"/>
  <c r="N87" i="5"/>
  <c r="F87" i="5"/>
  <c r="L87" i="5"/>
  <c r="Q87" i="5"/>
  <c r="G79" i="5"/>
  <c r="K79" i="5"/>
  <c r="O79" i="5"/>
  <c r="S79" i="5"/>
  <c r="D79" i="5"/>
  <c r="I79" i="5"/>
  <c r="N79" i="5"/>
  <c r="E79" i="5"/>
  <c r="J79" i="5"/>
  <c r="P79" i="5"/>
  <c r="F79" i="5"/>
  <c r="L79" i="5"/>
  <c r="Q79" i="5"/>
  <c r="G71" i="5"/>
  <c r="K71" i="5"/>
  <c r="O71" i="5"/>
  <c r="S71" i="5"/>
  <c r="D71" i="5"/>
  <c r="I71" i="5"/>
  <c r="N71" i="5"/>
  <c r="E71" i="5"/>
  <c r="J71" i="5"/>
  <c r="P71" i="5"/>
  <c r="F71" i="5"/>
  <c r="L71" i="5"/>
  <c r="Q71" i="5"/>
  <c r="G59" i="5"/>
  <c r="K59" i="5"/>
  <c r="O59" i="5"/>
  <c r="S59" i="5"/>
  <c r="D59" i="5"/>
  <c r="I59" i="5"/>
  <c r="N59" i="5"/>
  <c r="E59" i="5"/>
  <c r="J59" i="5"/>
  <c r="P59" i="5"/>
  <c r="F59" i="5"/>
  <c r="L59" i="5"/>
  <c r="Q59" i="5"/>
  <c r="G51" i="5"/>
  <c r="K51" i="5"/>
  <c r="O51" i="5"/>
  <c r="S51" i="5"/>
  <c r="D51" i="5"/>
  <c r="I51" i="5"/>
  <c r="N51" i="5"/>
  <c r="E51" i="5"/>
  <c r="J51" i="5"/>
  <c r="P51" i="5"/>
  <c r="F51" i="5"/>
  <c r="L51" i="5"/>
  <c r="Q51" i="5"/>
  <c r="G47" i="5"/>
  <c r="K47" i="5"/>
  <c r="O47" i="5"/>
  <c r="S47" i="5"/>
  <c r="D47" i="5"/>
  <c r="I47" i="5"/>
  <c r="N47" i="5"/>
  <c r="E47" i="5"/>
  <c r="J47" i="5"/>
  <c r="P47" i="5"/>
  <c r="F47" i="5"/>
  <c r="L47" i="5"/>
  <c r="Q47" i="5"/>
  <c r="G39" i="5"/>
  <c r="K39" i="5"/>
  <c r="O39" i="5"/>
  <c r="S39" i="5"/>
  <c r="D39" i="5"/>
  <c r="I39" i="5"/>
  <c r="N39" i="5"/>
  <c r="E39" i="5"/>
  <c r="J39" i="5"/>
  <c r="P39" i="5"/>
  <c r="F39" i="5"/>
  <c r="L39" i="5"/>
  <c r="Q39" i="5"/>
  <c r="H39" i="5"/>
  <c r="M39" i="5"/>
  <c r="R39" i="5"/>
  <c r="D31" i="5"/>
  <c r="H31" i="5"/>
  <c r="L31" i="5"/>
  <c r="P31" i="5"/>
  <c r="G31" i="5"/>
  <c r="M31" i="5"/>
  <c r="R31" i="5"/>
  <c r="E31" i="5"/>
  <c r="K31" i="5"/>
  <c r="S31" i="5"/>
  <c r="F31" i="5"/>
  <c r="N31" i="5"/>
  <c r="I31" i="5"/>
  <c r="O31" i="5"/>
  <c r="J31" i="5"/>
  <c r="Q31" i="5"/>
  <c r="E23" i="5"/>
  <c r="I23" i="5"/>
  <c r="M23" i="5"/>
  <c r="Q23" i="5"/>
  <c r="F23" i="5"/>
  <c r="K23" i="5"/>
  <c r="P23" i="5"/>
  <c r="H23" i="5"/>
  <c r="O23" i="5"/>
  <c r="J23" i="5"/>
  <c r="S23" i="5"/>
  <c r="L23" i="5"/>
  <c r="D23" i="5"/>
  <c r="N23" i="5"/>
  <c r="G23" i="5"/>
  <c r="R23" i="5"/>
  <c r="E11" i="5"/>
  <c r="I11" i="5"/>
  <c r="M11" i="5"/>
  <c r="Q11" i="5"/>
  <c r="F11" i="5"/>
  <c r="K11" i="5"/>
  <c r="P11" i="5"/>
  <c r="H11" i="5"/>
  <c r="O11" i="5"/>
  <c r="L11" i="5"/>
  <c r="D11" i="5"/>
  <c r="N11" i="5"/>
  <c r="G11" i="5"/>
  <c r="R11" i="5"/>
  <c r="J11" i="5"/>
  <c r="S11" i="5"/>
  <c r="O103" i="5"/>
  <c r="O101" i="5"/>
  <c r="G101" i="5"/>
  <c r="O99" i="5"/>
  <c r="G99" i="5"/>
  <c r="O97" i="5"/>
  <c r="G97" i="5"/>
  <c r="O95" i="5"/>
  <c r="G95" i="5"/>
  <c r="O93" i="5"/>
  <c r="E93" i="5"/>
  <c r="P91" i="5"/>
  <c r="E91" i="5"/>
  <c r="P89" i="5"/>
  <c r="E89" i="5"/>
  <c r="P87" i="5"/>
  <c r="E87" i="5"/>
  <c r="M85" i="5"/>
  <c r="R83" i="5"/>
  <c r="H79" i="5"/>
  <c r="M77" i="5"/>
  <c r="R75" i="5"/>
  <c r="H71" i="5"/>
  <c r="M69" i="5"/>
  <c r="R67" i="5"/>
  <c r="M61" i="5"/>
  <c r="R59" i="5"/>
  <c r="M53" i="5"/>
  <c r="M49" i="5"/>
  <c r="M45" i="5"/>
  <c r="E151" i="5"/>
  <c r="I151" i="5"/>
  <c r="M151" i="5"/>
  <c r="Q151" i="5"/>
  <c r="G151" i="5"/>
  <c r="K151" i="5"/>
  <c r="O151" i="5"/>
  <c r="S151" i="5"/>
  <c r="F151" i="5"/>
  <c r="N151" i="5"/>
  <c r="H151" i="5"/>
  <c r="P151" i="5"/>
  <c r="D151" i="5"/>
  <c r="J151" i="5"/>
  <c r="L151" i="5"/>
  <c r="R151" i="5"/>
  <c r="E135" i="5"/>
  <c r="I135" i="5"/>
  <c r="M135" i="5"/>
  <c r="Q135" i="5"/>
  <c r="G135" i="5"/>
  <c r="K135" i="5"/>
  <c r="O135" i="5"/>
  <c r="S135" i="5"/>
  <c r="D135" i="5"/>
  <c r="L135" i="5"/>
  <c r="F135" i="5"/>
  <c r="N135" i="5"/>
  <c r="H135" i="5"/>
  <c r="P135" i="5"/>
  <c r="J135" i="5"/>
  <c r="R135" i="5"/>
  <c r="F103" i="5"/>
  <c r="J103" i="5"/>
  <c r="N103" i="5"/>
  <c r="R103" i="5"/>
  <c r="D103" i="5"/>
  <c r="H103" i="5"/>
  <c r="L103" i="5"/>
  <c r="P103" i="5"/>
  <c r="M101" i="5"/>
  <c r="M99" i="5"/>
  <c r="M97" i="5"/>
  <c r="M95" i="5"/>
  <c r="E95" i="5"/>
  <c r="M87" i="5"/>
  <c r="M59" i="5"/>
  <c r="R51" i="5"/>
  <c r="R47" i="5"/>
  <c r="E159" i="5"/>
  <c r="I159" i="5"/>
  <c r="M159" i="5"/>
  <c r="Q159" i="5"/>
  <c r="G159" i="5"/>
  <c r="K159" i="5"/>
  <c r="O159" i="5"/>
  <c r="S159" i="5"/>
  <c r="F159" i="5"/>
  <c r="N159" i="5"/>
  <c r="H159" i="5"/>
  <c r="P159" i="5"/>
  <c r="D159" i="5"/>
  <c r="J159" i="5"/>
  <c r="L159" i="5"/>
  <c r="R159" i="5"/>
  <c r="E155" i="5"/>
  <c r="I155" i="5"/>
  <c r="M155" i="5"/>
  <c r="Q155" i="5"/>
  <c r="G155" i="5"/>
  <c r="K155" i="5"/>
  <c r="O155" i="5"/>
  <c r="S155" i="5"/>
  <c r="F155" i="5"/>
  <c r="N155" i="5"/>
  <c r="H155" i="5"/>
  <c r="P155" i="5"/>
  <c r="D155" i="5"/>
  <c r="J155" i="5"/>
  <c r="L155" i="5"/>
  <c r="R155" i="5"/>
  <c r="E139" i="5"/>
  <c r="I139" i="5"/>
  <c r="M139" i="5"/>
  <c r="Q139" i="5"/>
  <c r="G139" i="5"/>
  <c r="K139" i="5"/>
  <c r="O139" i="5"/>
  <c r="S139" i="5"/>
  <c r="D139" i="5"/>
  <c r="L139" i="5"/>
  <c r="F139" i="5"/>
  <c r="N139" i="5"/>
  <c r="H139" i="5"/>
  <c r="P139" i="5"/>
  <c r="J139" i="5"/>
  <c r="R139" i="5"/>
  <c r="F127" i="5"/>
  <c r="J127" i="5"/>
  <c r="N127" i="5"/>
  <c r="R127" i="5"/>
  <c r="D127" i="5"/>
  <c r="H127" i="5"/>
  <c r="L127" i="5"/>
  <c r="P127" i="5"/>
  <c r="G127" i="5"/>
  <c r="O127" i="5"/>
  <c r="I127" i="5"/>
  <c r="Q127" i="5"/>
  <c r="K127" i="5"/>
  <c r="S127" i="5"/>
  <c r="E127" i="5"/>
  <c r="M127" i="5"/>
  <c r="F123" i="5"/>
  <c r="J123" i="5"/>
  <c r="N123" i="5"/>
  <c r="R123" i="5"/>
  <c r="D123" i="5"/>
  <c r="H123" i="5"/>
  <c r="L123" i="5"/>
  <c r="P123" i="5"/>
  <c r="G123" i="5"/>
  <c r="O123" i="5"/>
  <c r="I123" i="5"/>
  <c r="Q123" i="5"/>
  <c r="K123" i="5"/>
  <c r="S123" i="5"/>
  <c r="E123" i="5"/>
  <c r="M123" i="5"/>
  <c r="F115" i="5"/>
  <c r="J115" i="5"/>
  <c r="N115" i="5"/>
  <c r="R115" i="5"/>
  <c r="D115" i="5"/>
  <c r="H115" i="5"/>
  <c r="L115" i="5"/>
  <c r="P115" i="5"/>
  <c r="G115" i="5"/>
  <c r="O115" i="5"/>
  <c r="I115" i="5"/>
  <c r="Q115" i="5"/>
  <c r="K115" i="5"/>
  <c r="S115" i="5"/>
  <c r="E115" i="5"/>
  <c r="M115" i="5"/>
  <c r="E111" i="5"/>
  <c r="I111" i="5"/>
  <c r="M111" i="5"/>
  <c r="Q111" i="5"/>
  <c r="H111" i="5"/>
  <c r="N111" i="5"/>
  <c r="S111" i="5"/>
  <c r="F111" i="5"/>
  <c r="K111" i="5"/>
  <c r="P111" i="5"/>
  <c r="J111" i="5"/>
  <c r="L111" i="5"/>
  <c r="D111" i="5"/>
  <c r="O111" i="5"/>
  <c r="G111" i="5"/>
  <c r="R111" i="5"/>
  <c r="F99" i="5"/>
  <c r="J99" i="5"/>
  <c r="N99" i="5"/>
  <c r="R99" i="5"/>
  <c r="D99" i="5"/>
  <c r="H99" i="5"/>
  <c r="L99" i="5"/>
  <c r="P99" i="5"/>
  <c r="G91" i="5"/>
  <c r="K91" i="5"/>
  <c r="O91" i="5"/>
  <c r="S91" i="5"/>
  <c r="D91" i="5"/>
  <c r="I91" i="5"/>
  <c r="N91" i="5"/>
  <c r="F91" i="5"/>
  <c r="L91" i="5"/>
  <c r="Q91" i="5"/>
  <c r="G83" i="5"/>
  <c r="K83" i="5"/>
  <c r="O83" i="5"/>
  <c r="S83" i="5"/>
  <c r="D83" i="5"/>
  <c r="I83" i="5"/>
  <c r="N83" i="5"/>
  <c r="E83" i="5"/>
  <c r="J83" i="5"/>
  <c r="P83" i="5"/>
  <c r="F83" i="5"/>
  <c r="L83" i="5"/>
  <c r="Q83" i="5"/>
  <c r="G75" i="5"/>
  <c r="K75" i="5"/>
  <c r="O75" i="5"/>
  <c r="S75" i="5"/>
  <c r="D75" i="5"/>
  <c r="I75" i="5"/>
  <c r="N75" i="5"/>
  <c r="E75" i="5"/>
  <c r="J75" i="5"/>
  <c r="P75" i="5"/>
  <c r="F75" i="5"/>
  <c r="L75" i="5"/>
  <c r="Q75" i="5"/>
  <c r="G67" i="5"/>
  <c r="K67" i="5"/>
  <c r="O67" i="5"/>
  <c r="S67" i="5"/>
  <c r="D67" i="5"/>
  <c r="I67" i="5"/>
  <c r="N67" i="5"/>
  <c r="E67" i="5"/>
  <c r="J67" i="5"/>
  <c r="P67" i="5"/>
  <c r="F67" i="5"/>
  <c r="L67" i="5"/>
  <c r="Q67" i="5"/>
  <c r="G63" i="5"/>
  <c r="K63" i="5"/>
  <c r="O63" i="5"/>
  <c r="S63" i="5"/>
  <c r="D63" i="5"/>
  <c r="I63" i="5"/>
  <c r="N63" i="5"/>
  <c r="E63" i="5"/>
  <c r="J63" i="5"/>
  <c r="P63" i="5"/>
  <c r="F63" i="5"/>
  <c r="L63" i="5"/>
  <c r="Q63" i="5"/>
  <c r="G55" i="5"/>
  <c r="K55" i="5"/>
  <c r="O55" i="5"/>
  <c r="S55" i="5"/>
  <c r="D55" i="5"/>
  <c r="I55" i="5"/>
  <c r="N55" i="5"/>
  <c r="E55" i="5"/>
  <c r="J55" i="5"/>
  <c r="P55" i="5"/>
  <c r="F55" i="5"/>
  <c r="L55" i="5"/>
  <c r="Q55" i="5"/>
  <c r="G43" i="5"/>
  <c r="K43" i="5"/>
  <c r="O43" i="5"/>
  <c r="S43" i="5"/>
  <c r="D43" i="5"/>
  <c r="I43" i="5"/>
  <c r="N43" i="5"/>
  <c r="E43" i="5"/>
  <c r="J43" i="5"/>
  <c r="P43" i="5"/>
  <c r="F43" i="5"/>
  <c r="L43" i="5"/>
  <c r="Q43" i="5"/>
  <c r="H43" i="5"/>
  <c r="G35" i="5"/>
  <c r="K35" i="5"/>
  <c r="O35" i="5"/>
  <c r="S35" i="5"/>
  <c r="D35" i="5"/>
  <c r="I35" i="5"/>
  <c r="N35" i="5"/>
  <c r="E35" i="5"/>
  <c r="J35" i="5"/>
  <c r="P35" i="5"/>
  <c r="F35" i="5"/>
  <c r="L35" i="5"/>
  <c r="Q35" i="5"/>
  <c r="H35" i="5"/>
  <c r="M35" i="5"/>
  <c r="R35" i="5"/>
  <c r="D27" i="5"/>
  <c r="H27" i="5"/>
  <c r="L27" i="5"/>
  <c r="P27" i="5"/>
  <c r="G27" i="5"/>
  <c r="M27" i="5"/>
  <c r="R27" i="5"/>
  <c r="E27" i="5"/>
  <c r="K27" i="5"/>
  <c r="S27" i="5"/>
  <c r="F27" i="5"/>
  <c r="N27" i="5"/>
  <c r="I27" i="5"/>
  <c r="O27" i="5"/>
  <c r="J27" i="5"/>
  <c r="Q27" i="5"/>
  <c r="E19" i="5"/>
  <c r="I19" i="5"/>
  <c r="M19" i="5"/>
  <c r="Q19" i="5"/>
  <c r="F19" i="5"/>
  <c r="K19" i="5"/>
  <c r="P19" i="5"/>
  <c r="H19" i="5"/>
  <c r="O19" i="5"/>
  <c r="G19" i="5"/>
  <c r="R19" i="5"/>
  <c r="J19" i="5"/>
  <c r="S19" i="5"/>
  <c r="L19" i="5"/>
  <c r="D19" i="5"/>
  <c r="N19" i="5"/>
  <c r="E15" i="5"/>
  <c r="I15" i="5"/>
  <c r="M15" i="5"/>
  <c r="Q15" i="5"/>
  <c r="F15" i="5"/>
  <c r="K15" i="5"/>
  <c r="P15" i="5"/>
  <c r="H15" i="5"/>
  <c r="O15" i="5"/>
  <c r="D15" i="5"/>
  <c r="N15" i="5"/>
  <c r="G15" i="5"/>
  <c r="R15" i="5"/>
  <c r="J15" i="5"/>
  <c r="S15" i="5"/>
  <c r="L15" i="5"/>
  <c r="E7" i="5"/>
  <c r="I7" i="5"/>
  <c r="M7" i="5"/>
  <c r="Q7" i="5"/>
  <c r="F7" i="5"/>
  <c r="K7" i="5"/>
  <c r="P7" i="5"/>
  <c r="H7" i="5"/>
  <c r="O7" i="5"/>
  <c r="J7" i="5"/>
  <c r="S7" i="5"/>
  <c r="L7" i="5"/>
  <c r="D7" i="5"/>
  <c r="N7" i="5"/>
  <c r="G7" i="5"/>
  <c r="R7" i="5"/>
  <c r="M103" i="5"/>
  <c r="E103" i="5"/>
  <c r="E157" i="5"/>
  <c r="I157" i="5"/>
  <c r="M157" i="5"/>
  <c r="Q157" i="5"/>
  <c r="G157" i="5"/>
  <c r="K157" i="5"/>
  <c r="O157" i="5"/>
  <c r="S157" i="5"/>
  <c r="F157" i="5"/>
  <c r="N157" i="5"/>
  <c r="H157" i="5"/>
  <c r="P157" i="5"/>
  <c r="D157" i="5"/>
  <c r="J157" i="5"/>
  <c r="L157" i="5"/>
  <c r="R157" i="5"/>
  <c r="E153" i="5"/>
  <c r="I153" i="5"/>
  <c r="M153" i="5"/>
  <c r="Q153" i="5"/>
  <c r="G153" i="5"/>
  <c r="K153" i="5"/>
  <c r="O153" i="5"/>
  <c r="S153" i="5"/>
  <c r="F153" i="5"/>
  <c r="N153" i="5"/>
  <c r="H153" i="5"/>
  <c r="P153" i="5"/>
  <c r="D153" i="5"/>
  <c r="J153" i="5"/>
  <c r="L153" i="5"/>
  <c r="R153" i="5"/>
  <c r="E149" i="5"/>
  <c r="I149" i="5"/>
  <c r="M149" i="5"/>
  <c r="Q149" i="5"/>
  <c r="G149" i="5"/>
  <c r="K149" i="5"/>
  <c r="O149" i="5"/>
  <c r="S149" i="5"/>
  <c r="F149" i="5"/>
  <c r="N149" i="5"/>
  <c r="H149" i="5"/>
  <c r="P149" i="5"/>
  <c r="D149" i="5"/>
  <c r="J149" i="5"/>
  <c r="L149" i="5"/>
  <c r="R149" i="5"/>
  <c r="E145" i="5"/>
  <c r="I145" i="5"/>
  <c r="M145" i="5"/>
  <c r="Q145" i="5"/>
  <c r="G145" i="5"/>
  <c r="K145" i="5"/>
  <c r="O145" i="5"/>
  <c r="S145" i="5"/>
  <c r="D145" i="5"/>
  <c r="L145" i="5"/>
  <c r="F145" i="5"/>
  <c r="N145" i="5"/>
  <c r="H145" i="5"/>
  <c r="P145" i="5"/>
  <c r="J145" i="5"/>
  <c r="R145" i="5"/>
  <c r="E141" i="5"/>
  <c r="I141" i="5"/>
  <c r="M141" i="5"/>
  <c r="Q141" i="5"/>
  <c r="G141" i="5"/>
  <c r="K141" i="5"/>
  <c r="O141" i="5"/>
  <c r="S141" i="5"/>
  <c r="D141" i="5"/>
  <c r="L141" i="5"/>
  <c r="F141" i="5"/>
  <c r="N141" i="5"/>
  <c r="H141" i="5"/>
  <c r="P141" i="5"/>
  <c r="J141" i="5"/>
  <c r="R141" i="5"/>
  <c r="E137" i="5"/>
  <c r="I137" i="5"/>
  <c r="M137" i="5"/>
  <c r="Q137" i="5"/>
  <c r="G137" i="5"/>
  <c r="K137" i="5"/>
  <c r="O137" i="5"/>
  <c r="S137" i="5"/>
  <c r="D137" i="5"/>
  <c r="L137" i="5"/>
  <c r="F137" i="5"/>
  <c r="N137" i="5"/>
  <c r="H137" i="5"/>
  <c r="P137" i="5"/>
  <c r="J137" i="5"/>
  <c r="R137" i="5"/>
  <c r="E133" i="5"/>
  <c r="I133" i="5"/>
  <c r="M133" i="5"/>
  <c r="Q133" i="5"/>
  <c r="G133" i="5"/>
  <c r="K133" i="5"/>
  <c r="O133" i="5"/>
  <c r="S133" i="5"/>
  <c r="D133" i="5"/>
  <c r="L133" i="5"/>
  <c r="F133" i="5"/>
  <c r="N133" i="5"/>
  <c r="H133" i="5"/>
  <c r="P133" i="5"/>
  <c r="J133" i="5"/>
  <c r="R133" i="5"/>
  <c r="F129" i="5"/>
  <c r="J129" i="5"/>
  <c r="N129" i="5"/>
  <c r="R129" i="5"/>
  <c r="D129" i="5"/>
  <c r="H129" i="5"/>
  <c r="L129" i="5"/>
  <c r="P129" i="5"/>
  <c r="G129" i="5"/>
  <c r="O129" i="5"/>
  <c r="I129" i="5"/>
  <c r="Q129" i="5"/>
  <c r="K129" i="5"/>
  <c r="S129" i="5"/>
  <c r="E129" i="5"/>
  <c r="M129" i="5"/>
  <c r="F125" i="5"/>
  <c r="J125" i="5"/>
  <c r="N125" i="5"/>
  <c r="R125" i="5"/>
  <c r="D125" i="5"/>
  <c r="H125" i="5"/>
  <c r="L125" i="5"/>
  <c r="P125" i="5"/>
  <c r="G125" i="5"/>
  <c r="O125" i="5"/>
  <c r="I125" i="5"/>
  <c r="Q125" i="5"/>
  <c r="K125" i="5"/>
  <c r="S125" i="5"/>
  <c r="E125" i="5"/>
  <c r="M125" i="5"/>
  <c r="F121" i="5"/>
  <c r="J121" i="5"/>
  <c r="N121" i="5"/>
  <c r="R121" i="5"/>
  <c r="D121" i="5"/>
  <c r="H121" i="5"/>
  <c r="L121" i="5"/>
  <c r="P121" i="5"/>
  <c r="G121" i="5"/>
  <c r="O121" i="5"/>
  <c r="I121" i="5"/>
  <c r="Q121" i="5"/>
  <c r="K121" i="5"/>
  <c r="S121" i="5"/>
  <c r="E121" i="5"/>
  <c r="M121" i="5"/>
  <c r="F117" i="5"/>
  <c r="J117" i="5"/>
  <c r="N117" i="5"/>
  <c r="R117" i="5"/>
  <c r="D117" i="5"/>
  <c r="H117" i="5"/>
  <c r="L117" i="5"/>
  <c r="P117" i="5"/>
  <c r="G117" i="5"/>
  <c r="O117" i="5"/>
  <c r="I117" i="5"/>
  <c r="Q117" i="5"/>
  <c r="K117" i="5"/>
  <c r="S117" i="5"/>
  <c r="E117" i="5"/>
  <c r="M117" i="5"/>
  <c r="E113" i="5"/>
  <c r="I113" i="5"/>
  <c r="M113" i="5"/>
  <c r="Q113" i="5"/>
  <c r="H113" i="5"/>
  <c r="N113" i="5"/>
  <c r="S113" i="5"/>
  <c r="F113" i="5"/>
  <c r="K113" i="5"/>
  <c r="P113" i="5"/>
  <c r="J113" i="5"/>
  <c r="L113" i="5"/>
  <c r="D113" i="5"/>
  <c r="O113" i="5"/>
  <c r="R113" i="5"/>
  <c r="G113" i="5"/>
  <c r="E109" i="5"/>
  <c r="I109" i="5"/>
  <c r="M109" i="5"/>
  <c r="Q109" i="5"/>
  <c r="H109" i="5"/>
  <c r="N109" i="5"/>
  <c r="S109" i="5"/>
  <c r="F109" i="5"/>
  <c r="K109" i="5"/>
  <c r="P109" i="5"/>
  <c r="J109" i="5"/>
  <c r="L109" i="5"/>
  <c r="D109" i="5"/>
  <c r="O109" i="5"/>
  <c r="G109" i="5"/>
  <c r="R109" i="5"/>
  <c r="E105" i="5"/>
  <c r="I105" i="5"/>
  <c r="M105" i="5"/>
  <c r="Q105" i="5"/>
  <c r="H105" i="5"/>
  <c r="N105" i="5"/>
  <c r="S105" i="5"/>
  <c r="F105" i="5"/>
  <c r="K105" i="5"/>
  <c r="P105" i="5"/>
  <c r="J105" i="5"/>
  <c r="L105" i="5"/>
  <c r="D105" i="5"/>
  <c r="O105" i="5"/>
  <c r="R105" i="5"/>
  <c r="G105" i="5"/>
  <c r="F101" i="5"/>
  <c r="J101" i="5"/>
  <c r="N101" i="5"/>
  <c r="R101" i="5"/>
  <c r="D101" i="5"/>
  <c r="H101" i="5"/>
  <c r="L101" i="5"/>
  <c r="P101" i="5"/>
  <c r="F97" i="5"/>
  <c r="J97" i="5"/>
  <c r="N97" i="5"/>
  <c r="R97" i="5"/>
  <c r="D97" i="5"/>
  <c r="H97" i="5"/>
  <c r="L97" i="5"/>
  <c r="P97" i="5"/>
  <c r="G93" i="5"/>
  <c r="K93" i="5"/>
  <c r="D93" i="5"/>
  <c r="I93" i="5"/>
  <c r="N93" i="5"/>
  <c r="R93" i="5"/>
  <c r="F93" i="5"/>
  <c r="L93" i="5"/>
  <c r="P93" i="5"/>
  <c r="G89" i="5"/>
  <c r="K89" i="5"/>
  <c r="O89" i="5"/>
  <c r="S89" i="5"/>
  <c r="D89" i="5"/>
  <c r="I89" i="5"/>
  <c r="N89" i="5"/>
  <c r="F89" i="5"/>
  <c r="L89" i="5"/>
  <c r="Q89" i="5"/>
  <c r="G85" i="5"/>
  <c r="K85" i="5"/>
  <c r="O85" i="5"/>
  <c r="S85" i="5"/>
  <c r="D85" i="5"/>
  <c r="I85" i="5"/>
  <c r="N85" i="5"/>
  <c r="E85" i="5"/>
  <c r="J85" i="5"/>
  <c r="P85" i="5"/>
  <c r="F85" i="5"/>
  <c r="L85" i="5"/>
  <c r="Q85" i="5"/>
  <c r="G81" i="5"/>
  <c r="K81" i="5"/>
  <c r="O81" i="5"/>
  <c r="S81" i="5"/>
  <c r="D81" i="5"/>
  <c r="I81" i="5"/>
  <c r="N81" i="5"/>
  <c r="E81" i="5"/>
  <c r="J81" i="5"/>
  <c r="P81" i="5"/>
  <c r="F81" i="5"/>
  <c r="L81" i="5"/>
  <c r="Q81" i="5"/>
  <c r="G77" i="5"/>
  <c r="K77" i="5"/>
  <c r="O77" i="5"/>
  <c r="S77" i="5"/>
  <c r="D77" i="5"/>
  <c r="I77" i="5"/>
  <c r="N77" i="5"/>
  <c r="E77" i="5"/>
  <c r="J77" i="5"/>
  <c r="P77" i="5"/>
  <c r="F77" i="5"/>
  <c r="L77" i="5"/>
  <c r="Q77" i="5"/>
  <c r="G73" i="5"/>
  <c r="K73" i="5"/>
  <c r="O73" i="5"/>
  <c r="S73" i="5"/>
  <c r="D73" i="5"/>
  <c r="I73" i="5"/>
  <c r="N73" i="5"/>
  <c r="E73" i="5"/>
  <c r="J73" i="5"/>
  <c r="P73" i="5"/>
  <c r="F73" i="5"/>
  <c r="L73" i="5"/>
  <c r="Q73" i="5"/>
  <c r="G69" i="5"/>
  <c r="K69" i="5"/>
  <c r="O69" i="5"/>
  <c r="S69" i="5"/>
  <c r="D69" i="5"/>
  <c r="I69" i="5"/>
  <c r="N69" i="5"/>
  <c r="E69" i="5"/>
  <c r="J69" i="5"/>
  <c r="P69" i="5"/>
  <c r="F69" i="5"/>
  <c r="L69" i="5"/>
  <c r="Q69" i="5"/>
  <c r="G65" i="5"/>
  <c r="K65" i="5"/>
  <c r="O65" i="5"/>
  <c r="S65" i="5"/>
  <c r="D65" i="5"/>
  <c r="I65" i="5"/>
  <c r="N65" i="5"/>
  <c r="E65" i="5"/>
  <c r="J65" i="5"/>
  <c r="P65" i="5"/>
  <c r="F65" i="5"/>
  <c r="L65" i="5"/>
  <c r="Q65" i="5"/>
  <c r="G61" i="5"/>
  <c r="K61" i="5"/>
  <c r="O61" i="5"/>
  <c r="S61" i="5"/>
  <c r="D61" i="5"/>
  <c r="I61" i="5"/>
  <c r="N61" i="5"/>
  <c r="E61" i="5"/>
  <c r="J61" i="5"/>
  <c r="P61" i="5"/>
  <c r="F61" i="5"/>
  <c r="L61" i="5"/>
  <c r="Q61" i="5"/>
  <c r="G57" i="5"/>
  <c r="K57" i="5"/>
  <c r="O57" i="5"/>
  <c r="S57" i="5"/>
  <c r="D57" i="5"/>
  <c r="I57" i="5"/>
  <c r="N57" i="5"/>
  <c r="E57" i="5"/>
  <c r="J57" i="5"/>
  <c r="P57" i="5"/>
  <c r="F57" i="5"/>
  <c r="L57" i="5"/>
  <c r="Q57" i="5"/>
  <c r="G53" i="5"/>
  <c r="K53" i="5"/>
  <c r="O53" i="5"/>
  <c r="S53" i="5"/>
  <c r="D53" i="5"/>
  <c r="I53" i="5"/>
  <c r="N53" i="5"/>
  <c r="E53" i="5"/>
  <c r="J53" i="5"/>
  <c r="P53" i="5"/>
  <c r="F53" i="5"/>
  <c r="L53" i="5"/>
  <c r="Q53" i="5"/>
  <c r="G49" i="5"/>
  <c r="K49" i="5"/>
  <c r="O49" i="5"/>
  <c r="S49" i="5"/>
  <c r="D49" i="5"/>
  <c r="I49" i="5"/>
  <c r="N49" i="5"/>
  <c r="E49" i="5"/>
  <c r="J49" i="5"/>
  <c r="P49" i="5"/>
  <c r="F49" i="5"/>
  <c r="L49" i="5"/>
  <c r="Q49" i="5"/>
  <c r="G45" i="5"/>
  <c r="K45" i="5"/>
  <c r="O45" i="5"/>
  <c r="S45" i="5"/>
  <c r="D45" i="5"/>
  <c r="I45" i="5"/>
  <c r="N45" i="5"/>
  <c r="E45" i="5"/>
  <c r="J45" i="5"/>
  <c r="P45" i="5"/>
  <c r="F45" i="5"/>
  <c r="L45" i="5"/>
  <c r="Q45" i="5"/>
  <c r="G41" i="5"/>
  <c r="K41" i="5"/>
  <c r="O41" i="5"/>
  <c r="S41" i="5"/>
  <c r="D41" i="5"/>
  <c r="I41" i="5"/>
  <c r="N41" i="5"/>
  <c r="E41" i="5"/>
  <c r="J41" i="5"/>
  <c r="P41" i="5"/>
  <c r="F41" i="5"/>
  <c r="L41" i="5"/>
  <c r="Q41" i="5"/>
  <c r="H41" i="5"/>
  <c r="M41" i="5"/>
  <c r="R41" i="5"/>
  <c r="G37" i="5"/>
  <c r="K37" i="5"/>
  <c r="O37" i="5"/>
  <c r="S37" i="5"/>
  <c r="D37" i="5"/>
  <c r="I37" i="5"/>
  <c r="N37" i="5"/>
  <c r="E37" i="5"/>
  <c r="J37" i="5"/>
  <c r="P37" i="5"/>
  <c r="F37" i="5"/>
  <c r="L37" i="5"/>
  <c r="Q37" i="5"/>
  <c r="H37" i="5"/>
  <c r="M37" i="5"/>
  <c r="R37" i="5"/>
  <c r="G33" i="5"/>
  <c r="K33" i="5"/>
  <c r="O33" i="5"/>
  <c r="S33" i="5"/>
  <c r="D33" i="5"/>
  <c r="I33" i="5"/>
  <c r="N33" i="5"/>
  <c r="E33" i="5"/>
  <c r="J33" i="5"/>
  <c r="P33" i="5"/>
  <c r="F33" i="5"/>
  <c r="L33" i="5"/>
  <c r="Q33" i="5"/>
  <c r="H33" i="5"/>
  <c r="M33" i="5"/>
  <c r="R33" i="5"/>
  <c r="D29" i="5"/>
  <c r="H29" i="5"/>
  <c r="L29" i="5"/>
  <c r="P29" i="5"/>
  <c r="G29" i="5"/>
  <c r="M29" i="5"/>
  <c r="R29" i="5"/>
  <c r="I29" i="5"/>
  <c r="O29" i="5"/>
  <c r="J29" i="5"/>
  <c r="Q29" i="5"/>
  <c r="E29" i="5"/>
  <c r="K29" i="5"/>
  <c r="S29" i="5"/>
  <c r="F29" i="5"/>
  <c r="N29" i="5"/>
  <c r="E25" i="5"/>
  <c r="I25" i="5"/>
  <c r="M25" i="5"/>
  <c r="F25" i="5"/>
  <c r="K25" i="5"/>
  <c r="P25" i="5"/>
  <c r="D25" i="5"/>
  <c r="L25" i="5"/>
  <c r="R25" i="5"/>
  <c r="G25" i="5"/>
  <c r="O25" i="5"/>
  <c r="H25" i="5"/>
  <c r="Q25" i="5"/>
  <c r="J25" i="5"/>
  <c r="S25" i="5"/>
  <c r="N25" i="5"/>
  <c r="E21" i="5"/>
  <c r="I21" i="5"/>
  <c r="M21" i="5"/>
  <c r="Q21" i="5"/>
  <c r="F21" i="5"/>
  <c r="K21" i="5"/>
  <c r="P21" i="5"/>
  <c r="D21" i="5"/>
  <c r="L21" i="5"/>
  <c r="S21" i="5"/>
  <c r="N21" i="5"/>
  <c r="G21" i="5"/>
  <c r="O21" i="5"/>
  <c r="H21" i="5"/>
  <c r="R21" i="5"/>
  <c r="J21" i="5"/>
  <c r="E17" i="5"/>
  <c r="I17" i="5"/>
  <c r="M17" i="5"/>
  <c r="Q17" i="5"/>
  <c r="F17" i="5"/>
  <c r="K17" i="5"/>
  <c r="P17" i="5"/>
  <c r="D17" i="5"/>
  <c r="L17" i="5"/>
  <c r="S17" i="5"/>
  <c r="J17" i="5"/>
  <c r="N17" i="5"/>
  <c r="G17" i="5"/>
  <c r="O17" i="5"/>
  <c r="H17" i="5"/>
  <c r="R17" i="5"/>
  <c r="E13" i="5"/>
  <c r="I13" i="5"/>
  <c r="M13" i="5"/>
  <c r="Q13" i="5"/>
  <c r="F13" i="5"/>
  <c r="K13" i="5"/>
  <c r="P13" i="5"/>
  <c r="D13" i="5"/>
  <c r="L13" i="5"/>
  <c r="S13" i="5"/>
  <c r="H13" i="5"/>
  <c r="R13" i="5"/>
  <c r="J13" i="5"/>
  <c r="N13" i="5"/>
  <c r="G13" i="5"/>
  <c r="O13" i="5"/>
  <c r="E9" i="5"/>
  <c r="I9" i="5"/>
  <c r="M9" i="5"/>
  <c r="Q9" i="5"/>
  <c r="F9" i="5"/>
  <c r="K9" i="5"/>
  <c r="P9" i="5"/>
  <c r="D9" i="5"/>
  <c r="L9" i="5"/>
  <c r="S9" i="5"/>
  <c r="G9" i="5"/>
  <c r="O9" i="5"/>
  <c r="H9" i="5"/>
  <c r="R9" i="5"/>
  <c r="J9" i="5"/>
  <c r="N9" i="5"/>
  <c r="E5" i="5"/>
  <c r="I5" i="5"/>
  <c r="M5" i="5"/>
  <c r="Q5" i="5"/>
  <c r="F5" i="5"/>
  <c r="K5" i="5"/>
  <c r="P5" i="5"/>
  <c r="D5" i="5"/>
  <c r="L5" i="5"/>
  <c r="S5" i="5"/>
  <c r="N5" i="5"/>
  <c r="G5" i="5"/>
  <c r="O5" i="5"/>
  <c r="H5" i="5"/>
  <c r="R5" i="5"/>
  <c r="J5" i="5"/>
  <c r="S103" i="5"/>
  <c r="K103" i="5"/>
  <c r="S101" i="5"/>
  <c r="K101" i="5"/>
  <c r="S99" i="5"/>
  <c r="K99" i="5"/>
  <c r="S97" i="5"/>
  <c r="K97" i="5"/>
  <c r="S95" i="5"/>
  <c r="K95" i="5"/>
  <c r="S93" i="5"/>
  <c r="J93" i="5"/>
  <c r="J91" i="5"/>
  <c r="J89" i="5"/>
  <c r="J87" i="5"/>
  <c r="H83" i="5"/>
  <c r="M81" i="5"/>
  <c r="R79" i="5"/>
  <c r="H75" i="5"/>
  <c r="M73" i="5"/>
  <c r="R71" i="5"/>
  <c r="H67" i="5"/>
  <c r="M65" i="5"/>
  <c r="R63" i="5"/>
  <c r="H59" i="5"/>
  <c r="M57" i="5"/>
  <c r="R55" i="5"/>
  <c r="M51" i="5"/>
  <c r="M47" i="5"/>
  <c r="M43" i="5"/>
  <c r="E158" i="5"/>
  <c r="I158" i="5"/>
  <c r="M158" i="5"/>
  <c r="Q158" i="5"/>
  <c r="G158" i="5"/>
  <c r="K158" i="5"/>
  <c r="O158" i="5"/>
  <c r="S158" i="5"/>
  <c r="F158" i="5"/>
  <c r="N158" i="5"/>
  <c r="H158" i="5"/>
  <c r="P158" i="5"/>
  <c r="D158" i="5"/>
  <c r="J158" i="5"/>
  <c r="L158" i="5"/>
  <c r="E154" i="5"/>
  <c r="I154" i="5"/>
  <c r="M154" i="5"/>
  <c r="Q154" i="5"/>
  <c r="G154" i="5"/>
  <c r="K154" i="5"/>
  <c r="O154" i="5"/>
  <c r="S154" i="5"/>
  <c r="F154" i="5"/>
  <c r="N154" i="5"/>
  <c r="H154" i="5"/>
  <c r="P154" i="5"/>
  <c r="D154" i="5"/>
  <c r="J154" i="5"/>
  <c r="L154" i="5"/>
  <c r="E150" i="5"/>
  <c r="I150" i="5"/>
  <c r="M150" i="5"/>
  <c r="Q150" i="5"/>
  <c r="G150" i="5"/>
  <c r="K150" i="5"/>
  <c r="O150" i="5"/>
  <c r="S150" i="5"/>
  <c r="F150" i="5"/>
  <c r="N150" i="5"/>
  <c r="H150" i="5"/>
  <c r="P150" i="5"/>
  <c r="D150" i="5"/>
  <c r="J150" i="5"/>
  <c r="L150" i="5"/>
  <c r="E146" i="5"/>
  <c r="I146" i="5"/>
  <c r="M146" i="5"/>
  <c r="Q146" i="5"/>
  <c r="G146" i="5"/>
  <c r="K146" i="5"/>
  <c r="O146" i="5"/>
  <c r="S146" i="5"/>
  <c r="F146" i="5"/>
  <c r="N146" i="5"/>
  <c r="H146" i="5"/>
  <c r="P146" i="5"/>
  <c r="D146" i="5"/>
  <c r="J146" i="5"/>
  <c r="L146" i="5"/>
  <c r="E142" i="5"/>
  <c r="I142" i="5"/>
  <c r="M142" i="5"/>
  <c r="Q142" i="5"/>
  <c r="G142" i="5"/>
  <c r="K142" i="5"/>
  <c r="O142" i="5"/>
  <c r="S142" i="5"/>
  <c r="D142" i="5"/>
  <c r="L142" i="5"/>
  <c r="F142" i="5"/>
  <c r="N142" i="5"/>
  <c r="H142" i="5"/>
  <c r="P142" i="5"/>
  <c r="J142" i="5"/>
  <c r="R142" i="5"/>
  <c r="E138" i="5"/>
  <c r="I138" i="5"/>
  <c r="M138" i="5"/>
  <c r="Q138" i="5"/>
  <c r="G138" i="5"/>
  <c r="K138" i="5"/>
  <c r="O138" i="5"/>
  <c r="S138" i="5"/>
  <c r="D138" i="5"/>
  <c r="L138" i="5"/>
  <c r="F138" i="5"/>
  <c r="N138" i="5"/>
  <c r="H138" i="5"/>
  <c r="P138" i="5"/>
  <c r="J138" i="5"/>
  <c r="R138" i="5"/>
  <c r="E134" i="5"/>
  <c r="I134" i="5"/>
  <c r="M134" i="5"/>
  <c r="Q134" i="5"/>
  <c r="G134" i="5"/>
  <c r="K134" i="5"/>
  <c r="O134" i="5"/>
  <c r="S134" i="5"/>
  <c r="D134" i="5"/>
  <c r="L134" i="5"/>
  <c r="F134" i="5"/>
  <c r="N134" i="5"/>
  <c r="H134" i="5"/>
  <c r="P134" i="5"/>
  <c r="J134" i="5"/>
  <c r="R134" i="5"/>
  <c r="F130" i="5"/>
  <c r="D130" i="5"/>
  <c r="H130" i="5"/>
  <c r="L130" i="5"/>
  <c r="P130" i="5"/>
  <c r="G130" i="5"/>
  <c r="M130" i="5"/>
  <c r="R130" i="5"/>
  <c r="I130" i="5"/>
  <c r="N130" i="5"/>
  <c r="J130" i="5"/>
  <c r="O130" i="5"/>
  <c r="E130" i="5"/>
  <c r="K130" i="5"/>
  <c r="Q130" i="5"/>
  <c r="S130" i="5"/>
  <c r="F126" i="5"/>
  <c r="J126" i="5"/>
  <c r="N126" i="5"/>
  <c r="R126" i="5"/>
  <c r="D126" i="5"/>
  <c r="H126" i="5"/>
  <c r="L126" i="5"/>
  <c r="P126" i="5"/>
  <c r="G126" i="5"/>
  <c r="O126" i="5"/>
  <c r="I126" i="5"/>
  <c r="Q126" i="5"/>
  <c r="K126" i="5"/>
  <c r="S126" i="5"/>
  <c r="E126" i="5"/>
  <c r="M126" i="5"/>
  <c r="F122" i="5"/>
  <c r="J122" i="5"/>
  <c r="N122" i="5"/>
  <c r="R122" i="5"/>
  <c r="D122" i="5"/>
  <c r="H122" i="5"/>
  <c r="L122" i="5"/>
  <c r="P122" i="5"/>
  <c r="G122" i="5"/>
  <c r="O122" i="5"/>
  <c r="I122" i="5"/>
  <c r="Q122" i="5"/>
  <c r="K122" i="5"/>
  <c r="S122" i="5"/>
  <c r="E122" i="5"/>
  <c r="M122" i="5"/>
  <c r="F118" i="5"/>
  <c r="J118" i="5"/>
  <c r="N118" i="5"/>
  <c r="R118" i="5"/>
  <c r="D118" i="5"/>
  <c r="H118" i="5"/>
  <c r="L118" i="5"/>
  <c r="P118" i="5"/>
  <c r="G118" i="5"/>
  <c r="O118" i="5"/>
  <c r="I118" i="5"/>
  <c r="Q118" i="5"/>
  <c r="K118" i="5"/>
  <c r="S118" i="5"/>
  <c r="E118" i="5"/>
  <c r="M118" i="5"/>
  <c r="E114" i="5"/>
  <c r="I114" i="5"/>
  <c r="M114" i="5"/>
  <c r="H114" i="5"/>
  <c r="N114" i="5"/>
  <c r="R114" i="5"/>
  <c r="F114" i="5"/>
  <c r="K114" i="5"/>
  <c r="P114" i="5"/>
  <c r="D114" i="5"/>
  <c r="O114" i="5"/>
  <c r="G114" i="5"/>
  <c r="Q114" i="5"/>
  <c r="J114" i="5"/>
  <c r="S114" i="5"/>
  <c r="L114" i="5"/>
  <c r="E110" i="5"/>
  <c r="I110" i="5"/>
  <c r="M110" i="5"/>
  <c r="Q110" i="5"/>
  <c r="H110" i="5"/>
  <c r="N110" i="5"/>
  <c r="S110" i="5"/>
  <c r="F110" i="5"/>
  <c r="K110" i="5"/>
  <c r="P110" i="5"/>
  <c r="D110" i="5"/>
  <c r="O110" i="5"/>
  <c r="G110" i="5"/>
  <c r="R110" i="5"/>
  <c r="J110" i="5"/>
  <c r="L110" i="5"/>
  <c r="E106" i="5"/>
  <c r="I106" i="5"/>
  <c r="M106" i="5"/>
  <c r="Q106" i="5"/>
  <c r="H106" i="5"/>
  <c r="N106" i="5"/>
  <c r="S106" i="5"/>
  <c r="F106" i="5"/>
  <c r="K106" i="5"/>
  <c r="P106" i="5"/>
  <c r="D106" i="5"/>
  <c r="O106" i="5"/>
  <c r="G106" i="5"/>
  <c r="R106" i="5"/>
  <c r="J106" i="5"/>
  <c r="L106" i="5"/>
  <c r="G90" i="5"/>
  <c r="K90" i="5"/>
  <c r="O90" i="5"/>
  <c r="S90" i="5"/>
  <c r="G86" i="5"/>
  <c r="K86" i="5"/>
  <c r="O86" i="5"/>
  <c r="S86" i="5"/>
  <c r="G82" i="5"/>
  <c r="K82" i="5"/>
  <c r="O82" i="5"/>
  <c r="S82" i="5"/>
  <c r="G78" i="5"/>
  <c r="K78" i="5"/>
  <c r="O78" i="5"/>
  <c r="S78" i="5"/>
  <c r="G74" i="5"/>
  <c r="K74" i="5"/>
  <c r="O74" i="5"/>
  <c r="S74" i="5"/>
  <c r="G70" i="5"/>
  <c r="K70" i="5"/>
  <c r="O70" i="5"/>
  <c r="S70" i="5"/>
  <c r="G66" i="5"/>
  <c r="K66" i="5"/>
  <c r="O66" i="5"/>
  <c r="S66" i="5"/>
  <c r="G62" i="5"/>
  <c r="K62" i="5"/>
  <c r="O62" i="5"/>
  <c r="S62" i="5"/>
  <c r="G58" i="5"/>
  <c r="K58" i="5"/>
  <c r="O58" i="5"/>
  <c r="S58" i="5"/>
  <c r="G54" i="5"/>
  <c r="K54" i="5"/>
  <c r="O54" i="5"/>
  <c r="S54" i="5"/>
  <c r="G50" i="5"/>
  <c r="K50" i="5"/>
  <c r="O50" i="5"/>
  <c r="S50" i="5"/>
  <c r="G46" i="5"/>
  <c r="K46" i="5"/>
  <c r="O46" i="5"/>
  <c r="S46" i="5"/>
  <c r="G42" i="5"/>
  <c r="K42" i="5"/>
  <c r="O42" i="5"/>
  <c r="S42" i="5"/>
  <c r="G38" i="5"/>
  <c r="K38" i="5"/>
  <c r="O38" i="5"/>
  <c r="S38" i="5"/>
  <c r="G34" i="5"/>
  <c r="K34" i="5"/>
  <c r="O34" i="5"/>
  <c r="S34" i="5"/>
  <c r="D30" i="5"/>
  <c r="H30" i="5"/>
  <c r="L30" i="5"/>
  <c r="P30" i="5"/>
  <c r="G30" i="5"/>
  <c r="M30" i="5"/>
  <c r="R30" i="5"/>
  <c r="D26" i="5"/>
  <c r="H26" i="5"/>
  <c r="L26" i="5"/>
  <c r="P26" i="5"/>
  <c r="G26" i="5"/>
  <c r="M26" i="5"/>
  <c r="R26" i="5"/>
  <c r="E22" i="5"/>
  <c r="I22" i="5"/>
  <c r="M22" i="5"/>
  <c r="Q22" i="5"/>
  <c r="F22" i="5"/>
  <c r="K22" i="5"/>
  <c r="P22" i="5"/>
  <c r="J22" i="5"/>
  <c r="R22" i="5"/>
  <c r="E18" i="5"/>
  <c r="I18" i="5"/>
  <c r="M18" i="5"/>
  <c r="Q18" i="5"/>
  <c r="F18" i="5"/>
  <c r="K18" i="5"/>
  <c r="P18" i="5"/>
  <c r="J18" i="5"/>
  <c r="R18" i="5"/>
  <c r="E14" i="5"/>
  <c r="I14" i="5"/>
  <c r="M14" i="5"/>
  <c r="Q14" i="5"/>
  <c r="F14" i="5"/>
  <c r="K14" i="5"/>
  <c r="P14" i="5"/>
  <c r="J14" i="5"/>
  <c r="R14" i="5"/>
  <c r="E10" i="5"/>
  <c r="I10" i="5"/>
  <c r="M10" i="5"/>
  <c r="Q10" i="5"/>
  <c r="F10" i="5"/>
  <c r="K10" i="5"/>
  <c r="P10" i="5"/>
  <c r="J10" i="5"/>
  <c r="R10" i="5"/>
  <c r="E6" i="5"/>
  <c r="I6" i="5"/>
  <c r="M6" i="5"/>
  <c r="Q6" i="5"/>
  <c r="F6" i="5"/>
  <c r="K6" i="5"/>
  <c r="P6" i="5"/>
  <c r="J6" i="5"/>
  <c r="R6" i="5"/>
  <c r="P102" i="5"/>
  <c r="L102" i="5"/>
  <c r="H102" i="5"/>
  <c r="D102" i="5"/>
  <c r="P100" i="5"/>
  <c r="L100" i="5"/>
  <c r="H100" i="5"/>
  <c r="P98" i="5"/>
  <c r="L98" i="5"/>
  <c r="H98" i="5"/>
  <c r="D98" i="5"/>
  <c r="P96" i="5"/>
  <c r="L96" i="5"/>
  <c r="H96" i="5"/>
  <c r="P94" i="5"/>
  <c r="L94" i="5"/>
  <c r="H94" i="5"/>
  <c r="D94" i="5"/>
  <c r="Q92" i="5"/>
  <c r="L92" i="5"/>
  <c r="Q90" i="5"/>
  <c r="L90" i="5"/>
  <c r="F90" i="5"/>
  <c r="Q88" i="5"/>
  <c r="L88" i="5"/>
  <c r="Q86" i="5"/>
  <c r="L86" i="5"/>
  <c r="F86" i="5"/>
  <c r="Q84" i="5"/>
  <c r="L84" i="5"/>
  <c r="Q82" i="5"/>
  <c r="L82" i="5"/>
  <c r="F82" i="5"/>
  <c r="Q80" i="5"/>
  <c r="L80" i="5"/>
  <c r="Q78" i="5"/>
  <c r="L78" i="5"/>
  <c r="F78" i="5"/>
  <c r="Q76" i="5"/>
  <c r="L76" i="5"/>
  <c r="Q74" i="5"/>
  <c r="L74" i="5"/>
  <c r="F74" i="5"/>
  <c r="Q72" i="5"/>
  <c r="L72" i="5"/>
  <c r="Q70" i="5"/>
  <c r="L70" i="5"/>
  <c r="F70" i="5"/>
  <c r="Q68" i="5"/>
  <c r="L68" i="5"/>
  <c r="Q66" i="5"/>
  <c r="L66" i="5"/>
  <c r="F66" i="5"/>
  <c r="Q64" i="5"/>
  <c r="L64" i="5"/>
  <c r="Q62" i="5"/>
  <c r="L62" i="5"/>
  <c r="F62" i="5"/>
  <c r="Q60" i="5"/>
  <c r="L60" i="5"/>
  <c r="Q58" i="5"/>
  <c r="L58" i="5"/>
  <c r="F58" i="5"/>
  <c r="Q56" i="5"/>
  <c r="L56" i="5"/>
  <c r="Q54" i="5"/>
  <c r="L54" i="5"/>
  <c r="F54" i="5"/>
  <c r="Q52" i="5"/>
  <c r="L52" i="5"/>
  <c r="F52" i="5"/>
  <c r="Q50" i="5"/>
  <c r="L50" i="5"/>
  <c r="F50" i="5"/>
  <c r="Q48" i="5"/>
  <c r="L48" i="5"/>
  <c r="F48" i="5"/>
  <c r="Q46" i="5"/>
  <c r="L46" i="5"/>
  <c r="F46" i="5"/>
  <c r="Q44" i="5"/>
  <c r="L44" i="5"/>
  <c r="F44" i="5"/>
  <c r="Q42" i="5"/>
  <c r="L42" i="5"/>
  <c r="F42" i="5"/>
  <c r="Q40" i="5"/>
  <c r="L40" i="5"/>
  <c r="F40" i="5"/>
  <c r="Q38" i="5"/>
  <c r="L38" i="5"/>
  <c r="F38" i="5"/>
  <c r="Q36" i="5"/>
  <c r="L36" i="5"/>
  <c r="F36" i="5"/>
  <c r="Q34" i="5"/>
  <c r="L34" i="5"/>
  <c r="F34" i="5"/>
  <c r="Q32" i="5"/>
  <c r="L32" i="5"/>
  <c r="F32" i="5"/>
  <c r="Q30" i="5"/>
  <c r="J30" i="5"/>
  <c r="N28" i="5"/>
  <c r="F28" i="5"/>
  <c r="Q26" i="5"/>
  <c r="J26" i="5"/>
  <c r="R24" i="5"/>
  <c r="H24" i="5"/>
  <c r="L22" i="5"/>
  <c r="O20" i="5"/>
  <c r="D20" i="5"/>
  <c r="S18" i="5"/>
  <c r="H18" i="5"/>
  <c r="L16" i="5"/>
  <c r="O14" i="5"/>
  <c r="G14" i="5"/>
  <c r="S12" i="5"/>
  <c r="J12" i="5"/>
  <c r="N10" i="5"/>
  <c r="D10" i="5"/>
  <c r="R8" i="5"/>
  <c r="H8" i="5"/>
  <c r="L6" i="5"/>
  <c r="O4" i="5"/>
  <c r="D4" i="5"/>
  <c r="P52" i="5"/>
  <c r="J52" i="5"/>
  <c r="P50" i="5"/>
  <c r="J50" i="5"/>
  <c r="E50" i="5"/>
  <c r="P48" i="5"/>
  <c r="J48" i="5"/>
  <c r="P46" i="5"/>
  <c r="J46" i="5"/>
  <c r="E46" i="5"/>
  <c r="P44" i="5"/>
  <c r="J44" i="5"/>
  <c r="P42" i="5"/>
  <c r="J42" i="5"/>
  <c r="E42" i="5"/>
  <c r="P40" i="5"/>
  <c r="J40" i="5"/>
  <c r="P38" i="5"/>
  <c r="J38" i="5"/>
  <c r="E38" i="5"/>
  <c r="P36" i="5"/>
  <c r="J36" i="5"/>
  <c r="P34" i="5"/>
  <c r="J34" i="5"/>
  <c r="E34" i="5"/>
  <c r="P32" i="5"/>
  <c r="J32" i="5"/>
  <c r="O30" i="5"/>
  <c r="I30" i="5"/>
  <c r="S28" i="5"/>
  <c r="K28" i="5"/>
  <c r="O26" i="5"/>
  <c r="I26" i="5"/>
  <c r="O24" i="5"/>
  <c r="S22" i="5"/>
  <c r="H22" i="5"/>
  <c r="O18" i="5"/>
  <c r="G18" i="5"/>
  <c r="S16" i="5"/>
  <c r="N14" i="5"/>
  <c r="D14" i="5"/>
  <c r="R12" i="5"/>
  <c r="L10" i="5"/>
  <c r="O8" i="5"/>
  <c r="S6" i="5"/>
  <c r="H6" i="5"/>
  <c r="E160" i="5"/>
  <c r="I160" i="5"/>
  <c r="M160" i="5"/>
  <c r="Q160" i="5"/>
  <c r="G160" i="5"/>
  <c r="K160" i="5"/>
  <c r="O160" i="5"/>
  <c r="S160" i="5"/>
  <c r="F160" i="5"/>
  <c r="N160" i="5"/>
  <c r="H160" i="5"/>
  <c r="P160" i="5"/>
  <c r="D160" i="5"/>
  <c r="J160" i="5"/>
  <c r="L160" i="5"/>
  <c r="E156" i="5"/>
  <c r="I156" i="5"/>
  <c r="M156" i="5"/>
  <c r="Q156" i="5"/>
  <c r="G156" i="5"/>
  <c r="K156" i="5"/>
  <c r="O156" i="5"/>
  <c r="S156" i="5"/>
  <c r="F156" i="5"/>
  <c r="N156" i="5"/>
  <c r="H156" i="5"/>
  <c r="P156" i="5"/>
  <c r="D156" i="5"/>
  <c r="J156" i="5"/>
  <c r="L156" i="5"/>
  <c r="E152" i="5"/>
  <c r="I152" i="5"/>
  <c r="M152" i="5"/>
  <c r="Q152" i="5"/>
  <c r="G152" i="5"/>
  <c r="K152" i="5"/>
  <c r="O152" i="5"/>
  <c r="S152" i="5"/>
  <c r="F152" i="5"/>
  <c r="N152" i="5"/>
  <c r="H152" i="5"/>
  <c r="P152" i="5"/>
  <c r="D152" i="5"/>
  <c r="J152" i="5"/>
  <c r="L152" i="5"/>
  <c r="E148" i="5"/>
  <c r="I148" i="5"/>
  <c r="M148" i="5"/>
  <c r="Q148" i="5"/>
  <c r="G148" i="5"/>
  <c r="K148" i="5"/>
  <c r="O148" i="5"/>
  <c r="S148" i="5"/>
  <c r="F148" i="5"/>
  <c r="N148" i="5"/>
  <c r="H148" i="5"/>
  <c r="P148" i="5"/>
  <c r="D148" i="5"/>
  <c r="J148" i="5"/>
  <c r="L148" i="5"/>
  <c r="E144" i="5"/>
  <c r="I144" i="5"/>
  <c r="M144" i="5"/>
  <c r="Q144" i="5"/>
  <c r="G144" i="5"/>
  <c r="K144" i="5"/>
  <c r="O144" i="5"/>
  <c r="S144" i="5"/>
  <c r="D144" i="5"/>
  <c r="L144" i="5"/>
  <c r="F144" i="5"/>
  <c r="N144" i="5"/>
  <c r="H144" i="5"/>
  <c r="P144" i="5"/>
  <c r="J144" i="5"/>
  <c r="R144" i="5"/>
  <c r="E140" i="5"/>
  <c r="I140" i="5"/>
  <c r="M140" i="5"/>
  <c r="Q140" i="5"/>
  <c r="G140" i="5"/>
  <c r="K140" i="5"/>
  <c r="O140" i="5"/>
  <c r="S140" i="5"/>
  <c r="D140" i="5"/>
  <c r="L140" i="5"/>
  <c r="F140" i="5"/>
  <c r="N140" i="5"/>
  <c r="H140" i="5"/>
  <c r="P140" i="5"/>
  <c r="J140" i="5"/>
  <c r="R140" i="5"/>
  <c r="E136" i="5"/>
  <c r="I136" i="5"/>
  <c r="M136" i="5"/>
  <c r="Q136" i="5"/>
  <c r="G136" i="5"/>
  <c r="K136" i="5"/>
  <c r="O136" i="5"/>
  <c r="S136" i="5"/>
  <c r="D136" i="5"/>
  <c r="L136" i="5"/>
  <c r="F136" i="5"/>
  <c r="N136" i="5"/>
  <c r="H136" i="5"/>
  <c r="P136" i="5"/>
  <c r="J136" i="5"/>
  <c r="R136" i="5"/>
  <c r="D132" i="5"/>
  <c r="H132" i="5"/>
  <c r="L132" i="5"/>
  <c r="G132" i="5"/>
  <c r="M132" i="5"/>
  <c r="Q132" i="5"/>
  <c r="E132" i="5"/>
  <c r="J132" i="5"/>
  <c r="O132" i="5"/>
  <c r="S132" i="5"/>
  <c r="K132" i="5"/>
  <c r="N132" i="5"/>
  <c r="F132" i="5"/>
  <c r="P132" i="5"/>
  <c r="I132" i="5"/>
  <c r="R132" i="5"/>
  <c r="F128" i="5"/>
  <c r="J128" i="5"/>
  <c r="N128" i="5"/>
  <c r="R128" i="5"/>
  <c r="D128" i="5"/>
  <c r="H128" i="5"/>
  <c r="L128" i="5"/>
  <c r="P128" i="5"/>
  <c r="G128" i="5"/>
  <c r="O128" i="5"/>
  <c r="I128" i="5"/>
  <c r="Q128" i="5"/>
  <c r="K128" i="5"/>
  <c r="S128" i="5"/>
  <c r="E128" i="5"/>
  <c r="M128" i="5"/>
  <c r="F124" i="5"/>
  <c r="J124" i="5"/>
  <c r="N124" i="5"/>
  <c r="R124" i="5"/>
  <c r="D124" i="5"/>
  <c r="H124" i="5"/>
  <c r="L124" i="5"/>
  <c r="P124" i="5"/>
  <c r="G124" i="5"/>
  <c r="O124" i="5"/>
  <c r="I124" i="5"/>
  <c r="Q124" i="5"/>
  <c r="K124" i="5"/>
  <c r="S124" i="5"/>
  <c r="E124" i="5"/>
  <c r="M124" i="5"/>
  <c r="F120" i="5"/>
  <c r="J120" i="5"/>
  <c r="N120" i="5"/>
  <c r="R120" i="5"/>
  <c r="D120" i="5"/>
  <c r="H120" i="5"/>
  <c r="L120" i="5"/>
  <c r="P120" i="5"/>
  <c r="G120" i="5"/>
  <c r="O120" i="5"/>
  <c r="I120" i="5"/>
  <c r="Q120" i="5"/>
  <c r="K120" i="5"/>
  <c r="S120" i="5"/>
  <c r="E120" i="5"/>
  <c r="M120" i="5"/>
  <c r="F116" i="5"/>
  <c r="J116" i="5"/>
  <c r="N116" i="5"/>
  <c r="R116" i="5"/>
  <c r="D116" i="5"/>
  <c r="H116" i="5"/>
  <c r="L116" i="5"/>
  <c r="P116" i="5"/>
  <c r="G116" i="5"/>
  <c r="O116" i="5"/>
  <c r="I116" i="5"/>
  <c r="Q116" i="5"/>
  <c r="K116" i="5"/>
  <c r="S116" i="5"/>
  <c r="E116" i="5"/>
  <c r="M116" i="5"/>
  <c r="E112" i="5"/>
  <c r="I112" i="5"/>
  <c r="M112" i="5"/>
  <c r="Q112" i="5"/>
  <c r="H112" i="5"/>
  <c r="N112" i="5"/>
  <c r="S112" i="5"/>
  <c r="F112" i="5"/>
  <c r="K112" i="5"/>
  <c r="P112" i="5"/>
  <c r="D112" i="5"/>
  <c r="O112" i="5"/>
  <c r="G112" i="5"/>
  <c r="R112" i="5"/>
  <c r="J112" i="5"/>
  <c r="L112" i="5"/>
  <c r="E108" i="5"/>
  <c r="I108" i="5"/>
  <c r="M108" i="5"/>
  <c r="Q108" i="5"/>
  <c r="H108" i="5"/>
  <c r="N108" i="5"/>
  <c r="S108" i="5"/>
  <c r="F108" i="5"/>
  <c r="K108" i="5"/>
  <c r="P108" i="5"/>
  <c r="D108" i="5"/>
  <c r="O108" i="5"/>
  <c r="G108" i="5"/>
  <c r="R108" i="5"/>
  <c r="J108" i="5"/>
  <c r="L108" i="5"/>
  <c r="E104" i="5"/>
  <c r="I104" i="5"/>
  <c r="M104" i="5"/>
  <c r="Q104" i="5"/>
  <c r="H104" i="5"/>
  <c r="N104" i="5"/>
  <c r="S104" i="5"/>
  <c r="F104" i="5"/>
  <c r="K104" i="5"/>
  <c r="P104" i="5"/>
  <c r="D104" i="5"/>
  <c r="O104" i="5"/>
  <c r="G104" i="5"/>
  <c r="R104" i="5"/>
  <c r="J104" i="5"/>
  <c r="L104" i="5"/>
  <c r="G92" i="5"/>
  <c r="K92" i="5"/>
  <c r="O92" i="5"/>
  <c r="S92" i="5"/>
  <c r="G88" i="5"/>
  <c r="K88" i="5"/>
  <c r="O88" i="5"/>
  <c r="S88" i="5"/>
  <c r="G84" i="5"/>
  <c r="K84" i="5"/>
  <c r="O84" i="5"/>
  <c r="S84" i="5"/>
  <c r="G80" i="5"/>
  <c r="K80" i="5"/>
  <c r="O80" i="5"/>
  <c r="S80" i="5"/>
  <c r="G76" i="5"/>
  <c r="K76" i="5"/>
  <c r="O76" i="5"/>
  <c r="S76" i="5"/>
  <c r="G72" i="5"/>
  <c r="K72" i="5"/>
  <c r="O72" i="5"/>
  <c r="S72" i="5"/>
  <c r="G68" i="5"/>
  <c r="K68" i="5"/>
  <c r="O68" i="5"/>
  <c r="S68" i="5"/>
  <c r="G64" i="5"/>
  <c r="K64" i="5"/>
  <c r="O64" i="5"/>
  <c r="S64" i="5"/>
  <c r="G60" i="5"/>
  <c r="K60" i="5"/>
  <c r="O60" i="5"/>
  <c r="S60" i="5"/>
  <c r="G56" i="5"/>
  <c r="K56" i="5"/>
  <c r="O56" i="5"/>
  <c r="S56" i="5"/>
  <c r="G52" i="5"/>
  <c r="K52" i="5"/>
  <c r="O52" i="5"/>
  <c r="S52" i="5"/>
  <c r="G48" i="5"/>
  <c r="K48" i="5"/>
  <c r="O48" i="5"/>
  <c r="S48" i="5"/>
  <c r="G44" i="5"/>
  <c r="K44" i="5"/>
  <c r="O44" i="5"/>
  <c r="S44" i="5"/>
  <c r="G40" i="5"/>
  <c r="K40" i="5"/>
  <c r="O40" i="5"/>
  <c r="S40" i="5"/>
  <c r="G36" i="5"/>
  <c r="K36" i="5"/>
  <c r="O36" i="5"/>
  <c r="S36" i="5"/>
  <c r="D32" i="5"/>
  <c r="G32" i="5"/>
  <c r="K32" i="5"/>
  <c r="O32" i="5"/>
  <c r="S32" i="5"/>
  <c r="D28" i="5"/>
  <c r="H28" i="5"/>
  <c r="L28" i="5"/>
  <c r="P28" i="5"/>
  <c r="G28" i="5"/>
  <c r="M28" i="5"/>
  <c r="R28" i="5"/>
  <c r="E24" i="5"/>
  <c r="I24" i="5"/>
  <c r="M24" i="5"/>
  <c r="Q24" i="5"/>
  <c r="F24" i="5"/>
  <c r="K24" i="5"/>
  <c r="P24" i="5"/>
  <c r="G24" i="5"/>
  <c r="N24" i="5"/>
  <c r="E20" i="5"/>
  <c r="I20" i="5"/>
  <c r="M20" i="5"/>
  <c r="Q20" i="5"/>
  <c r="F20" i="5"/>
  <c r="K20" i="5"/>
  <c r="P20" i="5"/>
  <c r="G20" i="5"/>
  <c r="N20" i="5"/>
  <c r="E16" i="5"/>
  <c r="I16" i="5"/>
  <c r="M16" i="5"/>
  <c r="Q16" i="5"/>
  <c r="F16" i="5"/>
  <c r="K16" i="5"/>
  <c r="P16" i="5"/>
  <c r="G16" i="5"/>
  <c r="N16" i="5"/>
  <c r="E12" i="5"/>
  <c r="I12" i="5"/>
  <c r="M12" i="5"/>
  <c r="Q12" i="5"/>
  <c r="F12" i="5"/>
  <c r="K12" i="5"/>
  <c r="P12" i="5"/>
  <c r="G12" i="5"/>
  <c r="N12" i="5"/>
  <c r="E8" i="5"/>
  <c r="I8" i="5"/>
  <c r="M8" i="5"/>
  <c r="Q8" i="5"/>
  <c r="F8" i="5"/>
  <c r="K8" i="5"/>
  <c r="P8" i="5"/>
  <c r="G8" i="5"/>
  <c r="N8" i="5"/>
  <c r="E4" i="5"/>
  <c r="I4" i="5"/>
  <c r="M4" i="5"/>
  <c r="Q4" i="5"/>
  <c r="F4" i="5"/>
  <c r="K4" i="5"/>
  <c r="P4" i="5"/>
  <c r="G4" i="5"/>
  <c r="N4" i="5"/>
  <c r="R102" i="5"/>
  <c r="N102" i="5"/>
  <c r="J102" i="5"/>
  <c r="F102" i="5"/>
  <c r="R100" i="5"/>
  <c r="N100" i="5"/>
  <c r="J100" i="5"/>
  <c r="F100" i="5"/>
  <c r="R98" i="5"/>
  <c r="N98" i="5"/>
  <c r="J98" i="5"/>
  <c r="F98" i="5"/>
  <c r="R96" i="5"/>
  <c r="N96" i="5"/>
  <c r="J96" i="5"/>
  <c r="F96" i="5"/>
  <c r="R94" i="5"/>
  <c r="N94" i="5"/>
  <c r="J94" i="5"/>
  <c r="F94" i="5"/>
  <c r="N92" i="5"/>
  <c r="I92" i="5"/>
  <c r="D92" i="5"/>
  <c r="N90" i="5"/>
  <c r="I90" i="5"/>
  <c r="D90" i="5"/>
  <c r="N88" i="5"/>
  <c r="I88" i="5"/>
  <c r="D88" i="5"/>
  <c r="N86" i="5"/>
  <c r="I86" i="5"/>
  <c r="D86" i="5"/>
  <c r="N84" i="5"/>
  <c r="I84" i="5"/>
  <c r="D84" i="5"/>
  <c r="N82" i="5"/>
  <c r="I82" i="5"/>
  <c r="D82" i="5"/>
  <c r="N80" i="5"/>
  <c r="I80" i="5"/>
  <c r="D80" i="5"/>
  <c r="N78" i="5"/>
  <c r="I78" i="5"/>
  <c r="D78" i="5"/>
  <c r="N76" i="5"/>
  <c r="I76" i="5"/>
  <c r="D76" i="5"/>
  <c r="N74" i="5"/>
  <c r="I74" i="5"/>
  <c r="D74" i="5"/>
  <c r="N72" i="5"/>
  <c r="I72" i="5"/>
  <c r="D72" i="5"/>
  <c r="N70" i="5"/>
  <c r="I70" i="5"/>
  <c r="D70" i="5"/>
  <c r="N68" i="5"/>
  <c r="I68" i="5"/>
  <c r="D68" i="5"/>
  <c r="N66" i="5"/>
  <c r="I66" i="5"/>
  <c r="D66" i="5"/>
  <c r="N64" i="5"/>
  <c r="I64" i="5"/>
  <c r="D64" i="5"/>
  <c r="N62" i="5"/>
  <c r="I62" i="5"/>
  <c r="D62" i="5"/>
  <c r="N60" i="5"/>
  <c r="I60" i="5"/>
  <c r="D60" i="5"/>
  <c r="N58" i="5"/>
  <c r="I58" i="5"/>
  <c r="D58" i="5"/>
  <c r="N56" i="5"/>
  <c r="I56" i="5"/>
  <c r="D56" i="5"/>
  <c r="N54" i="5"/>
  <c r="I54" i="5"/>
  <c r="D54" i="5"/>
  <c r="N52" i="5"/>
  <c r="I52" i="5"/>
  <c r="D52" i="5"/>
  <c r="N50" i="5"/>
  <c r="I50" i="5"/>
  <c r="D50" i="5"/>
  <c r="N48" i="5"/>
  <c r="I48" i="5"/>
  <c r="D48" i="5"/>
  <c r="N46" i="5"/>
  <c r="I46" i="5"/>
  <c r="D46" i="5"/>
  <c r="N44" i="5"/>
  <c r="I44" i="5"/>
  <c r="D44" i="5"/>
  <c r="N42" i="5"/>
  <c r="I42" i="5"/>
  <c r="D42" i="5"/>
  <c r="N40" i="5"/>
  <c r="I40" i="5"/>
  <c r="D40" i="5"/>
  <c r="N38" i="5"/>
  <c r="I38" i="5"/>
  <c r="D38" i="5"/>
  <c r="N36" i="5"/>
  <c r="I36" i="5"/>
  <c r="D36" i="5"/>
  <c r="N34" i="5"/>
  <c r="I34" i="5"/>
  <c r="D34" i="5"/>
  <c r="N32" i="5"/>
  <c r="I32" i="5"/>
  <c r="N30" i="5"/>
  <c r="F30" i="5"/>
  <c r="Q28" i="5"/>
  <c r="J28" i="5"/>
  <c r="N26" i="5"/>
  <c r="F26" i="5"/>
  <c r="L24" i="5"/>
  <c r="O22" i="5"/>
  <c r="G22" i="5"/>
  <c r="S20" i="5"/>
  <c r="J20" i="5"/>
  <c r="N18" i="5"/>
  <c r="D18" i="5"/>
  <c r="R16" i="5"/>
  <c r="H16" i="5"/>
  <c r="L14" i="5"/>
  <c r="O12" i="5"/>
  <c r="D12" i="5"/>
  <c r="S10" i="5"/>
  <c r="H10" i="5"/>
  <c r="L8" i="5"/>
  <c r="O6" i="5"/>
  <c r="G6" i="5"/>
  <c r="S4" i="5"/>
  <c r="J4" i="5"/>
  <c r="Y3" i="5"/>
  <c r="AA3" i="5" s="1"/>
  <c r="V3" i="5"/>
  <c r="X3" i="5"/>
  <c r="Z3" i="5" s="1"/>
  <c r="A3" i="5" s="1"/>
  <c r="B2" i="6"/>
  <c r="F697" i="6"/>
  <c r="F698" i="6"/>
  <c r="F699" i="6"/>
  <c r="F700" i="6"/>
  <c r="F701" i="6"/>
  <c r="F702" i="6"/>
  <c r="F696" i="6"/>
  <c r="F673" i="6"/>
  <c r="F674" i="6"/>
  <c r="F675" i="6"/>
  <c r="F676" i="6"/>
  <c r="J676" i="6" s="1"/>
  <c r="F677" i="6"/>
  <c r="F678" i="6"/>
  <c r="F679" i="6"/>
  <c r="F680" i="6"/>
  <c r="J680" i="6" s="1"/>
  <c r="F681" i="6"/>
  <c r="F682" i="6"/>
  <c r="F683" i="6"/>
  <c r="F684" i="6"/>
  <c r="J684" i="6" s="1"/>
  <c r="F685" i="6"/>
  <c r="F686" i="6"/>
  <c r="F687" i="6"/>
  <c r="F688" i="6"/>
  <c r="J688" i="6" s="1"/>
  <c r="F689" i="6"/>
  <c r="F690" i="6"/>
  <c r="F691" i="6"/>
  <c r="F692" i="6"/>
  <c r="J692" i="6" s="1"/>
  <c r="F693" i="6"/>
  <c r="F694" i="6"/>
  <c r="F695" i="6"/>
  <c r="F672" i="6"/>
  <c r="F669" i="6"/>
  <c r="F670" i="6"/>
  <c r="F671" i="6"/>
  <c r="F668" i="6"/>
  <c r="F656" i="6"/>
  <c r="F657" i="6"/>
  <c r="F658" i="6"/>
  <c r="F659" i="6"/>
  <c r="J659" i="6" s="1"/>
  <c r="F660" i="6"/>
  <c r="F661" i="6"/>
  <c r="F662" i="6"/>
  <c r="F663" i="6"/>
  <c r="J663" i="6" s="1"/>
  <c r="F664" i="6"/>
  <c r="F665" i="6"/>
  <c r="F666" i="6"/>
  <c r="F667" i="6"/>
  <c r="J667" i="6" s="1"/>
  <c r="F655" i="6"/>
  <c r="F642" i="6"/>
  <c r="F643" i="6"/>
  <c r="F644" i="6"/>
  <c r="F645" i="6"/>
  <c r="J645" i="6" s="1"/>
  <c r="F646" i="6"/>
  <c r="F647" i="6"/>
  <c r="F648" i="6"/>
  <c r="F649" i="6"/>
  <c r="J649" i="6" s="1"/>
  <c r="F650" i="6"/>
  <c r="F651" i="6"/>
  <c r="F652" i="6"/>
  <c r="F653" i="6"/>
  <c r="J653" i="6" s="1"/>
  <c r="F654" i="6"/>
  <c r="F641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K884" i="6" s="1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K936" i="6" s="1"/>
  <c r="J937" i="6"/>
  <c r="J938" i="6"/>
  <c r="J939" i="6"/>
  <c r="J940" i="6"/>
  <c r="K940" i="6" s="1"/>
  <c r="J941" i="6"/>
  <c r="J942" i="6"/>
  <c r="J943" i="6"/>
  <c r="J944" i="6"/>
  <c r="J945" i="6"/>
  <c r="J946" i="6"/>
  <c r="J947" i="6"/>
  <c r="K947" i="6" s="1"/>
  <c r="J948" i="6"/>
  <c r="K948" i="6" s="1"/>
  <c r="J949" i="6"/>
  <c r="J950" i="6"/>
  <c r="J951" i="6"/>
  <c r="J952" i="6"/>
  <c r="J953" i="6"/>
  <c r="J954" i="6"/>
  <c r="K954" i="6" s="1"/>
  <c r="J955" i="6"/>
  <c r="K955" i="6" s="1"/>
  <c r="J956" i="6"/>
  <c r="K956" i="6" s="1"/>
  <c r="J957" i="6"/>
  <c r="J958" i="6"/>
  <c r="J959" i="6"/>
  <c r="J960" i="6"/>
  <c r="J961" i="6"/>
  <c r="J962" i="6"/>
  <c r="J963" i="6"/>
  <c r="K963" i="6" s="1"/>
  <c r="J964" i="6"/>
  <c r="K964" i="6" s="1"/>
  <c r="J965" i="6"/>
  <c r="J966" i="6"/>
  <c r="J967" i="6"/>
  <c r="J968" i="6"/>
  <c r="K968" i="6" s="1"/>
  <c r="J969" i="6"/>
  <c r="J970" i="6"/>
  <c r="J971" i="6"/>
  <c r="K971" i="6" s="1"/>
  <c r="J972" i="6"/>
  <c r="K972" i="6" s="1"/>
  <c r="J973" i="6"/>
  <c r="J974" i="6"/>
  <c r="J975" i="6"/>
  <c r="J976" i="6"/>
  <c r="J977" i="6"/>
  <c r="J978" i="6"/>
  <c r="J979" i="6"/>
  <c r="J980" i="6"/>
  <c r="K980" i="6" s="1"/>
  <c r="J981" i="6"/>
  <c r="J982" i="6"/>
  <c r="K982" i="6" s="1"/>
  <c r="J983" i="6"/>
  <c r="K983" i="6" s="1"/>
  <c r="J984" i="6"/>
  <c r="K984" i="6" s="1"/>
  <c r="J985" i="6"/>
  <c r="J986" i="6"/>
  <c r="J987" i="6"/>
  <c r="J988" i="6"/>
  <c r="K988" i="6" s="1"/>
  <c r="J989" i="6"/>
  <c r="J990" i="6"/>
  <c r="K990" i="6" s="1"/>
  <c r="J991" i="6"/>
  <c r="K991" i="6" s="1"/>
  <c r="J992" i="6"/>
  <c r="K992" i="6" s="1"/>
  <c r="J993" i="6"/>
  <c r="J994" i="6"/>
  <c r="J995" i="6"/>
  <c r="J996" i="6"/>
  <c r="K996" i="6" s="1"/>
  <c r="J997" i="6"/>
  <c r="J998" i="6"/>
  <c r="J999" i="6"/>
  <c r="J1000" i="6"/>
  <c r="K1000" i="6" s="1"/>
  <c r="J1001" i="6"/>
  <c r="J1002" i="6"/>
  <c r="J1003" i="6"/>
  <c r="J1004" i="6"/>
  <c r="K1004" i="6" s="1"/>
  <c r="J1005" i="6"/>
  <c r="J1006" i="6"/>
  <c r="J1007" i="6"/>
  <c r="J1008" i="6"/>
  <c r="J1009" i="6"/>
  <c r="J1010" i="6"/>
  <c r="J1011" i="6"/>
  <c r="K1011" i="6" s="1"/>
  <c r="J1012" i="6"/>
  <c r="K1012" i="6" s="1"/>
  <c r="J1013" i="6"/>
  <c r="J1014" i="6"/>
  <c r="J1015" i="6"/>
  <c r="J1016" i="6"/>
  <c r="J1017" i="6"/>
  <c r="J1018" i="6"/>
  <c r="K1018" i="6" s="1"/>
  <c r="J1019" i="6"/>
  <c r="K1019" i="6" s="1"/>
  <c r="J1020" i="6"/>
  <c r="K1020" i="6" s="1"/>
  <c r="J1021" i="6"/>
  <c r="J1022" i="6"/>
  <c r="J1023" i="6"/>
  <c r="J1024" i="6"/>
  <c r="J1025" i="6"/>
  <c r="J1026" i="6"/>
  <c r="J1027" i="6"/>
  <c r="K1027" i="6" s="1"/>
  <c r="J1028" i="6"/>
  <c r="K1028" i="6" s="1"/>
  <c r="J1029" i="6"/>
  <c r="J1030" i="6"/>
  <c r="J1031" i="6"/>
  <c r="J1032" i="6"/>
  <c r="K1032" i="6" s="1"/>
  <c r="J1033" i="6"/>
  <c r="J1034" i="6"/>
  <c r="J1035" i="6"/>
  <c r="K1035" i="6" s="1"/>
  <c r="J1036" i="6"/>
  <c r="K1036" i="6" s="1"/>
  <c r="J1037" i="6"/>
  <c r="J1038" i="6"/>
  <c r="J1039" i="6"/>
  <c r="J1040" i="6"/>
  <c r="J1041" i="6"/>
  <c r="J1042" i="6"/>
  <c r="J1043" i="6"/>
  <c r="J1044" i="6"/>
  <c r="K1044" i="6" s="1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C609" i="6"/>
  <c r="D609" i="6" s="1"/>
  <c r="C610" i="6"/>
  <c r="D610" i="6" s="1"/>
  <c r="C611" i="6"/>
  <c r="D611" i="6" s="1"/>
  <c r="C612" i="6"/>
  <c r="D612" i="6" s="1"/>
  <c r="C613" i="6"/>
  <c r="D613" i="6" s="1"/>
  <c r="C614" i="6"/>
  <c r="D614" i="6" s="1"/>
  <c r="C615" i="6"/>
  <c r="D615" i="6" s="1"/>
  <c r="C616" i="6"/>
  <c r="D616" i="6" s="1"/>
  <c r="C617" i="6"/>
  <c r="D617" i="6" s="1"/>
  <c r="C618" i="6"/>
  <c r="D618" i="6" s="1"/>
  <c r="C619" i="6"/>
  <c r="D619" i="6" s="1"/>
  <c r="C620" i="6"/>
  <c r="D620" i="6" s="1"/>
  <c r="C621" i="6"/>
  <c r="D621" i="6" s="1"/>
  <c r="C622" i="6"/>
  <c r="D622" i="6" s="1"/>
  <c r="C623" i="6"/>
  <c r="D623" i="6" s="1"/>
  <c r="C624" i="6"/>
  <c r="D624" i="6" s="1"/>
  <c r="C625" i="6"/>
  <c r="D625" i="6" s="1"/>
  <c r="C626" i="6"/>
  <c r="D626" i="6" s="1"/>
  <c r="C627" i="6"/>
  <c r="D627" i="6" s="1"/>
  <c r="C628" i="6"/>
  <c r="D628" i="6" s="1"/>
  <c r="C629" i="6"/>
  <c r="D629" i="6" s="1"/>
  <c r="C630" i="6"/>
  <c r="D630" i="6" s="1"/>
  <c r="C631" i="6"/>
  <c r="D631" i="6" s="1"/>
  <c r="C632" i="6"/>
  <c r="D632" i="6" s="1"/>
  <c r="C633" i="6"/>
  <c r="D633" i="6" s="1"/>
  <c r="C634" i="6"/>
  <c r="D634" i="6" s="1"/>
  <c r="C635" i="6"/>
  <c r="D635" i="6" s="1"/>
  <c r="C636" i="6"/>
  <c r="D636" i="6" s="1"/>
  <c r="C637" i="6"/>
  <c r="D637" i="6" s="1"/>
  <c r="C638" i="6"/>
  <c r="D638" i="6" s="1"/>
  <c r="C639" i="6"/>
  <c r="D639" i="6" s="1"/>
  <c r="C640" i="6"/>
  <c r="D640" i="6" s="1"/>
  <c r="C641" i="6"/>
  <c r="D641" i="6" s="1"/>
  <c r="C642" i="6"/>
  <c r="D642" i="6" s="1"/>
  <c r="C643" i="6"/>
  <c r="D643" i="6" s="1"/>
  <c r="C644" i="6"/>
  <c r="D644" i="6" s="1"/>
  <c r="C645" i="6"/>
  <c r="D645" i="6" s="1"/>
  <c r="C646" i="6"/>
  <c r="D646" i="6" s="1"/>
  <c r="C647" i="6"/>
  <c r="D647" i="6" s="1"/>
  <c r="C648" i="6"/>
  <c r="D648" i="6" s="1"/>
  <c r="C649" i="6"/>
  <c r="D649" i="6" s="1"/>
  <c r="C650" i="6"/>
  <c r="D650" i="6" s="1"/>
  <c r="C651" i="6"/>
  <c r="D651" i="6" s="1"/>
  <c r="C652" i="6"/>
  <c r="D652" i="6" s="1"/>
  <c r="C653" i="6"/>
  <c r="D653" i="6" s="1"/>
  <c r="C654" i="6"/>
  <c r="D654" i="6" s="1"/>
  <c r="C655" i="6"/>
  <c r="D655" i="6" s="1"/>
  <c r="C656" i="6"/>
  <c r="D656" i="6" s="1"/>
  <c r="C657" i="6"/>
  <c r="D657" i="6" s="1"/>
  <c r="C658" i="6"/>
  <c r="D658" i="6" s="1"/>
  <c r="C659" i="6"/>
  <c r="D659" i="6" s="1"/>
  <c r="C660" i="6"/>
  <c r="D660" i="6" s="1"/>
  <c r="C661" i="6"/>
  <c r="D661" i="6" s="1"/>
  <c r="C662" i="6"/>
  <c r="D662" i="6" s="1"/>
  <c r="C663" i="6"/>
  <c r="D663" i="6" s="1"/>
  <c r="C664" i="6"/>
  <c r="D664" i="6" s="1"/>
  <c r="C665" i="6"/>
  <c r="D665" i="6" s="1"/>
  <c r="C666" i="6"/>
  <c r="D666" i="6" s="1"/>
  <c r="C667" i="6"/>
  <c r="D667" i="6" s="1"/>
  <c r="C668" i="6"/>
  <c r="D668" i="6" s="1"/>
  <c r="C669" i="6"/>
  <c r="D669" i="6" s="1"/>
  <c r="C670" i="6"/>
  <c r="D670" i="6" s="1"/>
  <c r="C671" i="6"/>
  <c r="D671" i="6" s="1"/>
  <c r="C672" i="6"/>
  <c r="D672" i="6" s="1"/>
  <c r="C673" i="6"/>
  <c r="D673" i="6" s="1"/>
  <c r="C674" i="6"/>
  <c r="D674" i="6" s="1"/>
  <c r="C675" i="6"/>
  <c r="D675" i="6" s="1"/>
  <c r="C676" i="6"/>
  <c r="D676" i="6" s="1"/>
  <c r="C677" i="6"/>
  <c r="D677" i="6" s="1"/>
  <c r="C678" i="6"/>
  <c r="D678" i="6" s="1"/>
  <c r="C679" i="6"/>
  <c r="D679" i="6" s="1"/>
  <c r="C680" i="6"/>
  <c r="D680" i="6" s="1"/>
  <c r="C681" i="6"/>
  <c r="D681" i="6" s="1"/>
  <c r="C682" i="6"/>
  <c r="D682" i="6" s="1"/>
  <c r="C683" i="6"/>
  <c r="D683" i="6" s="1"/>
  <c r="C684" i="6"/>
  <c r="D684" i="6" s="1"/>
  <c r="C685" i="6"/>
  <c r="D685" i="6" s="1"/>
  <c r="C686" i="6"/>
  <c r="D686" i="6" s="1"/>
  <c r="C687" i="6"/>
  <c r="D687" i="6" s="1"/>
  <c r="C688" i="6"/>
  <c r="D688" i="6" s="1"/>
  <c r="C689" i="6"/>
  <c r="D689" i="6" s="1"/>
  <c r="C690" i="6"/>
  <c r="D690" i="6" s="1"/>
  <c r="C691" i="6"/>
  <c r="D691" i="6" s="1"/>
  <c r="C692" i="6"/>
  <c r="D692" i="6" s="1"/>
  <c r="C693" i="6"/>
  <c r="D693" i="6" s="1"/>
  <c r="C694" i="6"/>
  <c r="D694" i="6" s="1"/>
  <c r="C695" i="6"/>
  <c r="D695" i="6" s="1"/>
  <c r="C696" i="6"/>
  <c r="D696" i="6" s="1"/>
  <c r="C697" i="6"/>
  <c r="D697" i="6" s="1"/>
  <c r="C698" i="6"/>
  <c r="D698" i="6" s="1"/>
  <c r="C699" i="6"/>
  <c r="D699" i="6" s="1"/>
  <c r="C700" i="6"/>
  <c r="D700" i="6" s="1"/>
  <c r="C701" i="6"/>
  <c r="D701" i="6" s="1"/>
  <c r="C702" i="6"/>
  <c r="D702" i="6" s="1"/>
  <c r="C703" i="6"/>
  <c r="D703" i="6" s="1"/>
  <c r="C704" i="6"/>
  <c r="D704" i="6" s="1"/>
  <c r="C705" i="6"/>
  <c r="D705" i="6" s="1"/>
  <c r="C706" i="6"/>
  <c r="D706" i="6" s="1"/>
  <c r="C707" i="6"/>
  <c r="D707" i="6" s="1"/>
  <c r="C708" i="6"/>
  <c r="D708" i="6" s="1"/>
  <c r="C709" i="6"/>
  <c r="D709" i="6" s="1"/>
  <c r="C710" i="6"/>
  <c r="D710" i="6" s="1"/>
  <c r="C711" i="6"/>
  <c r="D711" i="6" s="1"/>
  <c r="C712" i="6"/>
  <c r="D712" i="6" s="1"/>
  <c r="C713" i="6"/>
  <c r="D713" i="6" s="1"/>
  <c r="C714" i="6"/>
  <c r="D714" i="6" s="1"/>
  <c r="C715" i="6"/>
  <c r="D715" i="6" s="1"/>
  <c r="C716" i="6"/>
  <c r="D716" i="6" s="1"/>
  <c r="C717" i="6"/>
  <c r="D717" i="6" s="1"/>
  <c r="C718" i="6"/>
  <c r="D718" i="6" s="1"/>
  <c r="C719" i="6"/>
  <c r="D719" i="6" s="1"/>
  <c r="C720" i="6"/>
  <c r="D720" i="6" s="1"/>
  <c r="C721" i="6"/>
  <c r="D721" i="6" s="1"/>
  <c r="C722" i="6"/>
  <c r="D722" i="6" s="1"/>
  <c r="C723" i="6"/>
  <c r="D723" i="6" s="1"/>
  <c r="C724" i="6"/>
  <c r="D724" i="6" s="1"/>
  <c r="C725" i="6"/>
  <c r="D725" i="6" s="1"/>
  <c r="C726" i="6"/>
  <c r="D726" i="6" s="1"/>
  <c r="C727" i="6"/>
  <c r="D727" i="6" s="1"/>
  <c r="C728" i="6"/>
  <c r="D728" i="6" s="1"/>
  <c r="C729" i="6"/>
  <c r="D729" i="6" s="1"/>
  <c r="C730" i="6"/>
  <c r="D730" i="6" s="1"/>
  <c r="C731" i="6"/>
  <c r="D731" i="6" s="1"/>
  <c r="C732" i="6"/>
  <c r="D732" i="6" s="1"/>
  <c r="C733" i="6"/>
  <c r="D733" i="6" s="1"/>
  <c r="C734" i="6"/>
  <c r="D734" i="6" s="1"/>
  <c r="C735" i="6"/>
  <c r="D735" i="6" s="1"/>
  <c r="C736" i="6"/>
  <c r="D736" i="6" s="1"/>
  <c r="C737" i="6"/>
  <c r="D737" i="6" s="1"/>
  <c r="C738" i="6"/>
  <c r="D738" i="6" s="1"/>
  <c r="C739" i="6"/>
  <c r="D739" i="6" s="1"/>
  <c r="C740" i="6"/>
  <c r="D740" i="6" s="1"/>
  <c r="C741" i="6"/>
  <c r="D741" i="6" s="1"/>
  <c r="C742" i="6"/>
  <c r="D742" i="6" s="1"/>
  <c r="C743" i="6"/>
  <c r="D743" i="6" s="1"/>
  <c r="C744" i="6"/>
  <c r="D744" i="6" s="1"/>
  <c r="C745" i="6"/>
  <c r="D745" i="6" s="1"/>
  <c r="C746" i="6"/>
  <c r="D746" i="6" s="1"/>
  <c r="C747" i="6"/>
  <c r="D747" i="6" s="1"/>
  <c r="C748" i="6"/>
  <c r="D748" i="6" s="1"/>
  <c r="C749" i="6"/>
  <c r="D749" i="6" s="1"/>
  <c r="C750" i="6"/>
  <c r="D750" i="6" s="1"/>
  <c r="C751" i="6"/>
  <c r="D751" i="6" s="1"/>
  <c r="C752" i="6"/>
  <c r="D752" i="6" s="1"/>
  <c r="C753" i="6"/>
  <c r="D753" i="6" s="1"/>
  <c r="C754" i="6"/>
  <c r="D754" i="6" s="1"/>
  <c r="C755" i="6"/>
  <c r="D755" i="6" s="1"/>
  <c r="C756" i="6"/>
  <c r="D756" i="6" s="1"/>
  <c r="C757" i="6"/>
  <c r="D757" i="6" s="1"/>
  <c r="C758" i="6"/>
  <c r="D758" i="6" s="1"/>
  <c r="C759" i="6"/>
  <c r="D759" i="6" s="1"/>
  <c r="C760" i="6"/>
  <c r="D760" i="6" s="1"/>
  <c r="C761" i="6"/>
  <c r="D761" i="6" s="1"/>
  <c r="C762" i="6"/>
  <c r="D762" i="6" s="1"/>
  <c r="C763" i="6"/>
  <c r="D763" i="6" s="1"/>
  <c r="C764" i="6"/>
  <c r="D764" i="6" s="1"/>
  <c r="C765" i="6"/>
  <c r="D765" i="6" s="1"/>
  <c r="C766" i="6"/>
  <c r="D766" i="6" s="1"/>
  <c r="C767" i="6"/>
  <c r="D767" i="6" s="1"/>
  <c r="C768" i="6"/>
  <c r="D768" i="6" s="1"/>
  <c r="C769" i="6"/>
  <c r="D769" i="6" s="1"/>
  <c r="C770" i="6"/>
  <c r="D770" i="6" s="1"/>
  <c r="C771" i="6"/>
  <c r="D771" i="6" s="1"/>
  <c r="C772" i="6"/>
  <c r="D772" i="6" s="1"/>
  <c r="C773" i="6"/>
  <c r="D773" i="6" s="1"/>
  <c r="C774" i="6"/>
  <c r="D774" i="6" s="1"/>
  <c r="C775" i="6"/>
  <c r="D775" i="6" s="1"/>
  <c r="C776" i="6"/>
  <c r="D776" i="6" s="1"/>
  <c r="C777" i="6"/>
  <c r="D777" i="6" s="1"/>
  <c r="C778" i="6"/>
  <c r="D778" i="6" s="1"/>
  <c r="C779" i="6"/>
  <c r="D779" i="6" s="1"/>
  <c r="C780" i="6"/>
  <c r="D780" i="6" s="1"/>
  <c r="C781" i="6"/>
  <c r="D781" i="6" s="1"/>
  <c r="C782" i="6"/>
  <c r="D782" i="6" s="1"/>
  <c r="C783" i="6"/>
  <c r="D783" i="6" s="1"/>
  <c r="C784" i="6"/>
  <c r="D784" i="6" s="1"/>
  <c r="C785" i="6"/>
  <c r="D785" i="6" s="1"/>
  <c r="C786" i="6"/>
  <c r="D786" i="6" s="1"/>
  <c r="C787" i="6"/>
  <c r="D787" i="6" s="1"/>
  <c r="C788" i="6"/>
  <c r="D788" i="6" s="1"/>
  <c r="C789" i="6"/>
  <c r="D789" i="6" s="1"/>
  <c r="C790" i="6"/>
  <c r="D790" i="6" s="1"/>
  <c r="C791" i="6"/>
  <c r="D791" i="6" s="1"/>
  <c r="C792" i="6"/>
  <c r="D792" i="6" s="1"/>
  <c r="C793" i="6"/>
  <c r="D793" i="6" s="1"/>
  <c r="C794" i="6"/>
  <c r="D794" i="6" s="1"/>
  <c r="C795" i="6"/>
  <c r="D795" i="6" s="1"/>
  <c r="C796" i="6"/>
  <c r="D796" i="6" s="1"/>
  <c r="C797" i="6"/>
  <c r="D797" i="6" s="1"/>
  <c r="C798" i="6"/>
  <c r="D798" i="6" s="1"/>
  <c r="C799" i="6"/>
  <c r="D799" i="6" s="1"/>
  <c r="C800" i="6"/>
  <c r="D800" i="6" s="1"/>
  <c r="C801" i="6"/>
  <c r="D801" i="6" s="1"/>
  <c r="C802" i="6"/>
  <c r="D802" i="6" s="1"/>
  <c r="C803" i="6"/>
  <c r="D803" i="6" s="1"/>
  <c r="C804" i="6"/>
  <c r="D804" i="6" s="1"/>
  <c r="C805" i="6"/>
  <c r="D805" i="6" s="1"/>
  <c r="C806" i="6"/>
  <c r="D806" i="6" s="1"/>
  <c r="C807" i="6"/>
  <c r="D807" i="6" s="1"/>
  <c r="C808" i="6"/>
  <c r="D808" i="6" s="1"/>
  <c r="C809" i="6"/>
  <c r="D809" i="6" s="1"/>
  <c r="C810" i="6"/>
  <c r="D810" i="6" s="1"/>
  <c r="C811" i="6"/>
  <c r="D811" i="6" s="1"/>
  <c r="C812" i="6"/>
  <c r="D812" i="6" s="1"/>
  <c r="C813" i="6"/>
  <c r="D813" i="6" s="1"/>
  <c r="C814" i="6"/>
  <c r="D814" i="6" s="1"/>
  <c r="C815" i="6"/>
  <c r="D815" i="6" s="1"/>
  <c r="C816" i="6"/>
  <c r="D816" i="6" s="1"/>
  <c r="C817" i="6"/>
  <c r="D817" i="6" s="1"/>
  <c r="C818" i="6"/>
  <c r="D818" i="6" s="1"/>
  <c r="C819" i="6"/>
  <c r="D819" i="6" s="1"/>
  <c r="C820" i="6"/>
  <c r="D820" i="6" s="1"/>
  <c r="C821" i="6"/>
  <c r="D821" i="6" s="1"/>
  <c r="C822" i="6"/>
  <c r="D822" i="6" s="1"/>
  <c r="C823" i="6"/>
  <c r="D823" i="6" s="1"/>
  <c r="C824" i="6"/>
  <c r="D824" i="6" s="1"/>
  <c r="C825" i="6"/>
  <c r="D825" i="6" s="1"/>
  <c r="C826" i="6"/>
  <c r="D826" i="6" s="1"/>
  <c r="C827" i="6"/>
  <c r="D827" i="6" s="1"/>
  <c r="C828" i="6"/>
  <c r="D828" i="6" s="1"/>
  <c r="C829" i="6"/>
  <c r="D829" i="6" s="1"/>
  <c r="C830" i="6"/>
  <c r="D830" i="6" s="1"/>
  <c r="C831" i="6"/>
  <c r="D831" i="6" s="1"/>
  <c r="C832" i="6"/>
  <c r="D832" i="6" s="1"/>
  <c r="C833" i="6"/>
  <c r="D833" i="6" s="1"/>
  <c r="C834" i="6"/>
  <c r="D834" i="6" s="1"/>
  <c r="C835" i="6"/>
  <c r="D835" i="6" s="1"/>
  <c r="C836" i="6"/>
  <c r="D836" i="6" s="1"/>
  <c r="C837" i="6"/>
  <c r="D837" i="6" s="1"/>
  <c r="C838" i="6"/>
  <c r="D838" i="6" s="1"/>
  <c r="C839" i="6"/>
  <c r="D839" i="6" s="1"/>
  <c r="C840" i="6"/>
  <c r="D840" i="6" s="1"/>
  <c r="C841" i="6"/>
  <c r="D841" i="6" s="1"/>
  <c r="C842" i="6"/>
  <c r="D842" i="6" s="1"/>
  <c r="C843" i="6"/>
  <c r="D843" i="6" s="1"/>
  <c r="C844" i="6"/>
  <c r="D844" i="6" s="1"/>
  <c r="C845" i="6"/>
  <c r="D845" i="6" s="1"/>
  <c r="C846" i="6"/>
  <c r="D846" i="6" s="1"/>
  <c r="C847" i="6"/>
  <c r="D847" i="6" s="1"/>
  <c r="C848" i="6"/>
  <c r="D848" i="6" s="1"/>
  <c r="C849" i="6"/>
  <c r="D849" i="6" s="1"/>
  <c r="C850" i="6"/>
  <c r="D850" i="6" s="1"/>
  <c r="C851" i="6"/>
  <c r="D851" i="6" s="1"/>
  <c r="C852" i="6"/>
  <c r="D852" i="6" s="1"/>
  <c r="C853" i="6"/>
  <c r="D853" i="6" s="1"/>
  <c r="C854" i="6"/>
  <c r="D854" i="6" s="1"/>
  <c r="C855" i="6"/>
  <c r="D855" i="6" s="1"/>
  <c r="C856" i="6"/>
  <c r="D856" i="6" s="1"/>
  <c r="C857" i="6"/>
  <c r="D857" i="6" s="1"/>
  <c r="C858" i="6"/>
  <c r="D858" i="6" s="1"/>
  <c r="C859" i="6"/>
  <c r="D859" i="6" s="1"/>
  <c r="C860" i="6"/>
  <c r="D860" i="6" s="1"/>
  <c r="C861" i="6"/>
  <c r="D861" i="6" s="1"/>
  <c r="C862" i="6"/>
  <c r="D862" i="6" s="1"/>
  <c r="C863" i="6"/>
  <c r="D863" i="6" s="1"/>
  <c r="C864" i="6"/>
  <c r="D864" i="6" s="1"/>
  <c r="C865" i="6"/>
  <c r="D865" i="6" s="1"/>
  <c r="C866" i="6"/>
  <c r="D866" i="6" s="1"/>
  <c r="C867" i="6"/>
  <c r="D867" i="6" s="1"/>
  <c r="C868" i="6"/>
  <c r="D868" i="6" s="1"/>
  <c r="C869" i="6"/>
  <c r="D869" i="6" s="1"/>
  <c r="C870" i="6"/>
  <c r="D870" i="6" s="1"/>
  <c r="C871" i="6"/>
  <c r="D871" i="6" s="1"/>
  <c r="C872" i="6"/>
  <c r="D872" i="6" s="1"/>
  <c r="C873" i="6"/>
  <c r="D873" i="6" s="1"/>
  <c r="C874" i="6"/>
  <c r="D874" i="6" s="1"/>
  <c r="C875" i="6"/>
  <c r="D875" i="6" s="1"/>
  <c r="C876" i="6"/>
  <c r="D876" i="6" s="1"/>
  <c r="C877" i="6"/>
  <c r="D877" i="6" s="1"/>
  <c r="C878" i="6"/>
  <c r="D878" i="6" s="1"/>
  <c r="C879" i="6"/>
  <c r="D879" i="6" s="1"/>
  <c r="C880" i="6"/>
  <c r="D880" i="6" s="1"/>
  <c r="C881" i="6"/>
  <c r="D881" i="6" s="1"/>
  <c r="C882" i="6"/>
  <c r="D882" i="6" s="1"/>
  <c r="C883" i="6"/>
  <c r="D883" i="6" s="1"/>
  <c r="C884" i="6"/>
  <c r="D884" i="6" s="1"/>
  <c r="C885" i="6"/>
  <c r="D885" i="6" s="1"/>
  <c r="C886" i="6"/>
  <c r="D886" i="6" s="1"/>
  <c r="C887" i="6"/>
  <c r="D887" i="6" s="1"/>
  <c r="C888" i="6"/>
  <c r="D888" i="6" s="1"/>
  <c r="C889" i="6"/>
  <c r="D889" i="6" s="1"/>
  <c r="C890" i="6"/>
  <c r="D890" i="6" s="1"/>
  <c r="C891" i="6"/>
  <c r="D891" i="6" s="1"/>
  <c r="C892" i="6"/>
  <c r="D892" i="6" s="1"/>
  <c r="C893" i="6"/>
  <c r="D893" i="6" s="1"/>
  <c r="C894" i="6"/>
  <c r="D894" i="6" s="1"/>
  <c r="C895" i="6"/>
  <c r="D895" i="6" s="1"/>
  <c r="C896" i="6"/>
  <c r="D896" i="6" s="1"/>
  <c r="C897" i="6"/>
  <c r="D897" i="6" s="1"/>
  <c r="C898" i="6"/>
  <c r="D898" i="6" s="1"/>
  <c r="C899" i="6"/>
  <c r="D899" i="6" s="1"/>
  <c r="C900" i="6"/>
  <c r="D900" i="6" s="1"/>
  <c r="C901" i="6"/>
  <c r="D901" i="6" s="1"/>
  <c r="C902" i="6"/>
  <c r="D902" i="6" s="1"/>
  <c r="C903" i="6"/>
  <c r="D903" i="6" s="1"/>
  <c r="C904" i="6"/>
  <c r="D904" i="6" s="1"/>
  <c r="C905" i="6"/>
  <c r="D905" i="6" s="1"/>
  <c r="C906" i="6"/>
  <c r="D906" i="6" s="1"/>
  <c r="C907" i="6"/>
  <c r="D907" i="6" s="1"/>
  <c r="C908" i="6"/>
  <c r="D908" i="6" s="1"/>
  <c r="C909" i="6"/>
  <c r="D909" i="6" s="1"/>
  <c r="C910" i="6"/>
  <c r="D910" i="6" s="1"/>
  <c r="C911" i="6"/>
  <c r="D911" i="6" s="1"/>
  <c r="C912" i="6"/>
  <c r="D912" i="6" s="1"/>
  <c r="C913" i="6"/>
  <c r="D913" i="6" s="1"/>
  <c r="C914" i="6"/>
  <c r="D914" i="6" s="1"/>
  <c r="C915" i="6"/>
  <c r="D915" i="6" s="1"/>
  <c r="C916" i="6"/>
  <c r="D916" i="6" s="1"/>
  <c r="C917" i="6"/>
  <c r="D917" i="6" s="1"/>
  <c r="C918" i="6"/>
  <c r="D918" i="6" s="1"/>
  <c r="C919" i="6"/>
  <c r="D919" i="6" s="1"/>
  <c r="C920" i="6"/>
  <c r="D920" i="6" s="1"/>
  <c r="C921" i="6"/>
  <c r="D921" i="6" s="1"/>
  <c r="C922" i="6"/>
  <c r="D922" i="6" s="1"/>
  <c r="C923" i="6"/>
  <c r="D923" i="6" s="1"/>
  <c r="C924" i="6"/>
  <c r="D924" i="6" s="1"/>
  <c r="C925" i="6"/>
  <c r="D925" i="6" s="1"/>
  <c r="C926" i="6"/>
  <c r="D926" i="6" s="1"/>
  <c r="C927" i="6"/>
  <c r="D927" i="6" s="1"/>
  <c r="C928" i="6"/>
  <c r="D928" i="6" s="1"/>
  <c r="C929" i="6"/>
  <c r="D929" i="6" s="1"/>
  <c r="C930" i="6"/>
  <c r="D930" i="6" s="1"/>
  <c r="C931" i="6"/>
  <c r="D931" i="6" s="1"/>
  <c r="C932" i="6"/>
  <c r="D932" i="6" s="1"/>
  <c r="C933" i="6"/>
  <c r="D933" i="6" s="1"/>
  <c r="C934" i="6"/>
  <c r="D934" i="6" s="1"/>
  <c r="C935" i="6"/>
  <c r="D935" i="6" s="1"/>
  <c r="C936" i="6"/>
  <c r="D936" i="6" s="1"/>
  <c r="C937" i="6"/>
  <c r="D937" i="6" s="1"/>
  <c r="C938" i="6"/>
  <c r="D938" i="6" s="1"/>
  <c r="C939" i="6"/>
  <c r="D939" i="6" s="1"/>
  <c r="C940" i="6"/>
  <c r="D940" i="6" s="1"/>
  <c r="C941" i="6"/>
  <c r="D941" i="6" s="1"/>
  <c r="C942" i="6"/>
  <c r="D942" i="6" s="1"/>
  <c r="C943" i="6"/>
  <c r="D943" i="6" s="1"/>
  <c r="C944" i="6"/>
  <c r="D944" i="6" s="1"/>
  <c r="C945" i="6"/>
  <c r="D945" i="6" s="1"/>
  <c r="C946" i="6"/>
  <c r="D946" i="6" s="1"/>
  <c r="C947" i="6"/>
  <c r="D947" i="6" s="1"/>
  <c r="C948" i="6"/>
  <c r="D948" i="6" s="1"/>
  <c r="C949" i="6"/>
  <c r="D949" i="6" s="1"/>
  <c r="C950" i="6"/>
  <c r="D950" i="6" s="1"/>
  <c r="C951" i="6"/>
  <c r="D951" i="6" s="1"/>
  <c r="C952" i="6"/>
  <c r="D952" i="6" s="1"/>
  <c r="C953" i="6"/>
  <c r="D953" i="6" s="1"/>
  <c r="C954" i="6"/>
  <c r="D954" i="6" s="1"/>
  <c r="C955" i="6"/>
  <c r="D955" i="6" s="1"/>
  <c r="C956" i="6"/>
  <c r="D956" i="6" s="1"/>
  <c r="C957" i="6"/>
  <c r="D957" i="6" s="1"/>
  <c r="C958" i="6"/>
  <c r="D958" i="6" s="1"/>
  <c r="C959" i="6"/>
  <c r="D959" i="6" s="1"/>
  <c r="C960" i="6"/>
  <c r="D960" i="6" s="1"/>
  <c r="C961" i="6"/>
  <c r="D961" i="6" s="1"/>
  <c r="C962" i="6"/>
  <c r="D962" i="6" s="1"/>
  <c r="C963" i="6"/>
  <c r="D963" i="6" s="1"/>
  <c r="C964" i="6"/>
  <c r="D964" i="6" s="1"/>
  <c r="C965" i="6"/>
  <c r="D965" i="6" s="1"/>
  <c r="C966" i="6"/>
  <c r="D966" i="6" s="1"/>
  <c r="C967" i="6"/>
  <c r="D967" i="6" s="1"/>
  <c r="C968" i="6"/>
  <c r="D968" i="6" s="1"/>
  <c r="C969" i="6"/>
  <c r="D969" i="6" s="1"/>
  <c r="C970" i="6"/>
  <c r="D970" i="6" s="1"/>
  <c r="C971" i="6"/>
  <c r="D971" i="6" s="1"/>
  <c r="C972" i="6"/>
  <c r="D972" i="6" s="1"/>
  <c r="C973" i="6"/>
  <c r="D973" i="6" s="1"/>
  <c r="C974" i="6"/>
  <c r="D974" i="6" s="1"/>
  <c r="C975" i="6"/>
  <c r="D975" i="6" s="1"/>
  <c r="C976" i="6"/>
  <c r="D976" i="6" s="1"/>
  <c r="C977" i="6"/>
  <c r="D977" i="6" s="1"/>
  <c r="C978" i="6"/>
  <c r="D978" i="6" s="1"/>
  <c r="C979" i="6"/>
  <c r="D979" i="6" s="1"/>
  <c r="C980" i="6"/>
  <c r="D980" i="6" s="1"/>
  <c r="C981" i="6"/>
  <c r="D981" i="6" s="1"/>
  <c r="C982" i="6"/>
  <c r="D982" i="6" s="1"/>
  <c r="C983" i="6"/>
  <c r="D983" i="6" s="1"/>
  <c r="C984" i="6"/>
  <c r="D984" i="6" s="1"/>
  <c r="C985" i="6"/>
  <c r="D985" i="6" s="1"/>
  <c r="C986" i="6"/>
  <c r="D986" i="6" s="1"/>
  <c r="C987" i="6"/>
  <c r="D987" i="6" s="1"/>
  <c r="C988" i="6"/>
  <c r="D988" i="6" s="1"/>
  <c r="C989" i="6"/>
  <c r="D989" i="6" s="1"/>
  <c r="C990" i="6"/>
  <c r="D990" i="6" s="1"/>
  <c r="C991" i="6"/>
  <c r="D991" i="6" s="1"/>
  <c r="C992" i="6"/>
  <c r="D992" i="6" s="1"/>
  <c r="C993" i="6"/>
  <c r="D993" i="6" s="1"/>
  <c r="C994" i="6"/>
  <c r="D994" i="6" s="1"/>
  <c r="C995" i="6"/>
  <c r="D995" i="6" s="1"/>
  <c r="C996" i="6"/>
  <c r="D996" i="6" s="1"/>
  <c r="C997" i="6"/>
  <c r="D997" i="6" s="1"/>
  <c r="C998" i="6"/>
  <c r="D998" i="6" s="1"/>
  <c r="C999" i="6"/>
  <c r="D999" i="6" s="1"/>
  <c r="C1000" i="6"/>
  <c r="D1000" i="6" s="1"/>
  <c r="C1001" i="6"/>
  <c r="D1001" i="6" s="1"/>
  <c r="C1002" i="6"/>
  <c r="D1002" i="6" s="1"/>
  <c r="C1003" i="6"/>
  <c r="D1003" i="6" s="1"/>
  <c r="C1004" i="6"/>
  <c r="D1004" i="6" s="1"/>
  <c r="C1005" i="6"/>
  <c r="D1005" i="6" s="1"/>
  <c r="C1006" i="6"/>
  <c r="D1006" i="6" s="1"/>
  <c r="C1007" i="6"/>
  <c r="D1007" i="6" s="1"/>
  <c r="C1008" i="6"/>
  <c r="D1008" i="6" s="1"/>
  <c r="C1009" i="6"/>
  <c r="D1009" i="6" s="1"/>
  <c r="C1010" i="6"/>
  <c r="D1010" i="6" s="1"/>
  <c r="C1011" i="6"/>
  <c r="D1011" i="6" s="1"/>
  <c r="C1012" i="6"/>
  <c r="D1012" i="6" s="1"/>
  <c r="C1013" i="6"/>
  <c r="D1013" i="6" s="1"/>
  <c r="C1014" i="6"/>
  <c r="D1014" i="6" s="1"/>
  <c r="C1015" i="6"/>
  <c r="D1015" i="6" s="1"/>
  <c r="C1016" i="6"/>
  <c r="D1016" i="6" s="1"/>
  <c r="C1017" i="6"/>
  <c r="D1017" i="6" s="1"/>
  <c r="C1018" i="6"/>
  <c r="D1018" i="6" s="1"/>
  <c r="C1019" i="6"/>
  <c r="D1019" i="6" s="1"/>
  <c r="C1020" i="6"/>
  <c r="D1020" i="6" s="1"/>
  <c r="C1021" i="6"/>
  <c r="D1021" i="6" s="1"/>
  <c r="C1022" i="6"/>
  <c r="D1022" i="6" s="1"/>
  <c r="C1023" i="6"/>
  <c r="D1023" i="6" s="1"/>
  <c r="C1024" i="6"/>
  <c r="D1024" i="6" s="1"/>
  <c r="C1025" i="6"/>
  <c r="D1025" i="6" s="1"/>
  <c r="C1026" i="6"/>
  <c r="D1026" i="6" s="1"/>
  <c r="C1027" i="6"/>
  <c r="D1027" i="6" s="1"/>
  <c r="C1028" i="6"/>
  <c r="D1028" i="6" s="1"/>
  <c r="C1029" i="6"/>
  <c r="D1029" i="6" s="1"/>
  <c r="C1030" i="6"/>
  <c r="D1030" i="6" s="1"/>
  <c r="C1031" i="6"/>
  <c r="D1031" i="6" s="1"/>
  <c r="C1032" i="6"/>
  <c r="D1032" i="6" s="1"/>
  <c r="C1033" i="6"/>
  <c r="D1033" i="6" s="1"/>
  <c r="C1034" i="6"/>
  <c r="D1034" i="6" s="1"/>
  <c r="C1035" i="6"/>
  <c r="D1035" i="6" s="1"/>
  <c r="C1036" i="6"/>
  <c r="D1036" i="6" s="1"/>
  <c r="C1037" i="6"/>
  <c r="D1037" i="6" s="1"/>
  <c r="C1038" i="6"/>
  <c r="D1038" i="6" s="1"/>
  <c r="C1039" i="6"/>
  <c r="D1039" i="6" s="1"/>
  <c r="C1040" i="6"/>
  <c r="D1040" i="6" s="1"/>
  <c r="C1041" i="6"/>
  <c r="D1041" i="6" s="1"/>
  <c r="C1042" i="6"/>
  <c r="D1042" i="6" s="1"/>
  <c r="C1043" i="6"/>
  <c r="D1043" i="6" s="1"/>
  <c r="C1044" i="6"/>
  <c r="D1044" i="6" s="1"/>
  <c r="C1045" i="6"/>
  <c r="D1045" i="6" s="1"/>
  <c r="C1046" i="6"/>
  <c r="D1046" i="6" s="1"/>
  <c r="C1047" i="6"/>
  <c r="D1047" i="6" s="1"/>
  <c r="C1048" i="6"/>
  <c r="D1048" i="6" s="1"/>
  <c r="C1049" i="6"/>
  <c r="D1049" i="6" s="1"/>
  <c r="C1050" i="6"/>
  <c r="D1050" i="6" s="1"/>
  <c r="C1051" i="6"/>
  <c r="D1051" i="6" s="1"/>
  <c r="C1052" i="6"/>
  <c r="D1052" i="6" s="1"/>
  <c r="C1053" i="6"/>
  <c r="D1053" i="6" s="1"/>
  <c r="C1054" i="6"/>
  <c r="D1054" i="6" s="1"/>
  <c r="C1055" i="6"/>
  <c r="D1055" i="6" s="1"/>
  <c r="C1056" i="6"/>
  <c r="D1056" i="6" s="1"/>
  <c r="C1057" i="6"/>
  <c r="D1057" i="6" s="1"/>
  <c r="C1058" i="6"/>
  <c r="D1058" i="6" s="1"/>
  <c r="C1059" i="6"/>
  <c r="D1059" i="6" s="1"/>
  <c r="C1060" i="6"/>
  <c r="D1060" i="6" s="1"/>
  <c r="C1061" i="6"/>
  <c r="D1061" i="6" s="1"/>
  <c r="C1062" i="6"/>
  <c r="D1062" i="6" s="1"/>
  <c r="C1063" i="6"/>
  <c r="D1063" i="6" s="1"/>
  <c r="C1064" i="6"/>
  <c r="D1064" i="6" s="1"/>
  <c r="C1065" i="6"/>
  <c r="D1065" i="6" s="1"/>
  <c r="C1066" i="6"/>
  <c r="D1066" i="6" s="1"/>
  <c r="C1067" i="6"/>
  <c r="D1067" i="6" s="1"/>
  <c r="C1068" i="6"/>
  <c r="D1068" i="6" s="1"/>
  <c r="C1069" i="6"/>
  <c r="D1069" i="6" s="1"/>
  <c r="C1070" i="6"/>
  <c r="D1070" i="6" s="1"/>
  <c r="C1071" i="6"/>
  <c r="D1071" i="6" s="1"/>
  <c r="C1072" i="6"/>
  <c r="D1072" i="6" s="1"/>
  <c r="C1073" i="6"/>
  <c r="D1073" i="6" s="1"/>
  <c r="C1074" i="6"/>
  <c r="D1074" i="6" s="1"/>
  <c r="C1075" i="6"/>
  <c r="D1075" i="6" s="1"/>
  <c r="C1076" i="6"/>
  <c r="D1076" i="6" s="1"/>
  <c r="C1077" i="6"/>
  <c r="D1077" i="6" s="1"/>
  <c r="C1078" i="6"/>
  <c r="D1078" i="6" s="1"/>
  <c r="C1079" i="6"/>
  <c r="D1079" i="6" s="1"/>
  <c r="C1080" i="6"/>
  <c r="D1080" i="6" s="1"/>
  <c r="C1081" i="6"/>
  <c r="D1081" i="6" s="1"/>
  <c r="C1082" i="6"/>
  <c r="D1082" i="6" s="1"/>
  <c r="C1083" i="6"/>
  <c r="D1083" i="6" s="1"/>
  <c r="C1084" i="6"/>
  <c r="D1084" i="6" s="1"/>
  <c r="C1085" i="6"/>
  <c r="D1085" i="6" s="1"/>
  <c r="C1086" i="6"/>
  <c r="D1086" i="6" s="1"/>
  <c r="C1087" i="6"/>
  <c r="D1087" i="6" s="1"/>
  <c r="C1088" i="6"/>
  <c r="D1088" i="6" s="1"/>
  <c r="C1089" i="6"/>
  <c r="D1089" i="6" s="1"/>
  <c r="C1090" i="6"/>
  <c r="D1090" i="6" s="1"/>
  <c r="C1091" i="6"/>
  <c r="D1091" i="6" s="1"/>
  <c r="C1092" i="6"/>
  <c r="D1092" i="6" s="1"/>
  <c r="C1093" i="6"/>
  <c r="D1093" i="6" s="1"/>
  <c r="C1094" i="6"/>
  <c r="D1094" i="6" s="1"/>
  <c r="C1095" i="6"/>
  <c r="D1095" i="6" s="1"/>
  <c r="C1096" i="6"/>
  <c r="D1096" i="6" s="1"/>
  <c r="C1097" i="6"/>
  <c r="D1097" i="6" s="1"/>
  <c r="C1098" i="6"/>
  <c r="D1098" i="6" s="1"/>
  <c r="C1099" i="6"/>
  <c r="D1099" i="6" s="1"/>
  <c r="C1100" i="6"/>
  <c r="D1100" i="6" s="1"/>
  <c r="C1101" i="6"/>
  <c r="D1101" i="6" s="1"/>
  <c r="C1102" i="6"/>
  <c r="D1102" i="6" s="1"/>
  <c r="C1103" i="6"/>
  <c r="D1103" i="6" s="1"/>
  <c r="C1104" i="6"/>
  <c r="D1104" i="6" s="1"/>
  <c r="C1105" i="6"/>
  <c r="D1105" i="6" s="1"/>
  <c r="C1106" i="6"/>
  <c r="D1106" i="6" s="1"/>
  <c r="C1107" i="6"/>
  <c r="D1107" i="6" s="1"/>
  <c r="C1108" i="6"/>
  <c r="D1108" i="6" s="1"/>
  <c r="C1109" i="6"/>
  <c r="D1109" i="6" s="1"/>
  <c r="C1110" i="6"/>
  <c r="D1110" i="6" s="1"/>
  <c r="C1111" i="6"/>
  <c r="D1111" i="6" s="1"/>
  <c r="C1112" i="6"/>
  <c r="D1112" i="6" s="1"/>
  <c r="C1113" i="6"/>
  <c r="D1113" i="6" s="1"/>
  <c r="C1114" i="6"/>
  <c r="D1114" i="6" s="1"/>
  <c r="C1115" i="6"/>
  <c r="D1115" i="6" s="1"/>
  <c r="C1116" i="6"/>
  <c r="D1116" i="6" s="1"/>
  <c r="C1117" i="6"/>
  <c r="D1117" i="6" s="1"/>
  <c r="C1118" i="6"/>
  <c r="D1118" i="6" s="1"/>
  <c r="C1119" i="6"/>
  <c r="D1119" i="6" s="1"/>
  <c r="C1120" i="6"/>
  <c r="D1120" i="6" s="1"/>
  <c r="H112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H609" i="6" s="1"/>
  <c r="I609" i="6" s="1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H734" i="6" s="1"/>
  <c r="I734" i="6" s="1"/>
  <c r="A735" i="6"/>
  <c r="H735" i="6" s="1"/>
  <c r="I735" i="6" s="1"/>
  <c r="A736" i="6"/>
  <c r="H736" i="6" s="1"/>
  <c r="I736" i="6" s="1"/>
  <c r="A737" i="6"/>
  <c r="H737" i="6" s="1"/>
  <c r="I737" i="6" s="1"/>
  <c r="A738" i="6"/>
  <c r="H738" i="6" s="1"/>
  <c r="I738" i="6" s="1"/>
  <c r="A739" i="6"/>
  <c r="H739" i="6" s="1"/>
  <c r="I739" i="6" s="1"/>
  <c r="A740" i="6"/>
  <c r="H740" i="6" s="1"/>
  <c r="I740" i="6" s="1"/>
  <c r="A741" i="6"/>
  <c r="H741" i="6" s="1"/>
  <c r="I741" i="6" s="1"/>
  <c r="A742" i="6"/>
  <c r="H742" i="6" s="1"/>
  <c r="I742" i="6" s="1"/>
  <c r="A743" i="6"/>
  <c r="H743" i="6" s="1"/>
  <c r="I743" i="6" s="1"/>
  <c r="A744" i="6"/>
  <c r="H744" i="6" s="1"/>
  <c r="I744" i="6" s="1"/>
  <c r="A745" i="6"/>
  <c r="H745" i="6" s="1"/>
  <c r="I745" i="6" s="1"/>
  <c r="A746" i="6"/>
  <c r="H746" i="6" s="1"/>
  <c r="I746" i="6" s="1"/>
  <c r="A747" i="6"/>
  <c r="H747" i="6" s="1"/>
  <c r="I747" i="6" s="1"/>
  <c r="A748" i="6"/>
  <c r="H748" i="6" s="1"/>
  <c r="I748" i="6" s="1"/>
  <c r="A749" i="6"/>
  <c r="H749" i="6" s="1"/>
  <c r="I749" i="6" s="1"/>
  <c r="A750" i="6"/>
  <c r="H750" i="6" s="1"/>
  <c r="I750" i="6" s="1"/>
  <c r="A751" i="6"/>
  <c r="H751" i="6" s="1"/>
  <c r="I751" i="6" s="1"/>
  <c r="A752" i="6"/>
  <c r="H752" i="6" s="1"/>
  <c r="I752" i="6" s="1"/>
  <c r="A753" i="6"/>
  <c r="H753" i="6" s="1"/>
  <c r="I753" i="6" s="1"/>
  <c r="A754" i="6"/>
  <c r="H754" i="6" s="1"/>
  <c r="I754" i="6" s="1"/>
  <c r="A755" i="6"/>
  <c r="H755" i="6" s="1"/>
  <c r="I755" i="6" s="1"/>
  <c r="A756" i="6"/>
  <c r="H756" i="6" s="1"/>
  <c r="I756" i="6" s="1"/>
  <c r="A757" i="6"/>
  <c r="H757" i="6" s="1"/>
  <c r="I757" i="6" s="1"/>
  <c r="A758" i="6"/>
  <c r="H758" i="6" s="1"/>
  <c r="I758" i="6" s="1"/>
  <c r="A759" i="6"/>
  <c r="H759" i="6" s="1"/>
  <c r="I759" i="6" s="1"/>
  <c r="A760" i="6"/>
  <c r="H760" i="6" s="1"/>
  <c r="I760" i="6" s="1"/>
  <c r="A761" i="6"/>
  <c r="H761" i="6" s="1"/>
  <c r="I761" i="6" s="1"/>
  <c r="A762" i="6"/>
  <c r="H762" i="6" s="1"/>
  <c r="I762" i="6" s="1"/>
  <c r="A763" i="6"/>
  <c r="H763" i="6" s="1"/>
  <c r="I763" i="6" s="1"/>
  <c r="A764" i="6"/>
  <c r="H764" i="6" s="1"/>
  <c r="I764" i="6" s="1"/>
  <c r="A765" i="6"/>
  <c r="H765" i="6" s="1"/>
  <c r="I765" i="6" s="1"/>
  <c r="A766" i="6"/>
  <c r="H766" i="6" s="1"/>
  <c r="I766" i="6" s="1"/>
  <c r="A767" i="6"/>
  <c r="H767" i="6" s="1"/>
  <c r="I767" i="6" s="1"/>
  <c r="A768" i="6"/>
  <c r="H768" i="6" s="1"/>
  <c r="I768" i="6" s="1"/>
  <c r="A769" i="6"/>
  <c r="H769" i="6" s="1"/>
  <c r="I769" i="6" s="1"/>
  <c r="A770" i="6"/>
  <c r="H770" i="6" s="1"/>
  <c r="I770" i="6" s="1"/>
  <c r="A771" i="6"/>
  <c r="H771" i="6" s="1"/>
  <c r="I771" i="6" s="1"/>
  <c r="A772" i="6"/>
  <c r="H772" i="6" s="1"/>
  <c r="I772" i="6" s="1"/>
  <c r="A773" i="6"/>
  <c r="H773" i="6" s="1"/>
  <c r="I773" i="6" s="1"/>
  <c r="A774" i="6"/>
  <c r="H774" i="6" s="1"/>
  <c r="I774" i="6" s="1"/>
  <c r="A775" i="6"/>
  <c r="H775" i="6" s="1"/>
  <c r="I775" i="6" s="1"/>
  <c r="A776" i="6"/>
  <c r="H776" i="6" s="1"/>
  <c r="I776" i="6" s="1"/>
  <c r="A777" i="6"/>
  <c r="H777" i="6" s="1"/>
  <c r="I777" i="6" s="1"/>
  <c r="A778" i="6"/>
  <c r="H778" i="6" s="1"/>
  <c r="I778" i="6" s="1"/>
  <c r="A779" i="6"/>
  <c r="H779" i="6" s="1"/>
  <c r="I779" i="6" s="1"/>
  <c r="A780" i="6"/>
  <c r="H780" i="6" s="1"/>
  <c r="I780" i="6" s="1"/>
  <c r="A781" i="6"/>
  <c r="H781" i="6" s="1"/>
  <c r="I781" i="6" s="1"/>
  <c r="A782" i="6"/>
  <c r="H782" i="6" s="1"/>
  <c r="I782" i="6" s="1"/>
  <c r="A783" i="6"/>
  <c r="H783" i="6" s="1"/>
  <c r="I783" i="6" s="1"/>
  <c r="A784" i="6"/>
  <c r="H784" i="6" s="1"/>
  <c r="I784" i="6" s="1"/>
  <c r="A785" i="6"/>
  <c r="H785" i="6" s="1"/>
  <c r="I785" i="6" s="1"/>
  <c r="A786" i="6"/>
  <c r="H786" i="6" s="1"/>
  <c r="I786" i="6" s="1"/>
  <c r="A787" i="6"/>
  <c r="H787" i="6" s="1"/>
  <c r="I787" i="6" s="1"/>
  <c r="A788" i="6"/>
  <c r="H788" i="6" s="1"/>
  <c r="I788" i="6" s="1"/>
  <c r="A789" i="6"/>
  <c r="H789" i="6" s="1"/>
  <c r="I789" i="6" s="1"/>
  <c r="A790" i="6"/>
  <c r="H790" i="6" s="1"/>
  <c r="I790" i="6" s="1"/>
  <c r="A791" i="6"/>
  <c r="H791" i="6" s="1"/>
  <c r="I791" i="6" s="1"/>
  <c r="A792" i="6"/>
  <c r="H792" i="6" s="1"/>
  <c r="I792" i="6" s="1"/>
  <c r="A793" i="6"/>
  <c r="H793" i="6" s="1"/>
  <c r="I793" i="6" s="1"/>
  <c r="A794" i="6"/>
  <c r="H794" i="6" s="1"/>
  <c r="I794" i="6" s="1"/>
  <c r="A795" i="6"/>
  <c r="H795" i="6" s="1"/>
  <c r="I795" i="6" s="1"/>
  <c r="A796" i="6"/>
  <c r="H796" i="6" s="1"/>
  <c r="I796" i="6" s="1"/>
  <c r="A797" i="6"/>
  <c r="H797" i="6" s="1"/>
  <c r="I797" i="6" s="1"/>
  <c r="A798" i="6"/>
  <c r="H798" i="6" s="1"/>
  <c r="I798" i="6" s="1"/>
  <c r="A799" i="6"/>
  <c r="H799" i="6" s="1"/>
  <c r="I799" i="6" s="1"/>
  <c r="A800" i="6"/>
  <c r="H800" i="6" s="1"/>
  <c r="I800" i="6" s="1"/>
  <c r="A801" i="6"/>
  <c r="H801" i="6" s="1"/>
  <c r="I801" i="6" s="1"/>
  <c r="A802" i="6"/>
  <c r="H802" i="6" s="1"/>
  <c r="I802" i="6" s="1"/>
  <c r="A803" i="6"/>
  <c r="H803" i="6" s="1"/>
  <c r="I803" i="6" s="1"/>
  <c r="A804" i="6"/>
  <c r="H804" i="6" s="1"/>
  <c r="I804" i="6" s="1"/>
  <c r="A805" i="6"/>
  <c r="H805" i="6" s="1"/>
  <c r="I805" i="6" s="1"/>
  <c r="A806" i="6"/>
  <c r="H806" i="6" s="1"/>
  <c r="I806" i="6" s="1"/>
  <c r="A807" i="6"/>
  <c r="H807" i="6" s="1"/>
  <c r="I807" i="6" s="1"/>
  <c r="A808" i="6"/>
  <c r="H808" i="6" s="1"/>
  <c r="I808" i="6" s="1"/>
  <c r="A809" i="6"/>
  <c r="H809" i="6" s="1"/>
  <c r="I809" i="6" s="1"/>
  <c r="A810" i="6"/>
  <c r="H810" i="6" s="1"/>
  <c r="I810" i="6" s="1"/>
  <c r="A811" i="6"/>
  <c r="H811" i="6" s="1"/>
  <c r="I811" i="6" s="1"/>
  <c r="A812" i="6"/>
  <c r="H812" i="6" s="1"/>
  <c r="I812" i="6" s="1"/>
  <c r="A813" i="6"/>
  <c r="H813" i="6" s="1"/>
  <c r="I813" i="6" s="1"/>
  <c r="A814" i="6"/>
  <c r="H814" i="6" s="1"/>
  <c r="I814" i="6" s="1"/>
  <c r="A815" i="6"/>
  <c r="H815" i="6" s="1"/>
  <c r="I815" i="6" s="1"/>
  <c r="A816" i="6"/>
  <c r="H816" i="6" s="1"/>
  <c r="I816" i="6" s="1"/>
  <c r="A817" i="6"/>
  <c r="H817" i="6" s="1"/>
  <c r="I817" i="6" s="1"/>
  <c r="A818" i="6"/>
  <c r="H818" i="6" s="1"/>
  <c r="I818" i="6" s="1"/>
  <c r="A819" i="6"/>
  <c r="H819" i="6" s="1"/>
  <c r="I819" i="6" s="1"/>
  <c r="A820" i="6"/>
  <c r="H820" i="6" s="1"/>
  <c r="I820" i="6" s="1"/>
  <c r="A821" i="6"/>
  <c r="H821" i="6" s="1"/>
  <c r="I821" i="6" s="1"/>
  <c r="A822" i="6"/>
  <c r="H822" i="6" s="1"/>
  <c r="I822" i="6" s="1"/>
  <c r="A823" i="6"/>
  <c r="H823" i="6" s="1"/>
  <c r="I823" i="6" s="1"/>
  <c r="A824" i="6"/>
  <c r="H824" i="6" s="1"/>
  <c r="I824" i="6" s="1"/>
  <c r="A825" i="6"/>
  <c r="H825" i="6" s="1"/>
  <c r="I825" i="6" s="1"/>
  <c r="A826" i="6"/>
  <c r="H826" i="6" s="1"/>
  <c r="I826" i="6" s="1"/>
  <c r="A827" i="6"/>
  <c r="H827" i="6" s="1"/>
  <c r="I827" i="6" s="1"/>
  <c r="A828" i="6"/>
  <c r="H828" i="6" s="1"/>
  <c r="I828" i="6" s="1"/>
  <c r="A829" i="6"/>
  <c r="H829" i="6" s="1"/>
  <c r="I829" i="6" s="1"/>
  <c r="A830" i="6"/>
  <c r="H830" i="6" s="1"/>
  <c r="I830" i="6" s="1"/>
  <c r="A831" i="6"/>
  <c r="H831" i="6" s="1"/>
  <c r="I831" i="6" s="1"/>
  <c r="A832" i="6"/>
  <c r="H832" i="6" s="1"/>
  <c r="I832" i="6" s="1"/>
  <c r="A833" i="6"/>
  <c r="H833" i="6" s="1"/>
  <c r="I833" i="6" s="1"/>
  <c r="A834" i="6"/>
  <c r="H834" i="6" s="1"/>
  <c r="I834" i="6" s="1"/>
  <c r="A835" i="6"/>
  <c r="H835" i="6" s="1"/>
  <c r="I835" i="6" s="1"/>
  <c r="A836" i="6"/>
  <c r="H836" i="6" s="1"/>
  <c r="I836" i="6" s="1"/>
  <c r="A837" i="6"/>
  <c r="H837" i="6" s="1"/>
  <c r="I837" i="6" s="1"/>
  <c r="A838" i="6"/>
  <c r="H838" i="6" s="1"/>
  <c r="I838" i="6" s="1"/>
  <c r="A839" i="6"/>
  <c r="H839" i="6" s="1"/>
  <c r="I839" i="6" s="1"/>
  <c r="A840" i="6"/>
  <c r="H840" i="6" s="1"/>
  <c r="I840" i="6" s="1"/>
  <c r="A841" i="6"/>
  <c r="H841" i="6" s="1"/>
  <c r="I841" i="6" s="1"/>
  <c r="A842" i="6"/>
  <c r="H842" i="6" s="1"/>
  <c r="I842" i="6" s="1"/>
  <c r="A843" i="6"/>
  <c r="H843" i="6" s="1"/>
  <c r="I843" i="6" s="1"/>
  <c r="A844" i="6"/>
  <c r="H844" i="6" s="1"/>
  <c r="I844" i="6" s="1"/>
  <c r="A845" i="6"/>
  <c r="H845" i="6" s="1"/>
  <c r="I845" i="6" s="1"/>
  <c r="A846" i="6"/>
  <c r="H846" i="6" s="1"/>
  <c r="I846" i="6" s="1"/>
  <c r="A847" i="6"/>
  <c r="H847" i="6" s="1"/>
  <c r="I847" i="6" s="1"/>
  <c r="A848" i="6"/>
  <c r="H848" i="6" s="1"/>
  <c r="I848" i="6" s="1"/>
  <c r="A849" i="6"/>
  <c r="H849" i="6" s="1"/>
  <c r="I849" i="6" s="1"/>
  <c r="A850" i="6"/>
  <c r="H850" i="6" s="1"/>
  <c r="I850" i="6" s="1"/>
  <c r="A851" i="6"/>
  <c r="H851" i="6" s="1"/>
  <c r="I851" i="6" s="1"/>
  <c r="A852" i="6"/>
  <c r="H852" i="6" s="1"/>
  <c r="I852" i="6" s="1"/>
  <c r="A853" i="6"/>
  <c r="H853" i="6" s="1"/>
  <c r="I853" i="6" s="1"/>
  <c r="A854" i="6"/>
  <c r="H854" i="6" s="1"/>
  <c r="I854" i="6" s="1"/>
  <c r="A855" i="6"/>
  <c r="H855" i="6" s="1"/>
  <c r="I855" i="6" s="1"/>
  <c r="A856" i="6"/>
  <c r="H856" i="6" s="1"/>
  <c r="I856" i="6" s="1"/>
  <c r="A857" i="6"/>
  <c r="H857" i="6" s="1"/>
  <c r="I857" i="6" s="1"/>
  <c r="A858" i="6"/>
  <c r="H858" i="6" s="1"/>
  <c r="I858" i="6" s="1"/>
  <c r="A859" i="6"/>
  <c r="H859" i="6" s="1"/>
  <c r="I859" i="6" s="1"/>
  <c r="A860" i="6"/>
  <c r="H860" i="6" s="1"/>
  <c r="I860" i="6" s="1"/>
  <c r="A861" i="6"/>
  <c r="H861" i="6" s="1"/>
  <c r="I861" i="6" s="1"/>
  <c r="A862" i="6"/>
  <c r="H862" i="6" s="1"/>
  <c r="I862" i="6" s="1"/>
  <c r="A863" i="6"/>
  <c r="H863" i="6" s="1"/>
  <c r="I863" i="6" s="1"/>
  <c r="A864" i="6"/>
  <c r="H864" i="6" s="1"/>
  <c r="I864" i="6" s="1"/>
  <c r="A865" i="6"/>
  <c r="A866" i="6"/>
  <c r="H866" i="6" s="1"/>
  <c r="I866" i="6" s="1"/>
  <c r="A867" i="6"/>
  <c r="H867" i="6" s="1"/>
  <c r="I867" i="6" s="1"/>
  <c r="A868" i="6"/>
  <c r="H868" i="6" s="1"/>
  <c r="I868" i="6" s="1"/>
  <c r="A869" i="6"/>
  <c r="A870" i="6"/>
  <c r="H870" i="6" s="1"/>
  <c r="I870" i="6" s="1"/>
  <c r="A871" i="6"/>
  <c r="H871" i="6" s="1"/>
  <c r="I871" i="6" s="1"/>
  <c r="A872" i="6"/>
  <c r="H872" i="6" s="1"/>
  <c r="I872" i="6" s="1"/>
  <c r="A873" i="6"/>
  <c r="H873" i="6" s="1"/>
  <c r="I873" i="6" s="1"/>
  <c r="A874" i="6"/>
  <c r="H874" i="6" s="1"/>
  <c r="I874" i="6" s="1"/>
  <c r="A875" i="6"/>
  <c r="H875" i="6" s="1"/>
  <c r="I875" i="6" s="1"/>
  <c r="A876" i="6"/>
  <c r="H876" i="6" s="1"/>
  <c r="I876" i="6" s="1"/>
  <c r="A877" i="6"/>
  <c r="A878" i="6"/>
  <c r="H878" i="6" s="1"/>
  <c r="I878" i="6" s="1"/>
  <c r="A879" i="6"/>
  <c r="H879" i="6" s="1"/>
  <c r="I879" i="6" s="1"/>
  <c r="A880" i="6"/>
  <c r="H880" i="6" s="1"/>
  <c r="I880" i="6" s="1"/>
  <c r="A881" i="6"/>
  <c r="H881" i="6" s="1"/>
  <c r="I881" i="6" s="1"/>
  <c r="A882" i="6"/>
  <c r="A883" i="6"/>
  <c r="H883" i="6" s="1"/>
  <c r="I883" i="6" s="1"/>
  <c r="A884" i="6"/>
  <c r="H884" i="6" s="1"/>
  <c r="I884" i="6" s="1"/>
  <c r="A885" i="6"/>
  <c r="H885" i="6" s="1"/>
  <c r="I885" i="6" s="1"/>
  <c r="A886" i="6"/>
  <c r="H886" i="6" s="1"/>
  <c r="I886" i="6" s="1"/>
  <c r="A887" i="6"/>
  <c r="H887" i="6" s="1"/>
  <c r="I887" i="6" s="1"/>
  <c r="A888" i="6"/>
  <c r="H888" i="6" s="1"/>
  <c r="I888" i="6" s="1"/>
  <c r="A889" i="6"/>
  <c r="H889" i="6" s="1"/>
  <c r="I889" i="6" s="1"/>
  <c r="A890" i="6"/>
  <c r="H890" i="6" s="1"/>
  <c r="I890" i="6" s="1"/>
  <c r="A891" i="6"/>
  <c r="H891" i="6" s="1"/>
  <c r="I891" i="6" s="1"/>
  <c r="A892" i="6"/>
  <c r="H892" i="6" s="1"/>
  <c r="I892" i="6" s="1"/>
  <c r="A893" i="6"/>
  <c r="H893" i="6" s="1"/>
  <c r="I893" i="6" s="1"/>
  <c r="A894" i="6"/>
  <c r="H894" i="6" s="1"/>
  <c r="I894" i="6" s="1"/>
  <c r="A895" i="6"/>
  <c r="H895" i="6" s="1"/>
  <c r="I895" i="6" s="1"/>
  <c r="A896" i="6"/>
  <c r="H896" i="6" s="1"/>
  <c r="I896" i="6" s="1"/>
  <c r="A897" i="6"/>
  <c r="H897" i="6" s="1"/>
  <c r="I897" i="6" s="1"/>
  <c r="A898" i="6"/>
  <c r="H898" i="6" s="1"/>
  <c r="I898" i="6" s="1"/>
  <c r="A899" i="6"/>
  <c r="H899" i="6" s="1"/>
  <c r="I899" i="6" s="1"/>
  <c r="A900" i="6"/>
  <c r="H900" i="6" s="1"/>
  <c r="I900" i="6" s="1"/>
  <c r="A901" i="6"/>
  <c r="H901" i="6" s="1"/>
  <c r="I901" i="6" s="1"/>
  <c r="A902" i="6"/>
  <c r="H902" i="6" s="1"/>
  <c r="I902" i="6" s="1"/>
  <c r="A903" i="6"/>
  <c r="H903" i="6" s="1"/>
  <c r="I903" i="6" s="1"/>
  <c r="A904" i="6"/>
  <c r="H904" i="6" s="1"/>
  <c r="I904" i="6" s="1"/>
  <c r="A905" i="6"/>
  <c r="H905" i="6" s="1"/>
  <c r="I905" i="6" s="1"/>
  <c r="A906" i="6"/>
  <c r="H906" i="6" s="1"/>
  <c r="I906" i="6" s="1"/>
  <c r="A907" i="6"/>
  <c r="H907" i="6" s="1"/>
  <c r="I907" i="6" s="1"/>
  <c r="A908" i="6"/>
  <c r="H908" i="6" s="1"/>
  <c r="I908" i="6" s="1"/>
  <c r="A909" i="6"/>
  <c r="H909" i="6" s="1"/>
  <c r="I909" i="6" s="1"/>
  <c r="A910" i="6"/>
  <c r="H910" i="6" s="1"/>
  <c r="I910" i="6" s="1"/>
  <c r="A911" i="6"/>
  <c r="H911" i="6" s="1"/>
  <c r="I911" i="6" s="1"/>
  <c r="A912" i="6"/>
  <c r="H912" i="6" s="1"/>
  <c r="I912" i="6" s="1"/>
  <c r="A913" i="6"/>
  <c r="H913" i="6" s="1"/>
  <c r="I913" i="6" s="1"/>
  <c r="A914" i="6"/>
  <c r="H914" i="6" s="1"/>
  <c r="I914" i="6" s="1"/>
  <c r="A915" i="6"/>
  <c r="H915" i="6" s="1"/>
  <c r="I915" i="6" s="1"/>
  <c r="A916" i="6"/>
  <c r="H916" i="6" s="1"/>
  <c r="I916" i="6" s="1"/>
  <c r="A917" i="6"/>
  <c r="H917" i="6" s="1"/>
  <c r="I917" i="6" s="1"/>
  <c r="A918" i="6"/>
  <c r="H918" i="6" s="1"/>
  <c r="I918" i="6" s="1"/>
  <c r="A919" i="6"/>
  <c r="H919" i="6" s="1"/>
  <c r="I919" i="6" s="1"/>
  <c r="A920" i="6"/>
  <c r="H920" i="6" s="1"/>
  <c r="I920" i="6" s="1"/>
  <c r="A921" i="6"/>
  <c r="H921" i="6" s="1"/>
  <c r="I921" i="6" s="1"/>
  <c r="A922" i="6"/>
  <c r="H922" i="6" s="1"/>
  <c r="I922" i="6" s="1"/>
  <c r="A923" i="6"/>
  <c r="H923" i="6" s="1"/>
  <c r="I923" i="6" s="1"/>
  <c r="A924" i="6"/>
  <c r="H924" i="6" s="1"/>
  <c r="I924" i="6" s="1"/>
  <c r="A925" i="6"/>
  <c r="H925" i="6" s="1"/>
  <c r="I925" i="6" s="1"/>
  <c r="A926" i="6"/>
  <c r="H926" i="6" s="1"/>
  <c r="I926" i="6" s="1"/>
  <c r="A927" i="6"/>
  <c r="H927" i="6" s="1"/>
  <c r="I927" i="6" s="1"/>
  <c r="A928" i="6"/>
  <c r="H928" i="6" s="1"/>
  <c r="I928" i="6" s="1"/>
  <c r="A929" i="6"/>
  <c r="H929" i="6" s="1"/>
  <c r="I929" i="6" s="1"/>
  <c r="A930" i="6"/>
  <c r="H930" i="6" s="1"/>
  <c r="I930" i="6" s="1"/>
  <c r="A931" i="6"/>
  <c r="H931" i="6" s="1"/>
  <c r="I931" i="6" s="1"/>
  <c r="A932" i="6"/>
  <c r="H932" i="6" s="1"/>
  <c r="I932" i="6" s="1"/>
  <c r="A933" i="6"/>
  <c r="H933" i="6" s="1"/>
  <c r="I933" i="6" s="1"/>
  <c r="A934" i="6"/>
  <c r="H934" i="6" s="1"/>
  <c r="I934" i="6" s="1"/>
  <c r="A935" i="6"/>
  <c r="H935" i="6" s="1"/>
  <c r="I935" i="6" s="1"/>
  <c r="A936" i="6"/>
  <c r="H936" i="6" s="1"/>
  <c r="I936" i="6" s="1"/>
  <c r="A937" i="6"/>
  <c r="H937" i="6" s="1"/>
  <c r="I937" i="6" s="1"/>
  <c r="A938" i="6"/>
  <c r="H938" i="6" s="1"/>
  <c r="I938" i="6" s="1"/>
  <c r="A939" i="6"/>
  <c r="H939" i="6" s="1"/>
  <c r="I939" i="6" s="1"/>
  <c r="A940" i="6"/>
  <c r="H940" i="6" s="1"/>
  <c r="I940" i="6" s="1"/>
  <c r="A941" i="6"/>
  <c r="H941" i="6" s="1"/>
  <c r="I941" i="6" s="1"/>
  <c r="A942" i="6"/>
  <c r="H942" i="6" s="1"/>
  <c r="I942" i="6" s="1"/>
  <c r="A943" i="6"/>
  <c r="H943" i="6" s="1"/>
  <c r="I943" i="6" s="1"/>
  <c r="A944" i="6"/>
  <c r="H944" i="6" s="1"/>
  <c r="I944" i="6" s="1"/>
  <c r="A945" i="6"/>
  <c r="H945" i="6" s="1"/>
  <c r="I945" i="6" s="1"/>
  <c r="A946" i="6"/>
  <c r="H946" i="6" s="1"/>
  <c r="I946" i="6" s="1"/>
  <c r="A947" i="6"/>
  <c r="H947" i="6" s="1"/>
  <c r="I947" i="6" s="1"/>
  <c r="A948" i="6"/>
  <c r="H948" i="6" s="1"/>
  <c r="I948" i="6" s="1"/>
  <c r="A949" i="6"/>
  <c r="H949" i="6" s="1"/>
  <c r="I949" i="6" s="1"/>
  <c r="A950" i="6"/>
  <c r="H950" i="6" s="1"/>
  <c r="I950" i="6" s="1"/>
  <c r="A951" i="6"/>
  <c r="H951" i="6" s="1"/>
  <c r="I951" i="6" s="1"/>
  <c r="A952" i="6"/>
  <c r="H952" i="6" s="1"/>
  <c r="I952" i="6" s="1"/>
  <c r="A953" i="6"/>
  <c r="H953" i="6" s="1"/>
  <c r="I953" i="6" s="1"/>
  <c r="A954" i="6"/>
  <c r="H954" i="6" s="1"/>
  <c r="I954" i="6" s="1"/>
  <c r="A955" i="6"/>
  <c r="H955" i="6" s="1"/>
  <c r="I955" i="6" s="1"/>
  <c r="A956" i="6"/>
  <c r="H956" i="6" s="1"/>
  <c r="I956" i="6" s="1"/>
  <c r="A957" i="6"/>
  <c r="H957" i="6" s="1"/>
  <c r="I957" i="6" s="1"/>
  <c r="A958" i="6"/>
  <c r="H958" i="6" s="1"/>
  <c r="I958" i="6" s="1"/>
  <c r="A959" i="6"/>
  <c r="H959" i="6" s="1"/>
  <c r="I959" i="6" s="1"/>
  <c r="A960" i="6"/>
  <c r="H960" i="6" s="1"/>
  <c r="I960" i="6" s="1"/>
  <c r="A961" i="6"/>
  <c r="H961" i="6" s="1"/>
  <c r="I961" i="6" s="1"/>
  <c r="A962" i="6"/>
  <c r="H962" i="6" s="1"/>
  <c r="I962" i="6" s="1"/>
  <c r="A963" i="6"/>
  <c r="H963" i="6" s="1"/>
  <c r="I963" i="6" s="1"/>
  <c r="A964" i="6"/>
  <c r="H964" i="6" s="1"/>
  <c r="I964" i="6" s="1"/>
  <c r="A965" i="6"/>
  <c r="H965" i="6" s="1"/>
  <c r="I965" i="6" s="1"/>
  <c r="A966" i="6"/>
  <c r="H966" i="6" s="1"/>
  <c r="I966" i="6" s="1"/>
  <c r="A967" i="6"/>
  <c r="H967" i="6" s="1"/>
  <c r="I967" i="6" s="1"/>
  <c r="A968" i="6"/>
  <c r="H968" i="6" s="1"/>
  <c r="I968" i="6" s="1"/>
  <c r="A969" i="6"/>
  <c r="H969" i="6" s="1"/>
  <c r="I969" i="6" s="1"/>
  <c r="A970" i="6"/>
  <c r="H970" i="6" s="1"/>
  <c r="I970" i="6" s="1"/>
  <c r="A971" i="6"/>
  <c r="H971" i="6" s="1"/>
  <c r="I971" i="6" s="1"/>
  <c r="A972" i="6"/>
  <c r="H972" i="6" s="1"/>
  <c r="I972" i="6" s="1"/>
  <c r="A973" i="6"/>
  <c r="H973" i="6" s="1"/>
  <c r="I973" i="6" s="1"/>
  <c r="A974" i="6"/>
  <c r="H974" i="6" s="1"/>
  <c r="I974" i="6" s="1"/>
  <c r="A975" i="6"/>
  <c r="H975" i="6" s="1"/>
  <c r="I975" i="6" s="1"/>
  <c r="A976" i="6"/>
  <c r="H976" i="6" s="1"/>
  <c r="I976" i="6" s="1"/>
  <c r="A977" i="6"/>
  <c r="H977" i="6" s="1"/>
  <c r="I977" i="6" s="1"/>
  <c r="A978" i="6"/>
  <c r="H978" i="6" s="1"/>
  <c r="I978" i="6" s="1"/>
  <c r="A979" i="6"/>
  <c r="H979" i="6" s="1"/>
  <c r="I979" i="6" s="1"/>
  <c r="A980" i="6"/>
  <c r="H980" i="6" s="1"/>
  <c r="I980" i="6" s="1"/>
  <c r="A981" i="6"/>
  <c r="H981" i="6" s="1"/>
  <c r="I981" i="6" s="1"/>
  <c r="A982" i="6"/>
  <c r="H982" i="6" s="1"/>
  <c r="I982" i="6" s="1"/>
  <c r="A983" i="6"/>
  <c r="H983" i="6" s="1"/>
  <c r="I983" i="6" s="1"/>
  <c r="A984" i="6"/>
  <c r="H984" i="6" s="1"/>
  <c r="I984" i="6" s="1"/>
  <c r="A985" i="6"/>
  <c r="H985" i="6" s="1"/>
  <c r="I985" i="6" s="1"/>
  <c r="A986" i="6"/>
  <c r="H986" i="6" s="1"/>
  <c r="I986" i="6" s="1"/>
  <c r="A987" i="6"/>
  <c r="H987" i="6" s="1"/>
  <c r="I987" i="6" s="1"/>
  <c r="A988" i="6"/>
  <c r="H988" i="6" s="1"/>
  <c r="I988" i="6" s="1"/>
  <c r="A989" i="6"/>
  <c r="H989" i="6" s="1"/>
  <c r="I989" i="6" s="1"/>
  <c r="A990" i="6"/>
  <c r="H990" i="6" s="1"/>
  <c r="I990" i="6" s="1"/>
  <c r="A991" i="6"/>
  <c r="H991" i="6" s="1"/>
  <c r="I991" i="6" s="1"/>
  <c r="A992" i="6"/>
  <c r="H992" i="6" s="1"/>
  <c r="I992" i="6" s="1"/>
  <c r="A993" i="6"/>
  <c r="H993" i="6" s="1"/>
  <c r="I993" i="6" s="1"/>
  <c r="A994" i="6"/>
  <c r="H994" i="6" s="1"/>
  <c r="I994" i="6" s="1"/>
  <c r="A995" i="6"/>
  <c r="H995" i="6" s="1"/>
  <c r="I995" i="6" s="1"/>
  <c r="A996" i="6"/>
  <c r="H996" i="6" s="1"/>
  <c r="I996" i="6" s="1"/>
  <c r="A997" i="6"/>
  <c r="H997" i="6" s="1"/>
  <c r="I997" i="6" s="1"/>
  <c r="A998" i="6"/>
  <c r="H998" i="6" s="1"/>
  <c r="I998" i="6" s="1"/>
  <c r="A999" i="6"/>
  <c r="A1000" i="6"/>
  <c r="H1000" i="6" s="1"/>
  <c r="I1000" i="6" s="1"/>
  <c r="A1001" i="6"/>
  <c r="H1001" i="6" s="1"/>
  <c r="I1001" i="6" s="1"/>
  <c r="A1002" i="6"/>
  <c r="H1002" i="6" s="1"/>
  <c r="I1002" i="6" s="1"/>
  <c r="A1003" i="6"/>
  <c r="A1004" i="6"/>
  <c r="H1004" i="6" s="1"/>
  <c r="I1004" i="6" s="1"/>
  <c r="A1005" i="6"/>
  <c r="H1005" i="6" s="1"/>
  <c r="I1005" i="6" s="1"/>
  <c r="A1006" i="6"/>
  <c r="H1006" i="6" s="1"/>
  <c r="I1006" i="6" s="1"/>
  <c r="A1007" i="6"/>
  <c r="A1008" i="6"/>
  <c r="H1008" i="6" s="1"/>
  <c r="I1008" i="6" s="1"/>
  <c r="A1009" i="6"/>
  <c r="H1009" i="6" s="1"/>
  <c r="I1009" i="6" s="1"/>
  <c r="A1010" i="6"/>
  <c r="H1010" i="6" s="1"/>
  <c r="I1010" i="6" s="1"/>
  <c r="A1011" i="6"/>
  <c r="A1012" i="6"/>
  <c r="H1012" i="6" s="1"/>
  <c r="I1012" i="6" s="1"/>
  <c r="A1013" i="6"/>
  <c r="H1013" i="6" s="1"/>
  <c r="I1013" i="6" s="1"/>
  <c r="A1014" i="6"/>
  <c r="H1014" i="6" s="1"/>
  <c r="I1014" i="6" s="1"/>
  <c r="A1015" i="6"/>
  <c r="A1016" i="6"/>
  <c r="H1016" i="6" s="1"/>
  <c r="I1016" i="6" s="1"/>
  <c r="A1017" i="6"/>
  <c r="H1017" i="6" s="1"/>
  <c r="I1017" i="6" s="1"/>
  <c r="A1018" i="6"/>
  <c r="H1018" i="6" s="1"/>
  <c r="I1018" i="6" s="1"/>
  <c r="A1019" i="6"/>
  <c r="A1020" i="6"/>
  <c r="H1020" i="6" s="1"/>
  <c r="I1020" i="6" s="1"/>
  <c r="A1021" i="6"/>
  <c r="H1021" i="6" s="1"/>
  <c r="I1021" i="6" s="1"/>
  <c r="A1022" i="6"/>
  <c r="H1022" i="6" s="1"/>
  <c r="I1022" i="6" s="1"/>
  <c r="A1023" i="6"/>
  <c r="A1024" i="6"/>
  <c r="H1024" i="6" s="1"/>
  <c r="I1024" i="6" s="1"/>
  <c r="A1025" i="6"/>
  <c r="H1025" i="6" s="1"/>
  <c r="I1025" i="6" s="1"/>
  <c r="A1026" i="6"/>
  <c r="H1026" i="6" s="1"/>
  <c r="I1026" i="6" s="1"/>
  <c r="A1027" i="6"/>
  <c r="A1028" i="6"/>
  <c r="H1028" i="6" s="1"/>
  <c r="I1028" i="6" s="1"/>
  <c r="A1029" i="6"/>
  <c r="H1029" i="6" s="1"/>
  <c r="I1029" i="6" s="1"/>
  <c r="A1030" i="6"/>
  <c r="H1030" i="6" s="1"/>
  <c r="I1030" i="6" s="1"/>
  <c r="A1031" i="6"/>
  <c r="A1032" i="6"/>
  <c r="H1032" i="6" s="1"/>
  <c r="I1032" i="6" s="1"/>
  <c r="A1033" i="6"/>
  <c r="H1033" i="6" s="1"/>
  <c r="I1033" i="6" s="1"/>
  <c r="A1034" i="6"/>
  <c r="H1034" i="6" s="1"/>
  <c r="I1034" i="6" s="1"/>
  <c r="A1035" i="6"/>
  <c r="A1036" i="6"/>
  <c r="H1036" i="6" s="1"/>
  <c r="I1036" i="6" s="1"/>
  <c r="A1037" i="6"/>
  <c r="H1037" i="6" s="1"/>
  <c r="I1037" i="6" s="1"/>
  <c r="A1038" i="6"/>
  <c r="H1038" i="6" s="1"/>
  <c r="I1038" i="6" s="1"/>
  <c r="A1039" i="6"/>
  <c r="A1040" i="6"/>
  <c r="H1040" i="6" s="1"/>
  <c r="I1040" i="6" s="1"/>
  <c r="A1041" i="6"/>
  <c r="H1041" i="6" s="1"/>
  <c r="I1041" i="6" s="1"/>
  <c r="A1042" i="6"/>
  <c r="H1042" i="6" s="1"/>
  <c r="I1042" i="6" s="1"/>
  <c r="A1043" i="6"/>
  <c r="A1044" i="6"/>
  <c r="H1044" i="6" s="1"/>
  <c r="I1044" i="6" s="1"/>
  <c r="A1045" i="6"/>
  <c r="A1046" i="6"/>
  <c r="H1046" i="6" s="1"/>
  <c r="I1046" i="6" s="1"/>
  <c r="A1047" i="6"/>
  <c r="A1048" i="6"/>
  <c r="H1048" i="6" s="1"/>
  <c r="I1048" i="6" s="1"/>
  <c r="A1049" i="6"/>
  <c r="A1050" i="6"/>
  <c r="H1050" i="6" s="1"/>
  <c r="I1050" i="6" s="1"/>
  <c r="A1051" i="6"/>
  <c r="A1052" i="6"/>
  <c r="H1052" i="6" s="1"/>
  <c r="I1052" i="6" s="1"/>
  <c r="A1053" i="6"/>
  <c r="A1054" i="6"/>
  <c r="H1054" i="6" s="1"/>
  <c r="I1054" i="6" s="1"/>
  <c r="A1055" i="6"/>
  <c r="A1056" i="6"/>
  <c r="H1056" i="6" s="1"/>
  <c r="I1056" i="6" s="1"/>
  <c r="A1057" i="6"/>
  <c r="A1058" i="6"/>
  <c r="A1059" i="6"/>
  <c r="A1060" i="6"/>
  <c r="H1060" i="6" s="1"/>
  <c r="I1060" i="6" s="1"/>
  <c r="A1061" i="6"/>
  <c r="A1062" i="6"/>
  <c r="A1063" i="6"/>
  <c r="A1064" i="6"/>
  <c r="H1064" i="6" s="1"/>
  <c r="I1064" i="6" s="1"/>
  <c r="A1065" i="6"/>
  <c r="H1065" i="6" s="1"/>
  <c r="I1065" i="6" s="1"/>
  <c r="A1066" i="6"/>
  <c r="H1066" i="6" s="1"/>
  <c r="I1066" i="6" s="1"/>
  <c r="A1067" i="6"/>
  <c r="A1068" i="6"/>
  <c r="H1068" i="6" s="1"/>
  <c r="I1068" i="6" s="1"/>
  <c r="A1069" i="6"/>
  <c r="A1070" i="6"/>
  <c r="A1071" i="6"/>
  <c r="A1072" i="6"/>
  <c r="A1073" i="6"/>
  <c r="A1074" i="6"/>
  <c r="A1075" i="6"/>
  <c r="A1076" i="6"/>
  <c r="H1076" i="6" s="1"/>
  <c r="I1076" i="6" s="1"/>
  <c r="A1077" i="6"/>
  <c r="A1078" i="6"/>
  <c r="H1078" i="6" s="1"/>
  <c r="I1078" i="6" s="1"/>
  <c r="A1079" i="6"/>
  <c r="A1080" i="6"/>
  <c r="H1080" i="6" s="1"/>
  <c r="I1080" i="6" s="1"/>
  <c r="A1081" i="6"/>
  <c r="A1082" i="6"/>
  <c r="H1082" i="6" s="1"/>
  <c r="I1082" i="6" s="1"/>
  <c r="A1083" i="6"/>
  <c r="A1084" i="6"/>
  <c r="H1084" i="6" s="1"/>
  <c r="I1084" i="6" s="1"/>
  <c r="A1085" i="6"/>
  <c r="A1086" i="6"/>
  <c r="H1086" i="6" s="1"/>
  <c r="I1086" i="6" s="1"/>
  <c r="A1087" i="6"/>
  <c r="A1088" i="6"/>
  <c r="A1089" i="6"/>
  <c r="A1090" i="6"/>
  <c r="A1091" i="6"/>
  <c r="A1092" i="6"/>
  <c r="H1092" i="6" s="1"/>
  <c r="I1092" i="6" s="1"/>
  <c r="A1093" i="6"/>
  <c r="A1094" i="6"/>
  <c r="H1094" i="6" s="1"/>
  <c r="I1094" i="6" s="1"/>
  <c r="A1095" i="6"/>
  <c r="A1096" i="6"/>
  <c r="H1096" i="6" s="1"/>
  <c r="I1096" i="6" s="1"/>
  <c r="A1097" i="6"/>
  <c r="H1097" i="6" s="1"/>
  <c r="I1097" i="6" s="1"/>
  <c r="A1098" i="6"/>
  <c r="H1098" i="6" s="1"/>
  <c r="I1098" i="6" s="1"/>
  <c r="A1099" i="6"/>
  <c r="A1100" i="6"/>
  <c r="H1100" i="6" s="1"/>
  <c r="I1100" i="6" s="1"/>
  <c r="A1101" i="6"/>
  <c r="H1101" i="6" s="1"/>
  <c r="I1101" i="6" s="1"/>
  <c r="A1102" i="6"/>
  <c r="H1102" i="6" s="1"/>
  <c r="I1102" i="6" s="1"/>
  <c r="A1103" i="6"/>
  <c r="A1104" i="6"/>
  <c r="H1104" i="6" s="1"/>
  <c r="I1104" i="6" s="1"/>
  <c r="A1105" i="6"/>
  <c r="H1105" i="6" s="1"/>
  <c r="I1105" i="6" s="1"/>
  <c r="A1106" i="6"/>
  <c r="H1106" i="6" s="1"/>
  <c r="I1106" i="6" s="1"/>
  <c r="A1107" i="6"/>
  <c r="A1108" i="6"/>
  <c r="H1108" i="6" s="1"/>
  <c r="I1108" i="6" s="1"/>
  <c r="A1109" i="6"/>
  <c r="A1110" i="6"/>
  <c r="A1111" i="6"/>
  <c r="A1112" i="6"/>
  <c r="A1113" i="6"/>
  <c r="A1114" i="6"/>
  <c r="H1114" i="6" s="1"/>
  <c r="I1114" i="6" s="1"/>
  <c r="A1115" i="6"/>
  <c r="A1116" i="6"/>
  <c r="H1116" i="6" s="1"/>
  <c r="I1116" i="6" s="1"/>
  <c r="H1117" i="6"/>
  <c r="I1117" i="6" s="1"/>
  <c r="H1124" i="6"/>
  <c r="H1125" i="6"/>
  <c r="H1126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C608" i="6"/>
  <c r="D608" i="6" s="1"/>
  <c r="C607" i="6"/>
  <c r="D607" i="6" s="1"/>
  <c r="C606" i="6"/>
  <c r="D606" i="6" s="1"/>
  <c r="C605" i="6"/>
  <c r="D605" i="6" s="1"/>
  <c r="C604" i="6"/>
  <c r="D604" i="6" s="1"/>
  <c r="C603" i="6"/>
  <c r="D603" i="6" s="1"/>
  <c r="C602" i="6"/>
  <c r="D602" i="6" s="1"/>
  <c r="C601" i="6"/>
  <c r="D601" i="6" s="1"/>
  <c r="C600" i="6"/>
  <c r="D600" i="6" s="1"/>
  <c r="C599" i="6"/>
  <c r="D599" i="6" s="1"/>
  <c r="C598" i="6"/>
  <c r="D598" i="6" s="1"/>
  <c r="C597" i="6"/>
  <c r="D597" i="6" s="1"/>
  <c r="C596" i="6"/>
  <c r="D596" i="6" s="1"/>
  <c r="C595" i="6"/>
  <c r="D595" i="6" s="1"/>
  <c r="C594" i="6"/>
  <c r="D594" i="6" s="1"/>
  <c r="C593" i="6"/>
  <c r="D593" i="6" s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K873" i="6"/>
  <c r="K886" i="6"/>
  <c r="K887" i="6"/>
  <c r="K935" i="6"/>
  <c r="K937" i="6"/>
  <c r="K939" i="6"/>
  <c r="K943" i="6"/>
  <c r="K946" i="6"/>
  <c r="K950" i="6"/>
  <c r="K951" i="6"/>
  <c r="K953" i="6"/>
  <c r="K958" i="6"/>
  <c r="K959" i="6"/>
  <c r="K962" i="6"/>
  <c r="K967" i="6"/>
  <c r="K969" i="6"/>
  <c r="K970" i="6"/>
  <c r="K974" i="6"/>
  <c r="K975" i="6"/>
  <c r="K979" i="6"/>
  <c r="K985" i="6"/>
  <c r="K986" i="6"/>
  <c r="K987" i="6"/>
  <c r="K995" i="6"/>
  <c r="K998" i="6"/>
  <c r="K999" i="6"/>
  <c r="K1001" i="6"/>
  <c r="K1003" i="6"/>
  <c r="K1010" i="6"/>
  <c r="K1014" i="6"/>
  <c r="K1015" i="6"/>
  <c r="K1017" i="6"/>
  <c r="K1022" i="6"/>
  <c r="K1023" i="6"/>
  <c r="K1026" i="6"/>
  <c r="K1031" i="6"/>
  <c r="K1033" i="6"/>
  <c r="K1034" i="6"/>
  <c r="K1038" i="6"/>
  <c r="K1039" i="6"/>
  <c r="K1043" i="6"/>
  <c r="K1050" i="6"/>
  <c r="K1065" i="6"/>
  <c r="J2" i="6"/>
  <c r="J697" i="6"/>
  <c r="J698" i="6"/>
  <c r="J699" i="6"/>
  <c r="J700" i="6"/>
  <c r="J701" i="6"/>
  <c r="J702" i="6"/>
  <c r="J696" i="6"/>
  <c r="J687" i="6"/>
  <c r="J689" i="6"/>
  <c r="J690" i="6"/>
  <c r="J691" i="6"/>
  <c r="J693" i="6"/>
  <c r="J694" i="6"/>
  <c r="J695" i="6"/>
  <c r="J686" i="6"/>
  <c r="J673" i="6"/>
  <c r="J674" i="6"/>
  <c r="J675" i="6"/>
  <c r="J677" i="6"/>
  <c r="J678" i="6"/>
  <c r="J679" i="6"/>
  <c r="J681" i="6"/>
  <c r="J682" i="6"/>
  <c r="J683" i="6"/>
  <c r="J685" i="6"/>
  <c r="J672" i="6"/>
  <c r="J669" i="6"/>
  <c r="J670" i="6"/>
  <c r="J671" i="6"/>
  <c r="J668" i="6"/>
  <c r="J655" i="6"/>
  <c r="J656" i="6"/>
  <c r="J657" i="6"/>
  <c r="J658" i="6"/>
  <c r="J660" i="6"/>
  <c r="J661" i="6"/>
  <c r="J662" i="6"/>
  <c r="J664" i="6"/>
  <c r="J665" i="6"/>
  <c r="J666" i="6"/>
  <c r="J654" i="6"/>
  <c r="J642" i="6"/>
  <c r="J643" i="6"/>
  <c r="J644" i="6"/>
  <c r="J646" i="6"/>
  <c r="J647" i="6"/>
  <c r="J648" i="6"/>
  <c r="J650" i="6"/>
  <c r="J651" i="6"/>
  <c r="J652" i="6"/>
  <c r="J641" i="6"/>
  <c r="K881" i="6"/>
  <c r="K885" i="6"/>
  <c r="K938" i="6"/>
  <c r="K941" i="6"/>
  <c r="K942" i="6"/>
  <c r="K944" i="6"/>
  <c r="K945" i="6"/>
  <c r="K949" i="6"/>
  <c r="K952" i="6"/>
  <c r="K957" i="6"/>
  <c r="K960" i="6"/>
  <c r="K961" i="6"/>
  <c r="K965" i="6"/>
  <c r="K966" i="6"/>
  <c r="K973" i="6"/>
  <c r="K976" i="6"/>
  <c r="K977" i="6"/>
  <c r="K978" i="6"/>
  <c r="K981" i="6"/>
  <c r="K989" i="6"/>
  <c r="K993" i="6"/>
  <c r="K994" i="6"/>
  <c r="K997" i="6"/>
  <c r="K1002" i="6"/>
  <c r="K1005" i="6"/>
  <c r="K1006" i="6"/>
  <c r="K1008" i="6"/>
  <c r="K1009" i="6"/>
  <c r="K1013" i="6"/>
  <c r="K1016" i="6"/>
  <c r="K1021" i="6"/>
  <c r="K1024" i="6"/>
  <c r="K1025" i="6"/>
  <c r="K1029" i="6"/>
  <c r="K1030" i="6"/>
  <c r="K1037" i="6"/>
  <c r="K1040" i="6"/>
  <c r="K1041" i="6"/>
  <c r="K1042" i="6"/>
  <c r="K1080" i="6" l="1"/>
  <c r="K874" i="6"/>
  <c r="K1066" i="6"/>
  <c r="K866" i="6"/>
  <c r="H1031" i="6"/>
  <c r="I1031" i="6" s="1"/>
  <c r="H1027" i="6"/>
  <c r="I1027" i="6" s="1"/>
  <c r="H1023" i="6"/>
  <c r="I1023" i="6" s="1"/>
  <c r="H1019" i="6"/>
  <c r="I1019" i="6" s="1"/>
  <c r="H1015" i="6"/>
  <c r="I1015" i="6" s="1"/>
  <c r="H1011" i="6"/>
  <c r="I1011" i="6" s="1"/>
  <c r="H1007" i="6"/>
  <c r="I1007" i="6" s="1"/>
  <c r="H1003" i="6"/>
  <c r="I1003" i="6" s="1"/>
  <c r="H999" i="6"/>
  <c r="I999" i="6" s="1"/>
  <c r="K1086" i="6"/>
  <c r="K1094" i="6"/>
  <c r="K1078" i="6"/>
  <c r="H1120" i="6"/>
  <c r="I1120" i="6" s="1"/>
  <c r="H1121" i="6"/>
  <c r="H1113" i="6"/>
  <c r="I1113" i="6" s="1"/>
  <c r="H1112" i="6"/>
  <c r="I1112" i="6" s="1"/>
  <c r="H1110" i="6"/>
  <c r="I1110" i="6" s="1"/>
  <c r="H1109" i="6"/>
  <c r="I1109" i="6" s="1"/>
  <c r="K1007" i="6"/>
  <c r="H1115" i="6"/>
  <c r="I1115" i="6" s="1"/>
  <c r="H1111" i="6"/>
  <c r="I1111" i="6" s="1"/>
  <c r="H1107" i="6"/>
  <c r="I1107" i="6" s="1"/>
  <c r="H1103" i="6"/>
  <c r="I1103" i="6" s="1"/>
  <c r="H1099" i="6"/>
  <c r="I1099" i="6" s="1"/>
  <c r="H1095" i="6"/>
  <c r="I1095" i="6" s="1"/>
  <c r="H1091" i="6"/>
  <c r="I1091" i="6" s="1"/>
  <c r="H1087" i="6"/>
  <c r="I1087" i="6" s="1"/>
  <c r="H1083" i="6"/>
  <c r="I1083" i="6" s="1"/>
  <c r="H1079" i="6"/>
  <c r="I1079" i="6" s="1"/>
  <c r="H1075" i="6"/>
  <c r="I1075" i="6" s="1"/>
  <c r="H1067" i="6"/>
  <c r="I1067" i="6" s="1"/>
  <c r="H1063" i="6"/>
  <c r="I1063" i="6" s="1"/>
  <c r="H1059" i="6"/>
  <c r="I1059" i="6" s="1"/>
  <c r="H1055" i="6"/>
  <c r="I1055" i="6" s="1"/>
  <c r="H1047" i="6"/>
  <c r="I1047" i="6" s="1"/>
  <c r="H1043" i="6"/>
  <c r="I1043" i="6" s="1"/>
  <c r="H1039" i="6"/>
  <c r="I1039" i="6" s="1"/>
  <c r="H1035" i="6"/>
  <c r="I1035" i="6" s="1"/>
  <c r="K1089" i="6"/>
  <c r="H1089" i="6"/>
  <c r="I1089" i="6" s="1"/>
  <c r="K1057" i="6"/>
  <c r="H1057" i="6"/>
  <c r="I1057" i="6" s="1"/>
  <c r="K1053" i="6"/>
  <c r="H1053" i="6"/>
  <c r="I1053" i="6" s="1"/>
  <c r="K1049" i="6"/>
  <c r="H1049" i="6"/>
  <c r="I1049" i="6" s="1"/>
  <c r="K1045" i="6"/>
  <c r="H1045" i="6"/>
  <c r="I1045" i="6" s="1"/>
  <c r="K877" i="6"/>
  <c r="H877" i="6"/>
  <c r="I877" i="6" s="1"/>
  <c r="K869" i="6"/>
  <c r="H869" i="6"/>
  <c r="I869" i="6" s="1"/>
  <c r="K865" i="6"/>
  <c r="H865" i="6"/>
  <c r="I865" i="6" s="1"/>
  <c r="N733" i="6"/>
  <c r="H733" i="6"/>
  <c r="I733" i="6" s="1"/>
  <c r="N729" i="6"/>
  <c r="H729" i="6"/>
  <c r="I729" i="6" s="1"/>
  <c r="N725" i="6"/>
  <c r="H725" i="6"/>
  <c r="I725" i="6" s="1"/>
  <c r="N721" i="6"/>
  <c r="H721" i="6"/>
  <c r="I721" i="6" s="1"/>
  <c r="N717" i="6"/>
  <c r="H717" i="6"/>
  <c r="I717" i="6" s="1"/>
  <c r="N713" i="6"/>
  <c r="H713" i="6"/>
  <c r="I713" i="6" s="1"/>
  <c r="N709" i="6"/>
  <c r="H709" i="6"/>
  <c r="I709" i="6" s="1"/>
  <c r="N705" i="6"/>
  <c r="H705" i="6"/>
  <c r="I705" i="6" s="1"/>
  <c r="N701" i="6"/>
  <c r="H701" i="6"/>
  <c r="I701" i="6" s="1"/>
  <c r="N697" i="6"/>
  <c r="H697" i="6"/>
  <c r="I697" i="6" s="1"/>
  <c r="N693" i="6"/>
  <c r="H693" i="6"/>
  <c r="I693" i="6" s="1"/>
  <c r="N689" i="6"/>
  <c r="H689" i="6"/>
  <c r="I689" i="6" s="1"/>
  <c r="N685" i="6"/>
  <c r="H685" i="6"/>
  <c r="I685" i="6" s="1"/>
  <c r="N681" i="6"/>
  <c r="H681" i="6"/>
  <c r="I681" i="6" s="1"/>
  <c r="N677" i="6"/>
  <c r="H677" i="6"/>
  <c r="I677" i="6" s="1"/>
  <c r="N673" i="6"/>
  <c r="H673" i="6"/>
  <c r="I673" i="6" s="1"/>
  <c r="N669" i="6"/>
  <c r="H669" i="6"/>
  <c r="I669" i="6" s="1"/>
  <c r="N665" i="6"/>
  <c r="H665" i="6"/>
  <c r="I665" i="6" s="1"/>
  <c r="N661" i="6"/>
  <c r="H661" i="6"/>
  <c r="I661" i="6" s="1"/>
  <c r="N657" i="6"/>
  <c r="H657" i="6"/>
  <c r="I657" i="6" s="1"/>
  <c r="N653" i="6"/>
  <c r="H653" i="6"/>
  <c r="I653" i="6" s="1"/>
  <c r="N649" i="6"/>
  <c r="H649" i="6"/>
  <c r="I649" i="6" s="1"/>
  <c r="N645" i="6"/>
  <c r="H645" i="6"/>
  <c r="I645" i="6" s="1"/>
  <c r="N641" i="6"/>
  <c r="H641" i="6"/>
  <c r="I641" i="6" s="1"/>
  <c r="N637" i="6"/>
  <c r="H637" i="6"/>
  <c r="I637" i="6" s="1"/>
  <c r="N633" i="6"/>
  <c r="H633" i="6"/>
  <c r="I633" i="6" s="1"/>
  <c r="N629" i="6"/>
  <c r="H629" i="6"/>
  <c r="I629" i="6" s="1"/>
  <c r="N625" i="6"/>
  <c r="H625" i="6"/>
  <c r="I625" i="6" s="1"/>
  <c r="N621" i="6"/>
  <c r="H621" i="6"/>
  <c r="I621" i="6" s="1"/>
  <c r="N617" i="6"/>
  <c r="H617" i="6"/>
  <c r="I617" i="6" s="1"/>
  <c r="N613" i="6"/>
  <c r="H613" i="6"/>
  <c r="I613" i="6" s="1"/>
  <c r="H605" i="6"/>
  <c r="I605" i="6" s="1"/>
  <c r="H601" i="6"/>
  <c r="I601" i="6" s="1"/>
  <c r="H597" i="6"/>
  <c r="I597" i="6" s="1"/>
  <c r="H593" i="6"/>
  <c r="I593" i="6" s="1"/>
  <c r="K1085" i="6"/>
  <c r="H1085" i="6"/>
  <c r="I1085" i="6" s="1"/>
  <c r="K1077" i="6"/>
  <c r="H1077" i="6"/>
  <c r="I1077" i="6" s="1"/>
  <c r="K1069" i="6"/>
  <c r="H1069" i="6"/>
  <c r="I1069" i="6" s="1"/>
  <c r="K1061" i="6"/>
  <c r="H1061" i="6"/>
  <c r="I1061" i="6" s="1"/>
  <c r="K1088" i="6"/>
  <c r="H1088" i="6"/>
  <c r="I1088" i="6" s="1"/>
  <c r="K1072" i="6"/>
  <c r="H1072" i="6"/>
  <c r="I1072" i="6" s="1"/>
  <c r="N732" i="6"/>
  <c r="H732" i="6"/>
  <c r="I732" i="6" s="1"/>
  <c r="N728" i="6"/>
  <c r="H728" i="6"/>
  <c r="I728" i="6" s="1"/>
  <c r="N724" i="6"/>
  <c r="H724" i="6"/>
  <c r="I724" i="6" s="1"/>
  <c r="N720" i="6"/>
  <c r="H720" i="6"/>
  <c r="I720" i="6" s="1"/>
  <c r="N716" i="6"/>
  <c r="H716" i="6"/>
  <c r="I716" i="6" s="1"/>
  <c r="N712" i="6"/>
  <c r="H712" i="6"/>
  <c r="I712" i="6" s="1"/>
  <c r="N708" i="6"/>
  <c r="H708" i="6"/>
  <c r="I708" i="6" s="1"/>
  <c r="N704" i="6"/>
  <c r="H704" i="6"/>
  <c r="I704" i="6" s="1"/>
  <c r="N700" i="6"/>
  <c r="H700" i="6"/>
  <c r="I700" i="6" s="1"/>
  <c r="N696" i="6"/>
  <c r="H696" i="6"/>
  <c r="I696" i="6" s="1"/>
  <c r="N692" i="6"/>
  <c r="H692" i="6"/>
  <c r="I692" i="6" s="1"/>
  <c r="N688" i="6"/>
  <c r="H688" i="6"/>
  <c r="I688" i="6" s="1"/>
  <c r="N684" i="6"/>
  <c r="H684" i="6"/>
  <c r="I684" i="6" s="1"/>
  <c r="N680" i="6"/>
  <c r="H680" i="6"/>
  <c r="I680" i="6" s="1"/>
  <c r="N676" i="6"/>
  <c r="H676" i="6"/>
  <c r="I676" i="6" s="1"/>
  <c r="N672" i="6"/>
  <c r="H672" i="6"/>
  <c r="I672" i="6" s="1"/>
  <c r="N668" i="6"/>
  <c r="H668" i="6"/>
  <c r="I668" i="6" s="1"/>
  <c r="N664" i="6"/>
  <c r="H664" i="6"/>
  <c r="I664" i="6" s="1"/>
  <c r="N660" i="6"/>
  <c r="H660" i="6"/>
  <c r="I660" i="6" s="1"/>
  <c r="N656" i="6"/>
  <c r="H656" i="6"/>
  <c r="I656" i="6" s="1"/>
  <c r="N652" i="6"/>
  <c r="H652" i="6"/>
  <c r="I652" i="6" s="1"/>
  <c r="N648" i="6"/>
  <c r="H648" i="6"/>
  <c r="I648" i="6" s="1"/>
  <c r="N644" i="6"/>
  <c r="H644" i="6"/>
  <c r="I644" i="6" s="1"/>
  <c r="N640" i="6"/>
  <c r="H640" i="6"/>
  <c r="I640" i="6" s="1"/>
  <c r="N636" i="6"/>
  <c r="H636" i="6"/>
  <c r="I636" i="6" s="1"/>
  <c r="N632" i="6"/>
  <c r="H632" i="6"/>
  <c r="I632" i="6" s="1"/>
  <c r="N628" i="6"/>
  <c r="H628" i="6"/>
  <c r="I628" i="6" s="1"/>
  <c r="N624" i="6"/>
  <c r="H624" i="6"/>
  <c r="I624" i="6" s="1"/>
  <c r="N620" i="6"/>
  <c r="H620" i="6"/>
  <c r="I620" i="6" s="1"/>
  <c r="N616" i="6"/>
  <c r="H616" i="6"/>
  <c r="I616" i="6" s="1"/>
  <c r="N612" i="6"/>
  <c r="H612" i="6"/>
  <c r="I612" i="6" s="1"/>
  <c r="H608" i="6"/>
  <c r="I608" i="6" s="1"/>
  <c r="H604" i="6"/>
  <c r="I604" i="6" s="1"/>
  <c r="H600" i="6"/>
  <c r="I600" i="6" s="1"/>
  <c r="H596" i="6"/>
  <c r="I596" i="6" s="1"/>
  <c r="K1093" i="6"/>
  <c r="H1093" i="6"/>
  <c r="I1093" i="6" s="1"/>
  <c r="K1081" i="6"/>
  <c r="H1081" i="6"/>
  <c r="I1081" i="6" s="1"/>
  <c r="K1073" i="6"/>
  <c r="H1073" i="6"/>
  <c r="I1073" i="6" s="1"/>
  <c r="K1071" i="6"/>
  <c r="H1071" i="6"/>
  <c r="I1071" i="6" s="1"/>
  <c r="K1051" i="6"/>
  <c r="H1051" i="6"/>
  <c r="I1051" i="6" s="1"/>
  <c r="N731" i="6"/>
  <c r="H731" i="6"/>
  <c r="I731" i="6" s="1"/>
  <c r="N727" i="6"/>
  <c r="H727" i="6"/>
  <c r="I727" i="6" s="1"/>
  <c r="N723" i="6"/>
  <c r="H723" i="6"/>
  <c r="I723" i="6" s="1"/>
  <c r="N719" i="6"/>
  <c r="H719" i="6"/>
  <c r="I719" i="6" s="1"/>
  <c r="N715" i="6"/>
  <c r="H715" i="6"/>
  <c r="I715" i="6" s="1"/>
  <c r="N711" i="6"/>
  <c r="H711" i="6"/>
  <c r="I711" i="6" s="1"/>
  <c r="N707" i="6"/>
  <c r="H707" i="6"/>
  <c r="I707" i="6" s="1"/>
  <c r="N703" i="6"/>
  <c r="H703" i="6"/>
  <c r="I703" i="6" s="1"/>
  <c r="N699" i="6"/>
  <c r="H699" i="6"/>
  <c r="I699" i="6" s="1"/>
  <c r="N695" i="6"/>
  <c r="H695" i="6"/>
  <c r="I695" i="6" s="1"/>
  <c r="N691" i="6"/>
  <c r="H691" i="6"/>
  <c r="I691" i="6" s="1"/>
  <c r="N687" i="6"/>
  <c r="H687" i="6"/>
  <c r="I687" i="6" s="1"/>
  <c r="N683" i="6"/>
  <c r="H683" i="6"/>
  <c r="I683" i="6" s="1"/>
  <c r="N679" i="6"/>
  <c r="H679" i="6"/>
  <c r="I679" i="6" s="1"/>
  <c r="N675" i="6"/>
  <c r="H675" i="6"/>
  <c r="I675" i="6" s="1"/>
  <c r="N671" i="6"/>
  <c r="H671" i="6"/>
  <c r="I671" i="6" s="1"/>
  <c r="N667" i="6"/>
  <c r="H667" i="6"/>
  <c r="I667" i="6" s="1"/>
  <c r="N663" i="6"/>
  <c r="H663" i="6"/>
  <c r="I663" i="6" s="1"/>
  <c r="N659" i="6"/>
  <c r="H659" i="6"/>
  <c r="I659" i="6" s="1"/>
  <c r="N655" i="6"/>
  <c r="H655" i="6"/>
  <c r="I655" i="6" s="1"/>
  <c r="N651" i="6"/>
  <c r="H651" i="6"/>
  <c r="I651" i="6" s="1"/>
  <c r="N647" i="6"/>
  <c r="H647" i="6"/>
  <c r="I647" i="6" s="1"/>
  <c r="N643" i="6"/>
  <c r="H643" i="6"/>
  <c r="I643" i="6" s="1"/>
  <c r="N639" i="6"/>
  <c r="H639" i="6"/>
  <c r="I639" i="6" s="1"/>
  <c r="N635" i="6"/>
  <c r="H635" i="6"/>
  <c r="I635" i="6" s="1"/>
  <c r="N631" i="6"/>
  <c r="H631" i="6"/>
  <c r="I631" i="6" s="1"/>
  <c r="N627" i="6"/>
  <c r="H627" i="6"/>
  <c r="I627" i="6" s="1"/>
  <c r="N623" i="6"/>
  <c r="H623" i="6"/>
  <c r="I623" i="6" s="1"/>
  <c r="N619" i="6"/>
  <c r="H619" i="6"/>
  <c r="I619" i="6" s="1"/>
  <c r="N615" i="6"/>
  <c r="H615" i="6"/>
  <c r="I615" i="6" s="1"/>
  <c r="N611" i="6"/>
  <c r="H611" i="6"/>
  <c r="I611" i="6" s="1"/>
  <c r="H607" i="6"/>
  <c r="I607" i="6" s="1"/>
  <c r="H603" i="6"/>
  <c r="I603" i="6" s="1"/>
  <c r="K599" i="6"/>
  <c r="H599" i="6"/>
  <c r="I599" i="6" s="1"/>
  <c r="H595" i="6"/>
  <c r="I595" i="6" s="1"/>
  <c r="K1090" i="6"/>
  <c r="H1090" i="6"/>
  <c r="I1090" i="6" s="1"/>
  <c r="K1074" i="6"/>
  <c r="H1074" i="6"/>
  <c r="I1074" i="6" s="1"/>
  <c r="K1070" i="6"/>
  <c r="H1070" i="6"/>
  <c r="I1070" i="6" s="1"/>
  <c r="K1062" i="6"/>
  <c r="H1062" i="6"/>
  <c r="I1062" i="6" s="1"/>
  <c r="K1058" i="6"/>
  <c r="H1058" i="6"/>
  <c r="I1058" i="6" s="1"/>
  <c r="K882" i="6"/>
  <c r="H882" i="6"/>
  <c r="I882" i="6" s="1"/>
  <c r="N730" i="6"/>
  <c r="H730" i="6"/>
  <c r="I730" i="6" s="1"/>
  <c r="N726" i="6"/>
  <c r="H726" i="6"/>
  <c r="I726" i="6" s="1"/>
  <c r="N722" i="6"/>
  <c r="H722" i="6"/>
  <c r="I722" i="6" s="1"/>
  <c r="N718" i="6"/>
  <c r="H718" i="6"/>
  <c r="I718" i="6" s="1"/>
  <c r="N714" i="6"/>
  <c r="H714" i="6"/>
  <c r="I714" i="6" s="1"/>
  <c r="N710" i="6"/>
  <c r="H710" i="6"/>
  <c r="I710" i="6" s="1"/>
  <c r="N706" i="6"/>
  <c r="H706" i="6"/>
  <c r="I706" i="6" s="1"/>
  <c r="N702" i="6"/>
  <c r="H702" i="6"/>
  <c r="I702" i="6" s="1"/>
  <c r="N698" i="6"/>
  <c r="H698" i="6"/>
  <c r="I698" i="6" s="1"/>
  <c r="N694" i="6"/>
  <c r="H694" i="6"/>
  <c r="I694" i="6" s="1"/>
  <c r="N690" i="6"/>
  <c r="H690" i="6"/>
  <c r="I690" i="6" s="1"/>
  <c r="N686" i="6"/>
  <c r="H686" i="6"/>
  <c r="I686" i="6" s="1"/>
  <c r="N682" i="6"/>
  <c r="H682" i="6"/>
  <c r="I682" i="6" s="1"/>
  <c r="N678" i="6"/>
  <c r="H678" i="6"/>
  <c r="I678" i="6" s="1"/>
  <c r="N674" i="6"/>
  <c r="H674" i="6"/>
  <c r="I674" i="6" s="1"/>
  <c r="N670" i="6"/>
  <c r="H670" i="6"/>
  <c r="I670" i="6" s="1"/>
  <c r="N666" i="6"/>
  <c r="H666" i="6"/>
  <c r="I666" i="6" s="1"/>
  <c r="N662" i="6"/>
  <c r="H662" i="6"/>
  <c r="I662" i="6" s="1"/>
  <c r="N658" i="6"/>
  <c r="H658" i="6"/>
  <c r="I658" i="6" s="1"/>
  <c r="N654" i="6"/>
  <c r="H654" i="6"/>
  <c r="I654" i="6" s="1"/>
  <c r="N650" i="6"/>
  <c r="H650" i="6"/>
  <c r="I650" i="6" s="1"/>
  <c r="N646" i="6"/>
  <c r="H646" i="6"/>
  <c r="I646" i="6" s="1"/>
  <c r="N642" i="6"/>
  <c r="H642" i="6"/>
  <c r="I642" i="6" s="1"/>
  <c r="N638" i="6"/>
  <c r="H638" i="6"/>
  <c r="I638" i="6" s="1"/>
  <c r="N634" i="6"/>
  <c r="H634" i="6"/>
  <c r="I634" i="6" s="1"/>
  <c r="N630" i="6"/>
  <c r="H630" i="6"/>
  <c r="I630" i="6" s="1"/>
  <c r="N626" i="6"/>
  <c r="H626" i="6"/>
  <c r="I626" i="6" s="1"/>
  <c r="N622" i="6"/>
  <c r="H622" i="6"/>
  <c r="I622" i="6" s="1"/>
  <c r="N618" i="6"/>
  <c r="H618" i="6"/>
  <c r="I618" i="6" s="1"/>
  <c r="N614" i="6"/>
  <c r="H614" i="6"/>
  <c r="I614" i="6" s="1"/>
  <c r="N610" i="6"/>
  <c r="H610" i="6"/>
  <c r="I610" i="6" s="1"/>
  <c r="H606" i="6"/>
  <c r="I606" i="6" s="1"/>
  <c r="H602" i="6"/>
  <c r="I602" i="6" s="1"/>
  <c r="H598" i="6"/>
  <c r="I598" i="6" s="1"/>
  <c r="H594" i="6"/>
  <c r="I594" i="6" s="1"/>
  <c r="H1123" i="6"/>
  <c r="H1122" i="6"/>
  <c r="H1119" i="6"/>
  <c r="I1119" i="6" s="1"/>
  <c r="H1118" i="6"/>
  <c r="I1118" i="6" s="1"/>
  <c r="X22" i="5"/>
  <c r="Z22" i="5" s="1"/>
  <c r="A22" i="5" s="1"/>
  <c r="Y96" i="5"/>
  <c r="AA96" i="5" s="1"/>
  <c r="X100" i="5"/>
  <c r="Z100" i="5" s="1"/>
  <c r="A100" i="5" s="1"/>
  <c r="V6" i="5"/>
  <c r="Y8" i="5"/>
  <c r="AA8" i="5" s="1"/>
  <c r="Y24" i="5"/>
  <c r="AA24" i="5" s="1"/>
  <c r="X6" i="5"/>
  <c r="Z6" i="5" s="1"/>
  <c r="A6" i="5" s="1"/>
  <c r="V22" i="5"/>
  <c r="V16" i="5"/>
  <c r="Y128" i="5"/>
  <c r="AA128" i="5" s="1"/>
  <c r="X128" i="5"/>
  <c r="Z128" i="5" s="1"/>
  <c r="A128" i="5" s="1"/>
  <c r="V128" i="5"/>
  <c r="X4" i="5"/>
  <c r="Z4" i="5" s="1"/>
  <c r="A4" i="5" s="1"/>
  <c r="Y4" i="5"/>
  <c r="AA4" i="5" s="1"/>
  <c r="V4" i="5"/>
  <c r="X118" i="5"/>
  <c r="Z118" i="5" s="1"/>
  <c r="A118" i="5" s="1"/>
  <c r="Y118" i="5"/>
  <c r="AA118" i="5" s="1"/>
  <c r="V118" i="5"/>
  <c r="A118" i="4" s="1"/>
  <c r="X134" i="5"/>
  <c r="Z134" i="5" s="1"/>
  <c r="A134" i="5" s="1"/>
  <c r="Y134" i="5"/>
  <c r="AA134" i="5" s="1"/>
  <c r="V134" i="5"/>
  <c r="Y16" i="5"/>
  <c r="AA16" i="5" s="1"/>
  <c r="Y9" i="5"/>
  <c r="AA9" i="5" s="1"/>
  <c r="V9" i="5"/>
  <c r="X9" i="5"/>
  <c r="Z9" i="5" s="1"/>
  <c r="A9" i="5" s="1"/>
  <c r="Y29" i="5"/>
  <c r="AA29" i="5" s="1"/>
  <c r="V29" i="5"/>
  <c r="X29" i="5"/>
  <c r="Z29" i="5" s="1"/>
  <c r="A29" i="5" s="1"/>
  <c r="V89" i="5"/>
  <c r="Y89" i="5"/>
  <c r="AA89" i="5" s="1"/>
  <c r="X89" i="5"/>
  <c r="Z89" i="5" s="1"/>
  <c r="A89" i="5" s="1"/>
  <c r="V93" i="5"/>
  <c r="X93" i="5"/>
  <c r="Z93" i="5" s="1"/>
  <c r="A93" i="5" s="1"/>
  <c r="Y93" i="5"/>
  <c r="AA93" i="5" s="1"/>
  <c r="V101" i="5"/>
  <c r="Y101" i="5"/>
  <c r="AA101" i="5" s="1"/>
  <c r="X101" i="5"/>
  <c r="Z101" i="5" s="1"/>
  <c r="A101" i="5" s="1"/>
  <c r="X117" i="5"/>
  <c r="Z117" i="5" s="1"/>
  <c r="A117" i="5" s="1"/>
  <c r="Y117" i="5"/>
  <c r="AA117" i="5" s="1"/>
  <c r="V117" i="5"/>
  <c r="X133" i="5"/>
  <c r="Z133" i="5" s="1"/>
  <c r="A133" i="5" s="1"/>
  <c r="Y133" i="5"/>
  <c r="AA133" i="5" s="1"/>
  <c r="V133" i="5"/>
  <c r="X149" i="5"/>
  <c r="Z149" i="5" s="1"/>
  <c r="A149" i="5" s="1"/>
  <c r="Y149" i="5"/>
  <c r="AA149" i="5" s="1"/>
  <c r="V149" i="5"/>
  <c r="A149" i="4" s="1"/>
  <c r="V27" i="5"/>
  <c r="Y27" i="5"/>
  <c r="AA27" i="5" s="1"/>
  <c r="X27" i="5"/>
  <c r="Z27" i="5" s="1"/>
  <c r="A27" i="5" s="1"/>
  <c r="Y43" i="5"/>
  <c r="AA43" i="5" s="1"/>
  <c r="X43" i="5"/>
  <c r="Z43" i="5" s="1"/>
  <c r="A43" i="5" s="1"/>
  <c r="V43" i="5"/>
  <c r="X63" i="5"/>
  <c r="Z63" i="5" s="1"/>
  <c r="A63" i="5" s="1"/>
  <c r="Y63" i="5"/>
  <c r="AA63" i="5" s="1"/>
  <c r="V63" i="5"/>
  <c r="Y75" i="5"/>
  <c r="AA75" i="5" s="1"/>
  <c r="X75" i="5"/>
  <c r="Z75" i="5" s="1"/>
  <c r="A75" i="5" s="1"/>
  <c r="V75" i="5"/>
  <c r="A75" i="4" s="1"/>
  <c r="X115" i="5"/>
  <c r="Z115" i="5" s="1"/>
  <c r="A115" i="5" s="1"/>
  <c r="Y115" i="5"/>
  <c r="AA115" i="5" s="1"/>
  <c r="V115" i="5"/>
  <c r="A115" i="4" s="1"/>
  <c r="X155" i="5"/>
  <c r="Z155" i="5" s="1"/>
  <c r="A155" i="5" s="1"/>
  <c r="Y155" i="5"/>
  <c r="AA155" i="5" s="1"/>
  <c r="V155" i="5"/>
  <c r="A155" i="4" s="1"/>
  <c r="V8" i="5"/>
  <c r="A8" i="4" s="1"/>
  <c r="Y100" i="5"/>
  <c r="AA100" i="5" s="1"/>
  <c r="V11" i="5"/>
  <c r="Y11" i="5"/>
  <c r="AA11" i="5" s="1"/>
  <c r="X11" i="5"/>
  <c r="Z11" i="5" s="1"/>
  <c r="A11" i="5" s="1"/>
  <c r="Y31" i="5"/>
  <c r="AA31" i="5" s="1"/>
  <c r="V31" i="5"/>
  <c r="X31" i="5"/>
  <c r="Z31" i="5" s="1"/>
  <c r="A31" i="5" s="1"/>
  <c r="X107" i="5"/>
  <c r="Z107" i="5" s="1"/>
  <c r="A107" i="5" s="1"/>
  <c r="Y107" i="5"/>
  <c r="AA107" i="5" s="1"/>
  <c r="V107" i="5"/>
  <c r="X147" i="5"/>
  <c r="Z147" i="5" s="1"/>
  <c r="A147" i="5" s="1"/>
  <c r="Y147" i="5"/>
  <c r="AA147" i="5" s="1"/>
  <c r="V147" i="5"/>
  <c r="A147" i="4" s="1"/>
  <c r="X24" i="5"/>
  <c r="Z24" i="5" s="1"/>
  <c r="A24" i="5" s="1"/>
  <c r="Y70" i="5"/>
  <c r="AA70" i="5" s="1"/>
  <c r="X70" i="5"/>
  <c r="Z70" i="5" s="1"/>
  <c r="A70" i="5" s="1"/>
  <c r="V70" i="5"/>
  <c r="A70" i="4" s="1"/>
  <c r="X32" i="5"/>
  <c r="Z32" i="5" s="1"/>
  <c r="A32" i="5" s="1"/>
  <c r="Y32" i="5"/>
  <c r="AA32" i="5" s="1"/>
  <c r="V32" i="5"/>
  <c r="Y104" i="5"/>
  <c r="AA104" i="5" s="1"/>
  <c r="X104" i="5"/>
  <c r="Z104" i="5" s="1"/>
  <c r="A104" i="5" s="1"/>
  <c r="V104" i="5"/>
  <c r="Y148" i="5"/>
  <c r="AA148" i="5" s="1"/>
  <c r="X148" i="5"/>
  <c r="Z148" i="5" s="1"/>
  <c r="A148" i="5" s="1"/>
  <c r="V148" i="5"/>
  <c r="X110" i="5"/>
  <c r="Z110" i="5" s="1"/>
  <c r="A110" i="5" s="1"/>
  <c r="V110" i="5"/>
  <c r="Y110" i="5"/>
  <c r="AA110" i="5" s="1"/>
  <c r="X36" i="5"/>
  <c r="Z36" i="5" s="1"/>
  <c r="A36" i="5" s="1"/>
  <c r="Y36" i="5"/>
  <c r="AA36" i="5" s="1"/>
  <c r="V36" i="5"/>
  <c r="Y44" i="5"/>
  <c r="AA44" i="5" s="1"/>
  <c r="X44" i="5"/>
  <c r="Z44" i="5" s="1"/>
  <c r="A44" i="5" s="1"/>
  <c r="V44" i="5"/>
  <c r="X52" i="5"/>
  <c r="Z52" i="5" s="1"/>
  <c r="A52" i="5" s="1"/>
  <c r="Y52" i="5"/>
  <c r="AA52" i="5" s="1"/>
  <c r="V52" i="5"/>
  <c r="Y60" i="5"/>
  <c r="AA60" i="5" s="1"/>
  <c r="X60" i="5"/>
  <c r="Z60" i="5" s="1"/>
  <c r="A60" i="5" s="1"/>
  <c r="V60" i="5"/>
  <c r="Y68" i="5"/>
  <c r="AA68" i="5" s="1"/>
  <c r="X68" i="5"/>
  <c r="Z68" i="5" s="1"/>
  <c r="A68" i="5" s="1"/>
  <c r="V68" i="5"/>
  <c r="A68" i="4" s="1"/>
  <c r="Y76" i="5"/>
  <c r="AA76" i="5" s="1"/>
  <c r="X76" i="5"/>
  <c r="Z76" i="5" s="1"/>
  <c r="A76" i="5" s="1"/>
  <c r="V76" i="5"/>
  <c r="Y84" i="5"/>
  <c r="AA84" i="5" s="1"/>
  <c r="X84" i="5"/>
  <c r="Z84" i="5" s="1"/>
  <c r="A84" i="5" s="1"/>
  <c r="V84" i="5"/>
  <c r="Y92" i="5"/>
  <c r="AA92" i="5" s="1"/>
  <c r="X92" i="5"/>
  <c r="Z92" i="5" s="1"/>
  <c r="A92" i="5" s="1"/>
  <c r="V92" i="5"/>
  <c r="A92" i="4" s="1"/>
  <c r="Y108" i="5"/>
  <c r="AA108" i="5" s="1"/>
  <c r="X108" i="5"/>
  <c r="Z108" i="5" s="1"/>
  <c r="A108" i="5" s="1"/>
  <c r="V108" i="5"/>
  <c r="A108" i="4" s="1"/>
  <c r="Y116" i="5"/>
  <c r="AA116" i="5" s="1"/>
  <c r="X116" i="5"/>
  <c r="Z116" i="5" s="1"/>
  <c r="A116" i="5" s="1"/>
  <c r="V116" i="5"/>
  <c r="Y132" i="5"/>
  <c r="AA132" i="5" s="1"/>
  <c r="X132" i="5"/>
  <c r="Z132" i="5" s="1"/>
  <c r="A132" i="5" s="1"/>
  <c r="V132" i="5"/>
  <c r="Y10" i="5"/>
  <c r="AA10" i="5" s="1"/>
  <c r="X10" i="5"/>
  <c r="Z10" i="5" s="1"/>
  <c r="A10" i="5" s="1"/>
  <c r="V10" i="5"/>
  <c r="X122" i="5"/>
  <c r="Z122" i="5" s="1"/>
  <c r="A122" i="5" s="1"/>
  <c r="Y122" i="5"/>
  <c r="AA122" i="5" s="1"/>
  <c r="V122" i="5"/>
  <c r="X138" i="5"/>
  <c r="Z138" i="5" s="1"/>
  <c r="A138" i="5" s="1"/>
  <c r="Y138" i="5"/>
  <c r="AA138" i="5" s="1"/>
  <c r="V138" i="5"/>
  <c r="A138" i="4" s="1"/>
  <c r="Y6" i="5"/>
  <c r="AA6" i="5" s="1"/>
  <c r="X16" i="5"/>
  <c r="Z16" i="5" s="1"/>
  <c r="A16" i="5" s="1"/>
  <c r="Y13" i="5"/>
  <c r="AA13" i="5" s="1"/>
  <c r="V13" i="5"/>
  <c r="X13" i="5"/>
  <c r="Z13" i="5" s="1"/>
  <c r="A13" i="5" s="1"/>
  <c r="Y25" i="5"/>
  <c r="AA25" i="5" s="1"/>
  <c r="V25" i="5"/>
  <c r="X25" i="5"/>
  <c r="Z25" i="5" s="1"/>
  <c r="A25" i="5" s="1"/>
  <c r="Y33" i="5"/>
  <c r="AA33" i="5" s="1"/>
  <c r="V33" i="5"/>
  <c r="X33" i="5"/>
  <c r="Z33" i="5" s="1"/>
  <c r="A33" i="5" s="1"/>
  <c r="Y45" i="5"/>
  <c r="AA45" i="5" s="1"/>
  <c r="V45" i="5"/>
  <c r="X45" i="5"/>
  <c r="Z45" i="5" s="1"/>
  <c r="A45" i="5" s="1"/>
  <c r="Y53" i="5"/>
  <c r="AA53" i="5" s="1"/>
  <c r="V53" i="5"/>
  <c r="X53" i="5"/>
  <c r="Z53" i="5" s="1"/>
  <c r="A53" i="5" s="1"/>
  <c r="V61" i="5"/>
  <c r="X61" i="5"/>
  <c r="Z61" i="5" s="1"/>
  <c r="A61" i="5" s="1"/>
  <c r="Y61" i="5"/>
  <c r="AA61" i="5" s="1"/>
  <c r="V69" i="5"/>
  <c r="Y69" i="5"/>
  <c r="AA69" i="5" s="1"/>
  <c r="X69" i="5"/>
  <c r="Z69" i="5" s="1"/>
  <c r="A69" i="5" s="1"/>
  <c r="V77" i="5"/>
  <c r="X77" i="5"/>
  <c r="Z77" i="5" s="1"/>
  <c r="A77" i="5" s="1"/>
  <c r="Y77" i="5"/>
  <c r="AA77" i="5" s="1"/>
  <c r="V85" i="5"/>
  <c r="Y85" i="5"/>
  <c r="AA85" i="5" s="1"/>
  <c r="X85" i="5"/>
  <c r="Z85" i="5" s="1"/>
  <c r="A85" i="5" s="1"/>
  <c r="X105" i="5"/>
  <c r="Z105" i="5" s="1"/>
  <c r="A105" i="5" s="1"/>
  <c r="Y105" i="5"/>
  <c r="AA105" i="5" s="1"/>
  <c r="V105" i="5"/>
  <c r="A105" i="4" s="1"/>
  <c r="X121" i="5"/>
  <c r="Z121" i="5" s="1"/>
  <c r="A121" i="5" s="1"/>
  <c r="Y121" i="5"/>
  <c r="AA121" i="5" s="1"/>
  <c r="V121" i="5"/>
  <c r="X137" i="5"/>
  <c r="Z137" i="5" s="1"/>
  <c r="A137" i="5" s="1"/>
  <c r="Y137" i="5"/>
  <c r="AA137" i="5" s="1"/>
  <c r="V137" i="5"/>
  <c r="A137" i="4" s="1"/>
  <c r="X153" i="5"/>
  <c r="Z153" i="5" s="1"/>
  <c r="A153" i="5" s="1"/>
  <c r="Y153" i="5"/>
  <c r="AA153" i="5" s="1"/>
  <c r="V153" i="5"/>
  <c r="Y7" i="5"/>
  <c r="AA7" i="5" s="1"/>
  <c r="V7" i="5"/>
  <c r="X7" i="5"/>
  <c r="Z7" i="5" s="1"/>
  <c r="A7" i="5" s="1"/>
  <c r="Y15" i="5"/>
  <c r="AA15" i="5" s="1"/>
  <c r="V15" i="5"/>
  <c r="X15" i="5"/>
  <c r="Z15" i="5" s="1"/>
  <c r="A15" i="5" s="1"/>
  <c r="V19" i="5"/>
  <c r="X19" i="5"/>
  <c r="Z19" i="5" s="1"/>
  <c r="A19" i="5" s="1"/>
  <c r="Y19" i="5"/>
  <c r="AA19" i="5" s="1"/>
  <c r="V35" i="5"/>
  <c r="X35" i="5"/>
  <c r="Z35" i="5" s="1"/>
  <c r="A35" i="5" s="1"/>
  <c r="Y35" i="5"/>
  <c r="AA35" i="5" s="1"/>
  <c r="Y91" i="5"/>
  <c r="AA91" i="5" s="1"/>
  <c r="X91" i="5"/>
  <c r="Z91" i="5" s="1"/>
  <c r="A91" i="5" s="1"/>
  <c r="V91" i="5"/>
  <c r="X123" i="5"/>
  <c r="Z123" i="5" s="1"/>
  <c r="A123" i="5" s="1"/>
  <c r="Y123" i="5"/>
  <c r="AA123" i="5" s="1"/>
  <c r="V123" i="5"/>
  <c r="X159" i="5"/>
  <c r="Z159" i="5" s="1"/>
  <c r="A159" i="5" s="1"/>
  <c r="Y159" i="5"/>
  <c r="AA159" i="5" s="1"/>
  <c r="V159" i="5"/>
  <c r="A159" i="4" s="1"/>
  <c r="X8" i="5"/>
  <c r="Z8" i="5" s="1"/>
  <c r="A8" i="5" s="1"/>
  <c r="X103" i="5"/>
  <c r="Z103" i="5" s="1"/>
  <c r="A103" i="5" s="1"/>
  <c r="V103" i="5"/>
  <c r="Y103" i="5"/>
  <c r="AA103" i="5" s="1"/>
  <c r="Y39" i="5"/>
  <c r="AA39" i="5" s="1"/>
  <c r="V39" i="5"/>
  <c r="X39" i="5"/>
  <c r="Z39" i="5" s="1"/>
  <c r="A39" i="5" s="1"/>
  <c r="X51" i="5"/>
  <c r="Z51" i="5" s="1"/>
  <c r="A51" i="5" s="1"/>
  <c r="V51" i="5"/>
  <c r="Y51" i="5"/>
  <c r="AA51" i="5" s="1"/>
  <c r="X71" i="5"/>
  <c r="Z71" i="5" s="1"/>
  <c r="A71" i="5" s="1"/>
  <c r="V71" i="5"/>
  <c r="A71" i="4" s="1"/>
  <c r="Y71" i="5"/>
  <c r="AA71" i="5" s="1"/>
  <c r="X119" i="5"/>
  <c r="Z119" i="5" s="1"/>
  <c r="A119" i="5" s="1"/>
  <c r="Y119" i="5"/>
  <c r="AA119" i="5" s="1"/>
  <c r="V119" i="5"/>
  <c r="V96" i="5"/>
  <c r="A96" i="4" s="1"/>
  <c r="X38" i="5"/>
  <c r="Z38" i="5" s="1"/>
  <c r="A38" i="5" s="1"/>
  <c r="Y38" i="5"/>
  <c r="AA38" i="5" s="1"/>
  <c r="V38" i="5"/>
  <c r="A38" i="4" s="1"/>
  <c r="X46" i="5"/>
  <c r="Z46" i="5" s="1"/>
  <c r="A46" i="5" s="1"/>
  <c r="Y46" i="5"/>
  <c r="AA46" i="5" s="1"/>
  <c r="V46" i="5"/>
  <c r="X54" i="5"/>
  <c r="Z54" i="5" s="1"/>
  <c r="A54" i="5" s="1"/>
  <c r="Y54" i="5"/>
  <c r="AA54" i="5" s="1"/>
  <c r="V54" i="5"/>
  <c r="Y144" i="5"/>
  <c r="AA144" i="5" s="1"/>
  <c r="X144" i="5"/>
  <c r="Z144" i="5" s="1"/>
  <c r="A144" i="5" s="1"/>
  <c r="V144" i="5"/>
  <c r="Y160" i="5"/>
  <c r="AA160" i="5" s="1"/>
  <c r="V160" i="5"/>
  <c r="X160" i="5"/>
  <c r="Z160" i="5" s="1"/>
  <c r="A160" i="5" s="1"/>
  <c r="Y94" i="5"/>
  <c r="AA94" i="5" s="1"/>
  <c r="X94" i="5"/>
  <c r="Z94" i="5" s="1"/>
  <c r="A94" i="5" s="1"/>
  <c r="V94" i="5"/>
  <c r="A94" i="4" s="1"/>
  <c r="Y34" i="5"/>
  <c r="AA34" i="5" s="1"/>
  <c r="X34" i="5"/>
  <c r="Z34" i="5" s="1"/>
  <c r="A34" i="5" s="1"/>
  <c r="V34" i="5"/>
  <c r="Y50" i="5"/>
  <c r="AA50" i="5" s="1"/>
  <c r="X50" i="5"/>
  <c r="Z50" i="5" s="1"/>
  <c r="A50" i="5" s="1"/>
  <c r="V50" i="5"/>
  <c r="Y66" i="5"/>
  <c r="AA66" i="5" s="1"/>
  <c r="X66" i="5"/>
  <c r="Z66" i="5" s="1"/>
  <c r="A66" i="5" s="1"/>
  <c r="V66" i="5"/>
  <c r="Y74" i="5"/>
  <c r="AA74" i="5" s="1"/>
  <c r="X74" i="5"/>
  <c r="Z74" i="5" s="1"/>
  <c r="A74" i="5" s="1"/>
  <c r="V74" i="5"/>
  <c r="A74" i="4" s="1"/>
  <c r="Y82" i="5"/>
  <c r="AA82" i="5" s="1"/>
  <c r="X82" i="5"/>
  <c r="Z82" i="5" s="1"/>
  <c r="A82" i="5" s="1"/>
  <c r="V82" i="5"/>
  <c r="Y28" i="5"/>
  <c r="AA28" i="5" s="1"/>
  <c r="X28" i="5"/>
  <c r="Z28" i="5" s="1"/>
  <c r="A28" i="5" s="1"/>
  <c r="V28" i="5"/>
  <c r="Y112" i="5"/>
  <c r="AA112" i="5" s="1"/>
  <c r="X112" i="5"/>
  <c r="Z112" i="5" s="1"/>
  <c r="A112" i="5" s="1"/>
  <c r="V112" i="5"/>
  <c r="A112" i="4" s="1"/>
  <c r="Y120" i="5"/>
  <c r="AA120" i="5" s="1"/>
  <c r="X120" i="5"/>
  <c r="Z120" i="5" s="1"/>
  <c r="A120" i="5" s="1"/>
  <c r="V120" i="5"/>
  <c r="Y136" i="5"/>
  <c r="AA136" i="5" s="1"/>
  <c r="X136" i="5"/>
  <c r="Z136" i="5" s="1"/>
  <c r="A136" i="5" s="1"/>
  <c r="V136" i="5"/>
  <c r="X20" i="5"/>
  <c r="Z20" i="5" s="1"/>
  <c r="A20" i="5" s="1"/>
  <c r="Y20" i="5"/>
  <c r="AA20" i="5" s="1"/>
  <c r="V20" i="5"/>
  <c r="Y102" i="5"/>
  <c r="AA102" i="5" s="1"/>
  <c r="X102" i="5"/>
  <c r="Z102" i="5" s="1"/>
  <c r="A102" i="5" s="1"/>
  <c r="V102" i="5"/>
  <c r="Y26" i="5"/>
  <c r="AA26" i="5" s="1"/>
  <c r="X26" i="5"/>
  <c r="Z26" i="5" s="1"/>
  <c r="A26" i="5" s="1"/>
  <c r="V26" i="5"/>
  <c r="X30" i="5"/>
  <c r="Z30" i="5" s="1"/>
  <c r="A30" i="5" s="1"/>
  <c r="V30" i="5"/>
  <c r="Y30" i="5"/>
  <c r="AA30" i="5" s="1"/>
  <c r="X114" i="5"/>
  <c r="Z114" i="5" s="1"/>
  <c r="A114" i="5" s="1"/>
  <c r="Y114" i="5"/>
  <c r="AA114" i="5" s="1"/>
  <c r="V114" i="5"/>
  <c r="X126" i="5"/>
  <c r="Z126" i="5" s="1"/>
  <c r="A126" i="5" s="1"/>
  <c r="V126" i="5"/>
  <c r="Y126" i="5"/>
  <c r="AA126" i="5" s="1"/>
  <c r="X130" i="5"/>
  <c r="Z130" i="5" s="1"/>
  <c r="A130" i="5" s="1"/>
  <c r="Y130" i="5"/>
  <c r="AA130" i="5" s="1"/>
  <c r="V130" i="5"/>
  <c r="X142" i="5"/>
  <c r="Z142" i="5" s="1"/>
  <c r="A142" i="5" s="1"/>
  <c r="Y142" i="5"/>
  <c r="AA142" i="5" s="1"/>
  <c r="V142" i="5"/>
  <c r="A142" i="4" s="1"/>
  <c r="X146" i="5"/>
  <c r="Z146" i="5" s="1"/>
  <c r="A146" i="5" s="1"/>
  <c r="Y146" i="5"/>
  <c r="AA146" i="5" s="1"/>
  <c r="V146" i="5"/>
  <c r="X150" i="5"/>
  <c r="Z150" i="5" s="1"/>
  <c r="A150" i="5" s="1"/>
  <c r="Y150" i="5"/>
  <c r="AA150" i="5" s="1"/>
  <c r="V150" i="5"/>
  <c r="A150" i="4" s="1"/>
  <c r="X154" i="5"/>
  <c r="Z154" i="5" s="1"/>
  <c r="A154" i="5" s="1"/>
  <c r="Y154" i="5"/>
  <c r="AA154" i="5" s="1"/>
  <c r="V154" i="5"/>
  <c r="X158" i="5"/>
  <c r="Z158" i="5" s="1"/>
  <c r="A158" i="5" s="1"/>
  <c r="V158" i="5"/>
  <c r="Y158" i="5"/>
  <c r="AA158" i="5" s="1"/>
  <c r="Y22" i="5"/>
  <c r="AA22" i="5" s="1"/>
  <c r="Y17" i="5"/>
  <c r="AA17" i="5" s="1"/>
  <c r="V17" i="5"/>
  <c r="X17" i="5"/>
  <c r="Z17" i="5" s="1"/>
  <c r="A17" i="5" s="1"/>
  <c r="Y37" i="5"/>
  <c r="AA37" i="5" s="1"/>
  <c r="V37" i="5"/>
  <c r="X37" i="5"/>
  <c r="Z37" i="5" s="1"/>
  <c r="A37" i="5" s="1"/>
  <c r="X109" i="5"/>
  <c r="Z109" i="5" s="1"/>
  <c r="A109" i="5" s="1"/>
  <c r="Y109" i="5"/>
  <c r="AA109" i="5" s="1"/>
  <c r="V109" i="5"/>
  <c r="A109" i="4" s="1"/>
  <c r="X125" i="5"/>
  <c r="Z125" i="5" s="1"/>
  <c r="A125" i="5" s="1"/>
  <c r="Y125" i="5"/>
  <c r="AA125" i="5" s="1"/>
  <c r="V125" i="5"/>
  <c r="X141" i="5"/>
  <c r="Z141" i="5" s="1"/>
  <c r="A141" i="5" s="1"/>
  <c r="Y141" i="5"/>
  <c r="AA141" i="5" s="1"/>
  <c r="V141" i="5"/>
  <c r="A141" i="4" s="1"/>
  <c r="X157" i="5"/>
  <c r="Z157" i="5" s="1"/>
  <c r="A157" i="5" s="1"/>
  <c r="Y157" i="5"/>
  <c r="AA157" i="5" s="1"/>
  <c r="V157" i="5"/>
  <c r="Y55" i="5"/>
  <c r="AA55" i="5" s="1"/>
  <c r="X55" i="5"/>
  <c r="Z55" i="5" s="1"/>
  <c r="A55" i="5" s="1"/>
  <c r="V55" i="5"/>
  <c r="Y67" i="5"/>
  <c r="AA67" i="5" s="1"/>
  <c r="X67" i="5"/>
  <c r="Z67" i="5" s="1"/>
  <c r="A67" i="5" s="1"/>
  <c r="V67" i="5"/>
  <c r="Y83" i="5"/>
  <c r="AA83" i="5" s="1"/>
  <c r="X83" i="5"/>
  <c r="Z83" i="5" s="1"/>
  <c r="A83" i="5" s="1"/>
  <c r="V83" i="5"/>
  <c r="Y99" i="5"/>
  <c r="AA99" i="5" s="1"/>
  <c r="X99" i="5"/>
  <c r="Z99" i="5" s="1"/>
  <c r="A99" i="5" s="1"/>
  <c r="V99" i="5"/>
  <c r="X127" i="5"/>
  <c r="Z127" i="5" s="1"/>
  <c r="A127" i="5" s="1"/>
  <c r="Y127" i="5"/>
  <c r="AA127" i="5" s="1"/>
  <c r="V127" i="5"/>
  <c r="A127" i="4" s="1"/>
  <c r="V100" i="5"/>
  <c r="X135" i="5"/>
  <c r="Z135" i="5" s="1"/>
  <c r="A135" i="5" s="1"/>
  <c r="Y135" i="5"/>
  <c r="AA135" i="5" s="1"/>
  <c r="V135" i="5"/>
  <c r="A135" i="4" s="1"/>
  <c r="X87" i="5"/>
  <c r="Z87" i="5" s="1"/>
  <c r="A87" i="5" s="1"/>
  <c r="V87" i="5"/>
  <c r="A87" i="4" s="1"/>
  <c r="Y87" i="5"/>
  <c r="AA87" i="5" s="1"/>
  <c r="X131" i="5"/>
  <c r="Z131" i="5" s="1"/>
  <c r="A131" i="5" s="1"/>
  <c r="Y131" i="5"/>
  <c r="AA131" i="5" s="1"/>
  <c r="V131" i="5"/>
  <c r="A131" i="4" s="1"/>
  <c r="V24" i="5"/>
  <c r="X96" i="5"/>
  <c r="Z96" i="5" s="1"/>
  <c r="A96" i="5" s="1"/>
  <c r="Y62" i="5"/>
  <c r="AA62" i="5" s="1"/>
  <c r="X62" i="5"/>
  <c r="Z62" i="5" s="1"/>
  <c r="A62" i="5" s="1"/>
  <c r="V62" i="5"/>
  <c r="Y78" i="5"/>
  <c r="AA78" i="5" s="1"/>
  <c r="X78" i="5"/>
  <c r="Z78" i="5" s="1"/>
  <c r="A78" i="5" s="1"/>
  <c r="V78" i="5"/>
  <c r="Y86" i="5"/>
  <c r="AA86" i="5" s="1"/>
  <c r="X86" i="5"/>
  <c r="Z86" i="5" s="1"/>
  <c r="A86" i="5" s="1"/>
  <c r="V86" i="5"/>
  <c r="Y152" i="5"/>
  <c r="AA152" i="5" s="1"/>
  <c r="X152" i="5"/>
  <c r="Z152" i="5" s="1"/>
  <c r="A152" i="5" s="1"/>
  <c r="V152" i="5"/>
  <c r="A152" i="4" s="1"/>
  <c r="Y156" i="5"/>
  <c r="AA156" i="5" s="1"/>
  <c r="X156" i="5"/>
  <c r="Z156" i="5" s="1"/>
  <c r="A156" i="5" s="1"/>
  <c r="V156" i="5"/>
  <c r="A156" i="4" s="1"/>
  <c r="Y12" i="5"/>
  <c r="AA12" i="5" s="1"/>
  <c r="X12" i="5"/>
  <c r="Z12" i="5" s="1"/>
  <c r="A12" i="5" s="1"/>
  <c r="V12" i="5"/>
  <c r="Y42" i="5"/>
  <c r="AA42" i="5" s="1"/>
  <c r="X42" i="5"/>
  <c r="Z42" i="5" s="1"/>
  <c r="A42" i="5" s="1"/>
  <c r="V42" i="5"/>
  <c r="Y58" i="5"/>
  <c r="AA58" i="5" s="1"/>
  <c r="X58" i="5"/>
  <c r="Z58" i="5" s="1"/>
  <c r="A58" i="5" s="1"/>
  <c r="V58" i="5"/>
  <c r="A58" i="4" s="1"/>
  <c r="Y90" i="5"/>
  <c r="AA90" i="5" s="1"/>
  <c r="X90" i="5"/>
  <c r="Z90" i="5" s="1"/>
  <c r="A90" i="5" s="1"/>
  <c r="V90" i="5"/>
  <c r="A90" i="4" s="1"/>
  <c r="Y18" i="5"/>
  <c r="AA18" i="5" s="1"/>
  <c r="X18" i="5"/>
  <c r="Z18" i="5" s="1"/>
  <c r="A18" i="5" s="1"/>
  <c r="V18" i="5"/>
  <c r="X40" i="5"/>
  <c r="Z40" i="5" s="1"/>
  <c r="A40" i="5" s="1"/>
  <c r="V40" i="5"/>
  <c r="Y40" i="5"/>
  <c r="AA40" i="5" s="1"/>
  <c r="X48" i="5"/>
  <c r="Z48" i="5" s="1"/>
  <c r="A48" i="5" s="1"/>
  <c r="Y48" i="5"/>
  <c r="AA48" i="5" s="1"/>
  <c r="V48" i="5"/>
  <c r="X56" i="5"/>
  <c r="Z56" i="5" s="1"/>
  <c r="A56" i="5" s="1"/>
  <c r="Y56" i="5"/>
  <c r="AA56" i="5" s="1"/>
  <c r="V56" i="5"/>
  <c r="Y64" i="5"/>
  <c r="AA64" i="5" s="1"/>
  <c r="X64" i="5"/>
  <c r="Z64" i="5" s="1"/>
  <c r="A64" i="5" s="1"/>
  <c r="V64" i="5"/>
  <c r="Y72" i="5"/>
  <c r="AA72" i="5" s="1"/>
  <c r="X72" i="5"/>
  <c r="Z72" i="5" s="1"/>
  <c r="A72" i="5" s="1"/>
  <c r="V72" i="5"/>
  <c r="Y80" i="5"/>
  <c r="AA80" i="5" s="1"/>
  <c r="X80" i="5"/>
  <c r="Z80" i="5" s="1"/>
  <c r="A80" i="5" s="1"/>
  <c r="V80" i="5"/>
  <c r="A80" i="4" s="1"/>
  <c r="Y88" i="5"/>
  <c r="AA88" i="5" s="1"/>
  <c r="X88" i="5"/>
  <c r="Z88" i="5" s="1"/>
  <c r="A88" i="5" s="1"/>
  <c r="V88" i="5"/>
  <c r="A88" i="4" s="1"/>
  <c r="Y124" i="5"/>
  <c r="AA124" i="5" s="1"/>
  <c r="X124" i="5"/>
  <c r="Z124" i="5" s="1"/>
  <c r="A124" i="5" s="1"/>
  <c r="V124" i="5"/>
  <c r="Y140" i="5"/>
  <c r="AA140" i="5" s="1"/>
  <c r="X140" i="5"/>
  <c r="Z140" i="5" s="1"/>
  <c r="A140" i="5" s="1"/>
  <c r="V140" i="5"/>
  <c r="X14" i="5"/>
  <c r="Z14" i="5" s="1"/>
  <c r="A14" i="5" s="1"/>
  <c r="V14" i="5"/>
  <c r="Y14" i="5"/>
  <c r="AA14" i="5" s="1"/>
  <c r="Y98" i="5"/>
  <c r="AA98" i="5" s="1"/>
  <c r="X98" i="5"/>
  <c r="Z98" i="5" s="1"/>
  <c r="A98" i="5" s="1"/>
  <c r="V98" i="5"/>
  <c r="A98" i="4" s="1"/>
  <c r="X106" i="5"/>
  <c r="Z106" i="5" s="1"/>
  <c r="A106" i="5" s="1"/>
  <c r="Y106" i="5"/>
  <c r="AA106" i="5" s="1"/>
  <c r="V106" i="5"/>
  <c r="A106" i="4" s="1"/>
  <c r="Y5" i="5"/>
  <c r="AA5" i="5" s="1"/>
  <c r="V5" i="5"/>
  <c r="A5" i="4" s="1"/>
  <c r="X5" i="5"/>
  <c r="Z5" i="5" s="1"/>
  <c r="A5" i="5" s="1"/>
  <c r="Y21" i="5"/>
  <c r="AA21" i="5" s="1"/>
  <c r="V21" i="5"/>
  <c r="X21" i="5"/>
  <c r="Z21" i="5" s="1"/>
  <c r="A21" i="5" s="1"/>
  <c r="Y41" i="5"/>
  <c r="AA41" i="5" s="1"/>
  <c r="V41" i="5"/>
  <c r="X41" i="5"/>
  <c r="Z41" i="5" s="1"/>
  <c r="A41" i="5" s="1"/>
  <c r="Y49" i="5"/>
  <c r="AA49" i="5" s="1"/>
  <c r="V49" i="5"/>
  <c r="X49" i="5"/>
  <c r="Z49" i="5" s="1"/>
  <c r="A49" i="5" s="1"/>
  <c r="Y57" i="5"/>
  <c r="AA57" i="5" s="1"/>
  <c r="V57" i="5"/>
  <c r="X57" i="5"/>
  <c r="Z57" i="5" s="1"/>
  <c r="A57" i="5" s="1"/>
  <c r="V65" i="5"/>
  <c r="Y65" i="5"/>
  <c r="AA65" i="5" s="1"/>
  <c r="X65" i="5"/>
  <c r="Z65" i="5" s="1"/>
  <c r="A65" i="5" s="1"/>
  <c r="V73" i="5"/>
  <c r="Y73" i="5"/>
  <c r="AA73" i="5" s="1"/>
  <c r="X73" i="5"/>
  <c r="Z73" i="5" s="1"/>
  <c r="A73" i="5" s="1"/>
  <c r="V81" i="5"/>
  <c r="A81" i="4" s="1"/>
  <c r="Y81" i="5"/>
  <c r="AA81" i="5" s="1"/>
  <c r="X81" i="5"/>
  <c r="Z81" i="5" s="1"/>
  <c r="A81" i="5" s="1"/>
  <c r="V97" i="5"/>
  <c r="Y97" i="5"/>
  <c r="AA97" i="5" s="1"/>
  <c r="X97" i="5"/>
  <c r="Z97" i="5" s="1"/>
  <c r="A97" i="5" s="1"/>
  <c r="X113" i="5"/>
  <c r="Z113" i="5" s="1"/>
  <c r="A113" i="5" s="1"/>
  <c r="Y113" i="5"/>
  <c r="AA113" i="5" s="1"/>
  <c r="V113" i="5"/>
  <c r="X129" i="5"/>
  <c r="Z129" i="5" s="1"/>
  <c r="A129" i="5" s="1"/>
  <c r="Y129" i="5"/>
  <c r="AA129" i="5" s="1"/>
  <c r="V129" i="5"/>
  <c r="A129" i="4" s="1"/>
  <c r="X145" i="5"/>
  <c r="Z145" i="5" s="1"/>
  <c r="A145" i="5" s="1"/>
  <c r="Y145" i="5"/>
  <c r="AA145" i="5" s="1"/>
  <c r="V145" i="5"/>
  <c r="A145" i="4" s="1"/>
  <c r="X111" i="5"/>
  <c r="Z111" i="5" s="1"/>
  <c r="A111" i="5" s="1"/>
  <c r="Y111" i="5"/>
  <c r="AA111" i="5" s="1"/>
  <c r="V111" i="5"/>
  <c r="X139" i="5"/>
  <c r="Z139" i="5" s="1"/>
  <c r="A139" i="5" s="1"/>
  <c r="Y139" i="5"/>
  <c r="AA139" i="5" s="1"/>
  <c r="V139" i="5"/>
  <c r="A139" i="4" s="1"/>
  <c r="X151" i="5"/>
  <c r="Z151" i="5" s="1"/>
  <c r="A151" i="5" s="1"/>
  <c r="Y151" i="5"/>
  <c r="AA151" i="5" s="1"/>
  <c r="V151" i="5"/>
  <c r="A151" i="4" s="1"/>
  <c r="Y23" i="5"/>
  <c r="AA23" i="5" s="1"/>
  <c r="V23" i="5"/>
  <c r="X23" i="5"/>
  <c r="Z23" i="5" s="1"/>
  <c r="A23" i="5" s="1"/>
  <c r="Y47" i="5"/>
  <c r="AA47" i="5" s="1"/>
  <c r="X47" i="5"/>
  <c r="Z47" i="5" s="1"/>
  <c r="A47" i="5" s="1"/>
  <c r="V47" i="5"/>
  <c r="Y59" i="5"/>
  <c r="AA59" i="5" s="1"/>
  <c r="X59" i="5"/>
  <c r="Z59" i="5" s="1"/>
  <c r="A59" i="5" s="1"/>
  <c r="V59" i="5"/>
  <c r="X79" i="5"/>
  <c r="Z79" i="5" s="1"/>
  <c r="A79" i="5" s="1"/>
  <c r="Y79" i="5"/>
  <c r="AA79" i="5" s="1"/>
  <c r="V79" i="5"/>
  <c r="A79" i="4" s="1"/>
  <c r="X95" i="5"/>
  <c r="Z95" i="5" s="1"/>
  <c r="A95" i="5" s="1"/>
  <c r="Y95" i="5"/>
  <c r="AA95" i="5" s="1"/>
  <c r="V95" i="5"/>
  <c r="A95" i="4" s="1"/>
  <c r="X143" i="5"/>
  <c r="Z143" i="5" s="1"/>
  <c r="A143" i="5" s="1"/>
  <c r="Y143" i="5"/>
  <c r="AA143" i="5" s="1"/>
  <c r="V143" i="5"/>
  <c r="K1087" i="6"/>
  <c r="K1079" i="6"/>
  <c r="K1063" i="6"/>
  <c r="K879" i="6"/>
  <c r="K875" i="6"/>
  <c r="K871" i="6"/>
  <c r="K867" i="6"/>
  <c r="K1092" i="6"/>
  <c r="K1084" i="6"/>
  <c r="K1076" i="6"/>
  <c r="K1068" i="6"/>
  <c r="K1064" i="6"/>
  <c r="K1060" i="6"/>
  <c r="K1056" i="6"/>
  <c r="K1052" i="6"/>
  <c r="K1048" i="6"/>
  <c r="K880" i="6"/>
  <c r="K876" i="6"/>
  <c r="K872" i="6"/>
  <c r="K868" i="6"/>
  <c r="K1095" i="6"/>
  <c r="K1091" i="6"/>
  <c r="K1083" i="6"/>
  <c r="K1075" i="6"/>
  <c r="K1067" i="6"/>
  <c r="K1059" i="6"/>
  <c r="K1055" i="6"/>
  <c r="K1047" i="6"/>
  <c r="K883" i="6"/>
  <c r="K1082" i="6"/>
  <c r="K1054" i="6"/>
  <c r="K1046" i="6"/>
  <c r="K878" i="6"/>
  <c r="K870" i="6"/>
  <c r="K593" i="6"/>
  <c r="K594" i="6"/>
  <c r="K597" i="6"/>
  <c r="K600" i="6"/>
  <c r="K595" i="6"/>
  <c r="K598" i="6"/>
  <c r="K596" i="6"/>
  <c r="K602" i="6"/>
  <c r="K604" i="6"/>
  <c r="K606" i="6"/>
  <c r="K608" i="6"/>
  <c r="K610" i="6"/>
  <c r="K612" i="6"/>
  <c r="K614" i="6"/>
  <c r="K616" i="6"/>
  <c r="K618" i="6"/>
  <c r="K620" i="6"/>
  <c r="K622" i="6"/>
  <c r="K624" i="6"/>
  <c r="K626" i="6"/>
  <c r="K628" i="6"/>
  <c r="K630" i="6"/>
  <c r="K632" i="6"/>
  <c r="K634" i="6"/>
  <c r="K636" i="6"/>
  <c r="K638" i="6"/>
  <c r="K640" i="6"/>
  <c r="K642" i="6"/>
  <c r="K601" i="6"/>
  <c r="K603" i="6"/>
  <c r="K605" i="6"/>
  <c r="K607" i="6"/>
  <c r="K609" i="6"/>
  <c r="K611" i="6"/>
  <c r="K613" i="6"/>
  <c r="K615" i="6"/>
  <c r="K617" i="6"/>
  <c r="K619" i="6"/>
  <c r="K621" i="6"/>
  <c r="K623" i="6"/>
  <c r="K625" i="6"/>
  <c r="K627" i="6"/>
  <c r="K629" i="6"/>
  <c r="K631" i="6"/>
  <c r="K633" i="6"/>
  <c r="K635" i="6"/>
  <c r="K637" i="6"/>
  <c r="K639" i="6"/>
  <c r="K641" i="6"/>
  <c r="K643" i="6"/>
  <c r="A124" i="4" l="1"/>
  <c r="A78" i="4"/>
  <c r="A83" i="4"/>
  <c r="A136" i="4"/>
  <c r="A82" i="4"/>
  <c r="A91" i="4"/>
  <c r="A77" i="4"/>
  <c r="A76" i="4"/>
  <c r="A104" i="4"/>
  <c r="A93" i="4"/>
  <c r="A128" i="4"/>
  <c r="A143" i="4"/>
  <c r="A73" i="4"/>
  <c r="A140" i="4"/>
  <c r="A72" i="4"/>
  <c r="A86" i="4"/>
  <c r="A157" i="4"/>
  <c r="A158" i="4"/>
  <c r="A146" i="4"/>
  <c r="A144" i="4"/>
  <c r="A121" i="4"/>
  <c r="A85" i="4"/>
  <c r="A132" i="4"/>
  <c r="A84" i="4"/>
  <c r="A148" i="4"/>
  <c r="A133" i="4"/>
  <c r="A97" i="4"/>
  <c r="A154" i="4"/>
  <c r="A130" i="4"/>
  <c r="A160" i="4"/>
  <c r="A153" i="4"/>
  <c r="A69" i="4"/>
  <c r="A89" i="4"/>
  <c r="A134" i="4"/>
  <c r="A26" i="4"/>
  <c r="A101" i="4"/>
  <c r="A32" i="4"/>
  <c r="A11" i="4"/>
  <c r="A14" i="4"/>
  <c r="A41" i="4"/>
  <c r="A53" i="4"/>
  <c r="A44" i="4"/>
  <c r="A47" i="4"/>
  <c r="A23" i="4"/>
  <c r="A17" i="4"/>
  <c r="A20" i="4"/>
  <c r="A50" i="4"/>
  <c r="A35" i="4"/>
  <c r="A63" i="4"/>
  <c r="A29" i="4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4" i="6"/>
  <c r="K58" i="6"/>
  <c r="K59" i="6"/>
  <c r="K60" i="6"/>
  <c r="K61" i="6"/>
  <c r="K62" i="6"/>
  <c r="K63" i="6"/>
  <c r="K64" i="6"/>
  <c r="K65" i="6"/>
  <c r="K66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2" i="6"/>
  <c r="C3" i="6"/>
  <c r="D3" i="6" s="1"/>
  <c r="C4" i="6"/>
  <c r="D4" i="6" s="1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12" i="6"/>
  <c r="D12" i="6" s="1"/>
  <c r="C13" i="6"/>
  <c r="D13" i="6" s="1"/>
  <c r="C14" i="6"/>
  <c r="D14" i="6" s="1"/>
  <c r="C15" i="6"/>
  <c r="D15" i="6" s="1"/>
  <c r="C16" i="6"/>
  <c r="D16" i="6" s="1"/>
  <c r="C17" i="6"/>
  <c r="D17" i="6" s="1"/>
  <c r="C18" i="6"/>
  <c r="D18" i="6" s="1"/>
  <c r="C19" i="6"/>
  <c r="D19" i="6" s="1"/>
  <c r="C20" i="6"/>
  <c r="D20" i="6" s="1"/>
  <c r="C21" i="6"/>
  <c r="D21" i="6" s="1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C150" i="6"/>
  <c r="D150" i="6" s="1"/>
  <c r="C151" i="6"/>
  <c r="D151" i="6" s="1"/>
  <c r="C152" i="6"/>
  <c r="D152" i="6" s="1"/>
  <c r="C153" i="6"/>
  <c r="D153" i="6" s="1"/>
  <c r="C154" i="6"/>
  <c r="D154" i="6" s="1"/>
  <c r="C155" i="6"/>
  <c r="D155" i="6" s="1"/>
  <c r="C156" i="6"/>
  <c r="D156" i="6" s="1"/>
  <c r="C157" i="6"/>
  <c r="D157" i="6" s="1"/>
  <c r="C158" i="6"/>
  <c r="D158" i="6" s="1"/>
  <c r="C159" i="6"/>
  <c r="D159" i="6" s="1"/>
  <c r="C160" i="6"/>
  <c r="D160" i="6" s="1"/>
  <c r="C161" i="6"/>
  <c r="D161" i="6" s="1"/>
  <c r="C162" i="6"/>
  <c r="D162" i="6" s="1"/>
  <c r="C163" i="6"/>
  <c r="D163" i="6" s="1"/>
  <c r="C164" i="6"/>
  <c r="D164" i="6" s="1"/>
  <c r="C165" i="6"/>
  <c r="D165" i="6" s="1"/>
  <c r="C166" i="6"/>
  <c r="D166" i="6" s="1"/>
  <c r="C167" i="6"/>
  <c r="D167" i="6" s="1"/>
  <c r="C168" i="6"/>
  <c r="D168" i="6" s="1"/>
  <c r="C169" i="6"/>
  <c r="D169" i="6" s="1"/>
  <c r="C170" i="6"/>
  <c r="D170" i="6" s="1"/>
  <c r="C171" i="6"/>
  <c r="D171" i="6" s="1"/>
  <c r="C172" i="6"/>
  <c r="D172" i="6" s="1"/>
  <c r="C173" i="6"/>
  <c r="D173" i="6" s="1"/>
  <c r="C174" i="6"/>
  <c r="D174" i="6" s="1"/>
  <c r="C175" i="6"/>
  <c r="D175" i="6" s="1"/>
  <c r="C176" i="6"/>
  <c r="D176" i="6" s="1"/>
  <c r="C177" i="6"/>
  <c r="D177" i="6" s="1"/>
  <c r="C178" i="6"/>
  <c r="D178" i="6" s="1"/>
  <c r="C179" i="6"/>
  <c r="D179" i="6" s="1"/>
  <c r="C180" i="6"/>
  <c r="D180" i="6" s="1"/>
  <c r="C181" i="6"/>
  <c r="D181" i="6" s="1"/>
  <c r="C182" i="6"/>
  <c r="D182" i="6" s="1"/>
  <c r="C183" i="6"/>
  <c r="D183" i="6" s="1"/>
  <c r="C184" i="6"/>
  <c r="D184" i="6" s="1"/>
  <c r="C185" i="6"/>
  <c r="D185" i="6" s="1"/>
  <c r="C186" i="6"/>
  <c r="D186" i="6" s="1"/>
  <c r="C187" i="6"/>
  <c r="D187" i="6" s="1"/>
  <c r="C188" i="6"/>
  <c r="D188" i="6" s="1"/>
  <c r="C189" i="6"/>
  <c r="D189" i="6" s="1"/>
  <c r="C190" i="6"/>
  <c r="D190" i="6" s="1"/>
  <c r="C191" i="6"/>
  <c r="D191" i="6" s="1"/>
  <c r="C192" i="6"/>
  <c r="D192" i="6" s="1"/>
  <c r="C193" i="6"/>
  <c r="D193" i="6" s="1"/>
  <c r="C194" i="6"/>
  <c r="D194" i="6" s="1"/>
  <c r="C195" i="6"/>
  <c r="D195" i="6" s="1"/>
  <c r="C196" i="6"/>
  <c r="D196" i="6" s="1"/>
  <c r="C197" i="6"/>
  <c r="D197" i="6" s="1"/>
  <c r="C198" i="6"/>
  <c r="D198" i="6" s="1"/>
  <c r="C199" i="6"/>
  <c r="D199" i="6" s="1"/>
  <c r="C200" i="6"/>
  <c r="D200" i="6" s="1"/>
  <c r="C201" i="6"/>
  <c r="D201" i="6" s="1"/>
  <c r="C202" i="6"/>
  <c r="D202" i="6" s="1"/>
  <c r="C203" i="6"/>
  <c r="D203" i="6" s="1"/>
  <c r="C204" i="6"/>
  <c r="D204" i="6" s="1"/>
  <c r="C205" i="6"/>
  <c r="D205" i="6" s="1"/>
  <c r="C206" i="6"/>
  <c r="D206" i="6" s="1"/>
  <c r="C207" i="6"/>
  <c r="D207" i="6" s="1"/>
  <c r="C208" i="6"/>
  <c r="D208" i="6" s="1"/>
  <c r="C209" i="6"/>
  <c r="D209" i="6" s="1"/>
  <c r="C210" i="6"/>
  <c r="D210" i="6" s="1"/>
  <c r="C211" i="6"/>
  <c r="D211" i="6" s="1"/>
  <c r="C212" i="6"/>
  <c r="D212" i="6" s="1"/>
  <c r="C213" i="6"/>
  <c r="D213" i="6" s="1"/>
  <c r="C214" i="6"/>
  <c r="D214" i="6" s="1"/>
  <c r="C215" i="6"/>
  <c r="D215" i="6" s="1"/>
  <c r="C216" i="6"/>
  <c r="D216" i="6" s="1"/>
  <c r="C217" i="6"/>
  <c r="D217" i="6" s="1"/>
  <c r="C218" i="6"/>
  <c r="D218" i="6" s="1"/>
  <c r="C219" i="6"/>
  <c r="D219" i="6" s="1"/>
  <c r="C220" i="6"/>
  <c r="D220" i="6" s="1"/>
  <c r="C221" i="6"/>
  <c r="D221" i="6" s="1"/>
  <c r="C222" i="6"/>
  <c r="D222" i="6" s="1"/>
  <c r="C223" i="6"/>
  <c r="D223" i="6" s="1"/>
  <c r="C224" i="6"/>
  <c r="D224" i="6" s="1"/>
  <c r="C225" i="6"/>
  <c r="D225" i="6" s="1"/>
  <c r="C226" i="6"/>
  <c r="D226" i="6" s="1"/>
  <c r="C227" i="6"/>
  <c r="D227" i="6" s="1"/>
  <c r="C228" i="6"/>
  <c r="D228" i="6" s="1"/>
  <c r="C229" i="6"/>
  <c r="D229" i="6" s="1"/>
  <c r="C230" i="6"/>
  <c r="D230" i="6" s="1"/>
  <c r="C231" i="6"/>
  <c r="D231" i="6" s="1"/>
  <c r="C232" i="6"/>
  <c r="D232" i="6" s="1"/>
  <c r="C233" i="6"/>
  <c r="D233" i="6" s="1"/>
  <c r="C234" i="6"/>
  <c r="D234" i="6" s="1"/>
  <c r="C235" i="6"/>
  <c r="D235" i="6" s="1"/>
  <c r="C236" i="6"/>
  <c r="D236" i="6" s="1"/>
  <c r="C237" i="6"/>
  <c r="D237" i="6" s="1"/>
  <c r="C238" i="6"/>
  <c r="D238" i="6" s="1"/>
  <c r="C239" i="6"/>
  <c r="D239" i="6" s="1"/>
  <c r="C240" i="6"/>
  <c r="D240" i="6" s="1"/>
  <c r="C241" i="6"/>
  <c r="D241" i="6" s="1"/>
  <c r="C242" i="6"/>
  <c r="D242" i="6" s="1"/>
  <c r="C243" i="6"/>
  <c r="D243" i="6" s="1"/>
  <c r="C244" i="6"/>
  <c r="D244" i="6" s="1"/>
  <c r="C245" i="6"/>
  <c r="D245" i="6" s="1"/>
  <c r="C246" i="6"/>
  <c r="D246" i="6" s="1"/>
  <c r="C247" i="6"/>
  <c r="D247" i="6" s="1"/>
  <c r="C248" i="6"/>
  <c r="D248" i="6" s="1"/>
  <c r="C249" i="6"/>
  <c r="D249" i="6" s="1"/>
  <c r="C250" i="6"/>
  <c r="D250" i="6" s="1"/>
  <c r="C251" i="6"/>
  <c r="D251" i="6" s="1"/>
  <c r="C252" i="6"/>
  <c r="D252" i="6" s="1"/>
  <c r="C253" i="6"/>
  <c r="D253" i="6" s="1"/>
  <c r="C254" i="6"/>
  <c r="D254" i="6" s="1"/>
  <c r="C255" i="6"/>
  <c r="D255" i="6" s="1"/>
  <c r="C256" i="6"/>
  <c r="D256" i="6" s="1"/>
  <c r="C257" i="6"/>
  <c r="D257" i="6" s="1"/>
  <c r="C258" i="6"/>
  <c r="D258" i="6" s="1"/>
  <c r="C259" i="6"/>
  <c r="D259" i="6" s="1"/>
  <c r="C260" i="6"/>
  <c r="D260" i="6" s="1"/>
  <c r="C261" i="6"/>
  <c r="D261" i="6" s="1"/>
  <c r="C262" i="6"/>
  <c r="D262" i="6" s="1"/>
  <c r="C263" i="6"/>
  <c r="D263" i="6" s="1"/>
  <c r="C264" i="6"/>
  <c r="D264" i="6" s="1"/>
  <c r="C265" i="6"/>
  <c r="D265" i="6" s="1"/>
  <c r="C266" i="6"/>
  <c r="D266" i="6" s="1"/>
  <c r="C267" i="6"/>
  <c r="D267" i="6" s="1"/>
  <c r="C268" i="6"/>
  <c r="D268" i="6" s="1"/>
  <c r="C269" i="6"/>
  <c r="D269" i="6" s="1"/>
  <c r="C270" i="6"/>
  <c r="D270" i="6" s="1"/>
  <c r="C271" i="6"/>
  <c r="D271" i="6" s="1"/>
  <c r="C272" i="6"/>
  <c r="D272" i="6" s="1"/>
  <c r="C273" i="6"/>
  <c r="D273" i="6" s="1"/>
  <c r="C274" i="6"/>
  <c r="D274" i="6" s="1"/>
  <c r="C275" i="6"/>
  <c r="D275" i="6" s="1"/>
  <c r="C276" i="6"/>
  <c r="D276" i="6" s="1"/>
  <c r="C277" i="6"/>
  <c r="D277" i="6" s="1"/>
  <c r="C278" i="6"/>
  <c r="D278" i="6" s="1"/>
  <c r="C279" i="6"/>
  <c r="D279" i="6" s="1"/>
  <c r="C280" i="6"/>
  <c r="D280" i="6" s="1"/>
  <c r="C281" i="6"/>
  <c r="D281" i="6" s="1"/>
  <c r="C282" i="6"/>
  <c r="D282" i="6" s="1"/>
  <c r="C283" i="6"/>
  <c r="D283" i="6" s="1"/>
  <c r="C284" i="6"/>
  <c r="D284" i="6" s="1"/>
  <c r="C285" i="6"/>
  <c r="D285" i="6" s="1"/>
  <c r="C286" i="6"/>
  <c r="D286" i="6" s="1"/>
  <c r="C287" i="6"/>
  <c r="D287" i="6" s="1"/>
  <c r="C288" i="6"/>
  <c r="D288" i="6" s="1"/>
  <c r="C289" i="6"/>
  <c r="D289" i="6" s="1"/>
  <c r="C290" i="6"/>
  <c r="D290" i="6" s="1"/>
  <c r="C291" i="6"/>
  <c r="D291" i="6" s="1"/>
  <c r="C292" i="6"/>
  <c r="D292" i="6" s="1"/>
  <c r="C293" i="6"/>
  <c r="D293" i="6" s="1"/>
  <c r="C294" i="6"/>
  <c r="D294" i="6" s="1"/>
  <c r="C295" i="6"/>
  <c r="D295" i="6" s="1"/>
  <c r="C296" i="6"/>
  <c r="D296" i="6" s="1"/>
  <c r="C297" i="6"/>
  <c r="D297" i="6" s="1"/>
  <c r="C298" i="6"/>
  <c r="D298" i="6" s="1"/>
  <c r="C299" i="6"/>
  <c r="D299" i="6" s="1"/>
  <c r="C300" i="6"/>
  <c r="D300" i="6" s="1"/>
  <c r="C301" i="6"/>
  <c r="D301" i="6" s="1"/>
  <c r="C302" i="6"/>
  <c r="D302" i="6" s="1"/>
  <c r="C303" i="6"/>
  <c r="D303" i="6" s="1"/>
  <c r="C304" i="6"/>
  <c r="D304" i="6" s="1"/>
  <c r="C305" i="6"/>
  <c r="D305" i="6" s="1"/>
  <c r="C306" i="6"/>
  <c r="D306" i="6" s="1"/>
  <c r="C307" i="6"/>
  <c r="D307" i="6" s="1"/>
  <c r="C308" i="6"/>
  <c r="D308" i="6" s="1"/>
  <c r="C309" i="6"/>
  <c r="D309" i="6" s="1"/>
  <c r="C310" i="6"/>
  <c r="D310" i="6" s="1"/>
  <c r="C311" i="6"/>
  <c r="D311" i="6" s="1"/>
  <c r="C312" i="6"/>
  <c r="D312" i="6" s="1"/>
  <c r="C313" i="6"/>
  <c r="D313" i="6" s="1"/>
  <c r="C314" i="6"/>
  <c r="D314" i="6" s="1"/>
  <c r="C315" i="6"/>
  <c r="D315" i="6" s="1"/>
  <c r="C316" i="6"/>
  <c r="D316" i="6" s="1"/>
  <c r="C317" i="6"/>
  <c r="D317" i="6" s="1"/>
  <c r="C318" i="6"/>
  <c r="D318" i="6" s="1"/>
  <c r="C319" i="6"/>
  <c r="D319" i="6" s="1"/>
  <c r="C320" i="6"/>
  <c r="D320" i="6" s="1"/>
  <c r="C321" i="6"/>
  <c r="D321" i="6" s="1"/>
  <c r="C322" i="6"/>
  <c r="D322" i="6" s="1"/>
  <c r="C323" i="6"/>
  <c r="D323" i="6" s="1"/>
  <c r="C324" i="6"/>
  <c r="D324" i="6" s="1"/>
  <c r="C325" i="6"/>
  <c r="D325" i="6" s="1"/>
  <c r="C326" i="6"/>
  <c r="D326" i="6" s="1"/>
  <c r="C327" i="6"/>
  <c r="D327" i="6" s="1"/>
  <c r="C328" i="6"/>
  <c r="D328" i="6" s="1"/>
  <c r="C329" i="6"/>
  <c r="D329" i="6" s="1"/>
  <c r="C330" i="6"/>
  <c r="D330" i="6" s="1"/>
  <c r="C331" i="6"/>
  <c r="D331" i="6" s="1"/>
  <c r="C332" i="6"/>
  <c r="D332" i="6" s="1"/>
  <c r="C333" i="6"/>
  <c r="D333" i="6" s="1"/>
  <c r="C334" i="6"/>
  <c r="D334" i="6" s="1"/>
  <c r="C335" i="6"/>
  <c r="D335" i="6" s="1"/>
  <c r="C336" i="6"/>
  <c r="D336" i="6" s="1"/>
  <c r="C337" i="6"/>
  <c r="D337" i="6" s="1"/>
  <c r="C338" i="6"/>
  <c r="D338" i="6" s="1"/>
  <c r="C339" i="6"/>
  <c r="D339" i="6" s="1"/>
  <c r="C340" i="6"/>
  <c r="D340" i="6" s="1"/>
  <c r="C341" i="6"/>
  <c r="D341" i="6" s="1"/>
  <c r="C342" i="6"/>
  <c r="D342" i="6" s="1"/>
  <c r="C343" i="6"/>
  <c r="D343" i="6" s="1"/>
  <c r="C344" i="6"/>
  <c r="D344" i="6" s="1"/>
  <c r="C345" i="6"/>
  <c r="D345" i="6" s="1"/>
  <c r="C346" i="6"/>
  <c r="D346" i="6" s="1"/>
  <c r="C347" i="6"/>
  <c r="D347" i="6" s="1"/>
  <c r="C348" i="6"/>
  <c r="D348" i="6" s="1"/>
  <c r="C349" i="6"/>
  <c r="D349" i="6" s="1"/>
  <c r="C350" i="6"/>
  <c r="D350" i="6" s="1"/>
  <c r="C351" i="6"/>
  <c r="D351" i="6" s="1"/>
  <c r="C352" i="6"/>
  <c r="D352" i="6" s="1"/>
  <c r="C353" i="6"/>
  <c r="D353" i="6" s="1"/>
  <c r="C354" i="6"/>
  <c r="D354" i="6" s="1"/>
  <c r="C355" i="6"/>
  <c r="D355" i="6" s="1"/>
  <c r="C356" i="6"/>
  <c r="D356" i="6" s="1"/>
  <c r="C357" i="6"/>
  <c r="D357" i="6" s="1"/>
  <c r="C358" i="6"/>
  <c r="D358" i="6" s="1"/>
  <c r="C359" i="6"/>
  <c r="D359" i="6" s="1"/>
  <c r="C360" i="6"/>
  <c r="D360" i="6" s="1"/>
  <c r="C361" i="6"/>
  <c r="D361" i="6" s="1"/>
  <c r="C362" i="6"/>
  <c r="D362" i="6" s="1"/>
  <c r="C363" i="6"/>
  <c r="D363" i="6" s="1"/>
  <c r="C364" i="6"/>
  <c r="D364" i="6" s="1"/>
  <c r="C365" i="6"/>
  <c r="D365" i="6" s="1"/>
  <c r="C366" i="6"/>
  <c r="D366" i="6" s="1"/>
  <c r="C367" i="6"/>
  <c r="D367" i="6" s="1"/>
  <c r="C368" i="6"/>
  <c r="D368" i="6" s="1"/>
  <c r="C369" i="6"/>
  <c r="D369" i="6" s="1"/>
  <c r="C370" i="6"/>
  <c r="D370" i="6" s="1"/>
  <c r="C371" i="6"/>
  <c r="D371" i="6" s="1"/>
  <c r="C372" i="6"/>
  <c r="D372" i="6" s="1"/>
  <c r="C373" i="6"/>
  <c r="D373" i="6" s="1"/>
  <c r="C374" i="6"/>
  <c r="D374" i="6" s="1"/>
  <c r="C375" i="6"/>
  <c r="D375" i="6" s="1"/>
  <c r="C376" i="6"/>
  <c r="D376" i="6" s="1"/>
  <c r="C377" i="6"/>
  <c r="D377" i="6" s="1"/>
  <c r="C378" i="6"/>
  <c r="D378" i="6" s="1"/>
  <c r="C379" i="6"/>
  <c r="D379" i="6" s="1"/>
  <c r="C380" i="6"/>
  <c r="D380" i="6" s="1"/>
  <c r="C381" i="6"/>
  <c r="D381" i="6" s="1"/>
  <c r="C382" i="6"/>
  <c r="D382" i="6" s="1"/>
  <c r="C383" i="6"/>
  <c r="D383" i="6" s="1"/>
  <c r="C384" i="6"/>
  <c r="D384" i="6" s="1"/>
  <c r="C385" i="6"/>
  <c r="D385" i="6" s="1"/>
  <c r="C386" i="6"/>
  <c r="D386" i="6" s="1"/>
  <c r="C387" i="6"/>
  <c r="D387" i="6" s="1"/>
  <c r="C388" i="6"/>
  <c r="D388" i="6" s="1"/>
  <c r="C389" i="6"/>
  <c r="D389" i="6" s="1"/>
  <c r="C390" i="6"/>
  <c r="D390" i="6" s="1"/>
  <c r="C391" i="6"/>
  <c r="D391" i="6" s="1"/>
  <c r="C392" i="6"/>
  <c r="D392" i="6" s="1"/>
  <c r="C393" i="6"/>
  <c r="D393" i="6" s="1"/>
  <c r="C394" i="6"/>
  <c r="D394" i="6" s="1"/>
  <c r="C395" i="6"/>
  <c r="D395" i="6" s="1"/>
  <c r="C396" i="6"/>
  <c r="D396" i="6" s="1"/>
  <c r="C397" i="6"/>
  <c r="D397" i="6" s="1"/>
  <c r="C398" i="6"/>
  <c r="D398" i="6" s="1"/>
  <c r="C399" i="6"/>
  <c r="D399" i="6" s="1"/>
  <c r="C400" i="6"/>
  <c r="D400" i="6" s="1"/>
  <c r="C401" i="6"/>
  <c r="D401" i="6" s="1"/>
  <c r="C402" i="6"/>
  <c r="D402" i="6" s="1"/>
  <c r="C403" i="6"/>
  <c r="D403" i="6" s="1"/>
  <c r="C404" i="6"/>
  <c r="D404" i="6" s="1"/>
  <c r="C405" i="6"/>
  <c r="D405" i="6" s="1"/>
  <c r="C406" i="6"/>
  <c r="D406" i="6" s="1"/>
  <c r="C407" i="6"/>
  <c r="D407" i="6" s="1"/>
  <c r="C408" i="6"/>
  <c r="D408" i="6" s="1"/>
  <c r="C409" i="6"/>
  <c r="D409" i="6" s="1"/>
  <c r="C410" i="6"/>
  <c r="D410" i="6" s="1"/>
  <c r="C411" i="6"/>
  <c r="D411" i="6" s="1"/>
  <c r="C412" i="6"/>
  <c r="D412" i="6" s="1"/>
  <c r="C413" i="6"/>
  <c r="D413" i="6" s="1"/>
  <c r="C414" i="6"/>
  <c r="D414" i="6" s="1"/>
  <c r="C415" i="6"/>
  <c r="D415" i="6" s="1"/>
  <c r="C416" i="6"/>
  <c r="D416" i="6" s="1"/>
  <c r="C417" i="6"/>
  <c r="D417" i="6" s="1"/>
  <c r="C418" i="6"/>
  <c r="D418" i="6" s="1"/>
  <c r="C419" i="6"/>
  <c r="D419" i="6" s="1"/>
  <c r="C420" i="6"/>
  <c r="D420" i="6" s="1"/>
  <c r="C421" i="6"/>
  <c r="D421" i="6" s="1"/>
  <c r="C422" i="6"/>
  <c r="D422" i="6" s="1"/>
  <c r="C423" i="6"/>
  <c r="D423" i="6" s="1"/>
  <c r="C424" i="6"/>
  <c r="D424" i="6" s="1"/>
  <c r="C425" i="6"/>
  <c r="D425" i="6" s="1"/>
  <c r="C426" i="6"/>
  <c r="D426" i="6" s="1"/>
  <c r="C427" i="6"/>
  <c r="D427" i="6" s="1"/>
  <c r="C428" i="6"/>
  <c r="D428" i="6" s="1"/>
  <c r="C429" i="6"/>
  <c r="D429" i="6" s="1"/>
  <c r="C430" i="6"/>
  <c r="D430" i="6" s="1"/>
  <c r="C431" i="6"/>
  <c r="D431" i="6" s="1"/>
  <c r="C432" i="6"/>
  <c r="D432" i="6" s="1"/>
  <c r="C433" i="6"/>
  <c r="D433" i="6" s="1"/>
  <c r="C434" i="6"/>
  <c r="D434" i="6" s="1"/>
  <c r="C435" i="6"/>
  <c r="D435" i="6" s="1"/>
  <c r="C436" i="6"/>
  <c r="D436" i="6" s="1"/>
  <c r="C437" i="6"/>
  <c r="D437" i="6" s="1"/>
  <c r="C438" i="6"/>
  <c r="D438" i="6" s="1"/>
  <c r="C439" i="6"/>
  <c r="D439" i="6" s="1"/>
  <c r="C440" i="6"/>
  <c r="D440" i="6" s="1"/>
  <c r="C441" i="6"/>
  <c r="D441" i="6" s="1"/>
  <c r="C442" i="6"/>
  <c r="D442" i="6" s="1"/>
  <c r="C443" i="6"/>
  <c r="D443" i="6" s="1"/>
  <c r="C444" i="6"/>
  <c r="D444" i="6" s="1"/>
  <c r="C445" i="6"/>
  <c r="D445" i="6" s="1"/>
  <c r="C446" i="6"/>
  <c r="D446" i="6" s="1"/>
  <c r="C447" i="6"/>
  <c r="D447" i="6" s="1"/>
  <c r="C448" i="6"/>
  <c r="D448" i="6" s="1"/>
  <c r="C449" i="6"/>
  <c r="D449" i="6" s="1"/>
  <c r="C450" i="6"/>
  <c r="D450" i="6" s="1"/>
  <c r="C451" i="6"/>
  <c r="D451" i="6" s="1"/>
  <c r="C452" i="6"/>
  <c r="D452" i="6" s="1"/>
  <c r="C453" i="6"/>
  <c r="D453" i="6" s="1"/>
  <c r="C454" i="6"/>
  <c r="D454" i="6" s="1"/>
  <c r="C455" i="6"/>
  <c r="D455" i="6" s="1"/>
  <c r="C456" i="6"/>
  <c r="D456" i="6" s="1"/>
  <c r="C457" i="6"/>
  <c r="D457" i="6" s="1"/>
  <c r="C458" i="6"/>
  <c r="D458" i="6" s="1"/>
  <c r="C459" i="6"/>
  <c r="D459" i="6" s="1"/>
  <c r="C460" i="6"/>
  <c r="D460" i="6" s="1"/>
  <c r="C461" i="6"/>
  <c r="D461" i="6" s="1"/>
  <c r="C462" i="6"/>
  <c r="D462" i="6" s="1"/>
  <c r="C463" i="6"/>
  <c r="D463" i="6" s="1"/>
  <c r="C464" i="6"/>
  <c r="D464" i="6" s="1"/>
  <c r="C465" i="6"/>
  <c r="D465" i="6" s="1"/>
  <c r="C466" i="6"/>
  <c r="D466" i="6" s="1"/>
  <c r="C467" i="6"/>
  <c r="D467" i="6" s="1"/>
  <c r="C468" i="6"/>
  <c r="D468" i="6" s="1"/>
  <c r="C469" i="6"/>
  <c r="D469" i="6" s="1"/>
  <c r="C470" i="6"/>
  <c r="D470" i="6" s="1"/>
  <c r="C471" i="6"/>
  <c r="D471" i="6" s="1"/>
  <c r="C472" i="6"/>
  <c r="D472" i="6" s="1"/>
  <c r="C473" i="6"/>
  <c r="D473" i="6" s="1"/>
  <c r="C474" i="6"/>
  <c r="D474" i="6" s="1"/>
  <c r="C475" i="6"/>
  <c r="D475" i="6" s="1"/>
  <c r="C476" i="6"/>
  <c r="D476" i="6" s="1"/>
  <c r="C477" i="6"/>
  <c r="D477" i="6" s="1"/>
  <c r="C478" i="6"/>
  <c r="D478" i="6" s="1"/>
  <c r="C479" i="6"/>
  <c r="D479" i="6" s="1"/>
  <c r="C480" i="6"/>
  <c r="D480" i="6" s="1"/>
  <c r="C481" i="6"/>
  <c r="D481" i="6" s="1"/>
  <c r="C482" i="6"/>
  <c r="D482" i="6" s="1"/>
  <c r="C483" i="6"/>
  <c r="D483" i="6" s="1"/>
  <c r="C484" i="6"/>
  <c r="D484" i="6" s="1"/>
  <c r="C485" i="6"/>
  <c r="D485" i="6" s="1"/>
  <c r="C486" i="6"/>
  <c r="D486" i="6" s="1"/>
  <c r="C487" i="6"/>
  <c r="D487" i="6" s="1"/>
  <c r="C488" i="6"/>
  <c r="D488" i="6" s="1"/>
  <c r="C489" i="6"/>
  <c r="D489" i="6" s="1"/>
  <c r="C490" i="6"/>
  <c r="D490" i="6" s="1"/>
  <c r="C491" i="6"/>
  <c r="D491" i="6" s="1"/>
  <c r="C492" i="6"/>
  <c r="D492" i="6" s="1"/>
  <c r="C493" i="6"/>
  <c r="D493" i="6" s="1"/>
  <c r="C494" i="6"/>
  <c r="D494" i="6" s="1"/>
  <c r="C495" i="6"/>
  <c r="D495" i="6" s="1"/>
  <c r="C496" i="6"/>
  <c r="D496" i="6" s="1"/>
  <c r="C497" i="6"/>
  <c r="D497" i="6" s="1"/>
  <c r="C498" i="6"/>
  <c r="D498" i="6" s="1"/>
  <c r="C499" i="6"/>
  <c r="D499" i="6" s="1"/>
  <c r="C500" i="6"/>
  <c r="D500" i="6" s="1"/>
  <c r="C501" i="6"/>
  <c r="D501" i="6" s="1"/>
  <c r="C502" i="6"/>
  <c r="D502" i="6" s="1"/>
  <c r="C503" i="6"/>
  <c r="D503" i="6" s="1"/>
  <c r="C504" i="6"/>
  <c r="D504" i="6" s="1"/>
  <c r="C505" i="6"/>
  <c r="D505" i="6" s="1"/>
  <c r="C506" i="6"/>
  <c r="D506" i="6" s="1"/>
  <c r="C507" i="6"/>
  <c r="D507" i="6" s="1"/>
  <c r="C508" i="6"/>
  <c r="D508" i="6" s="1"/>
  <c r="C509" i="6"/>
  <c r="D509" i="6" s="1"/>
  <c r="C510" i="6"/>
  <c r="D510" i="6" s="1"/>
  <c r="C511" i="6"/>
  <c r="D511" i="6" s="1"/>
  <c r="C512" i="6"/>
  <c r="D512" i="6" s="1"/>
  <c r="C513" i="6"/>
  <c r="D513" i="6" s="1"/>
  <c r="C514" i="6"/>
  <c r="D514" i="6" s="1"/>
  <c r="C515" i="6"/>
  <c r="D515" i="6" s="1"/>
  <c r="C516" i="6"/>
  <c r="D516" i="6" s="1"/>
  <c r="C517" i="6"/>
  <c r="D517" i="6" s="1"/>
  <c r="C518" i="6"/>
  <c r="D518" i="6" s="1"/>
  <c r="C519" i="6"/>
  <c r="D519" i="6" s="1"/>
  <c r="C520" i="6"/>
  <c r="D520" i="6" s="1"/>
  <c r="C521" i="6"/>
  <c r="D521" i="6" s="1"/>
  <c r="C522" i="6"/>
  <c r="D522" i="6" s="1"/>
  <c r="C523" i="6"/>
  <c r="D523" i="6" s="1"/>
  <c r="C524" i="6"/>
  <c r="D524" i="6" s="1"/>
  <c r="C525" i="6"/>
  <c r="D525" i="6" s="1"/>
  <c r="C526" i="6"/>
  <c r="D526" i="6" s="1"/>
  <c r="C527" i="6"/>
  <c r="D527" i="6" s="1"/>
  <c r="C528" i="6"/>
  <c r="D528" i="6" s="1"/>
  <c r="C529" i="6"/>
  <c r="D529" i="6" s="1"/>
  <c r="C530" i="6"/>
  <c r="D530" i="6" s="1"/>
  <c r="C531" i="6"/>
  <c r="D531" i="6" s="1"/>
  <c r="C532" i="6"/>
  <c r="D532" i="6" s="1"/>
  <c r="C533" i="6"/>
  <c r="D533" i="6" s="1"/>
  <c r="C534" i="6"/>
  <c r="D534" i="6" s="1"/>
  <c r="C535" i="6"/>
  <c r="D535" i="6" s="1"/>
  <c r="C536" i="6"/>
  <c r="D536" i="6" s="1"/>
  <c r="C537" i="6"/>
  <c r="D537" i="6" s="1"/>
  <c r="C538" i="6"/>
  <c r="D538" i="6" s="1"/>
  <c r="C539" i="6"/>
  <c r="D539" i="6" s="1"/>
  <c r="C540" i="6"/>
  <c r="D540" i="6" s="1"/>
  <c r="C541" i="6"/>
  <c r="D541" i="6" s="1"/>
  <c r="C542" i="6"/>
  <c r="D542" i="6" s="1"/>
  <c r="C543" i="6"/>
  <c r="D543" i="6" s="1"/>
  <c r="C544" i="6"/>
  <c r="D544" i="6" s="1"/>
  <c r="C545" i="6"/>
  <c r="D545" i="6" s="1"/>
  <c r="C546" i="6"/>
  <c r="D546" i="6" s="1"/>
  <c r="C547" i="6"/>
  <c r="D547" i="6" s="1"/>
  <c r="C548" i="6"/>
  <c r="D548" i="6" s="1"/>
  <c r="C549" i="6"/>
  <c r="D549" i="6" s="1"/>
  <c r="C550" i="6"/>
  <c r="D550" i="6" s="1"/>
  <c r="C551" i="6"/>
  <c r="D551" i="6" s="1"/>
  <c r="C552" i="6"/>
  <c r="D552" i="6" s="1"/>
  <c r="C553" i="6"/>
  <c r="D553" i="6" s="1"/>
  <c r="C554" i="6"/>
  <c r="D554" i="6" s="1"/>
  <c r="C555" i="6"/>
  <c r="D555" i="6" s="1"/>
  <c r="C556" i="6"/>
  <c r="D556" i="6" s="1"/>
  <c r="C557" i="6"/>
  <c r="D557" i="6" s="1"/>
  <c r="C558" i="6"/>
  <c r="D558" i="6" s="1"/>
  <c r="C559" i="6"/>
  <c r="D559" i="6" s="1"/>
  <c r="C560" i="6"/>
  <c r="D560" i="6" s="1"/>
  <c r="C561" i="6"/>
  <c r="D561" i="6" s="1"/>
  <c r="C562" i="6"/>
  <c r="D562" i="6" s="1"/>
  <c r="C563" i="6"/>
  <c r="D563" i="6" s="1"/>
  <c r="C564" i="6"/>
  <c r="D564" i="6" s="1"/>
  <c r="C565" i="6"/>
  <c r="D565" i="6" s="1"/>
  <c r="C566" i="6"/>
  <c r="D566" i="6" s="1"/>
  <c r="C567" i="6"/>
  <c r="D567" i="6" s="1"/>
  <c r="C568" i="6"/>
  <c r="D568" i="6" s="1"/>
  <c r="C569" i="6"/>
  <c r="D569" i="6" s="1"/>
  <c r="C570" i="6"/>
  <c r="D570" i="6" s="1"/>
  <c r="C571" i="6"/>
  <c r="D571" i="6" s="1"/>
  <c r="C572" i="6"/>
  <c r="D572" i="6" s="1"/>
  <c r="C573" i="6"/>
  <c r="D573" i="6" s="1"/>
  <c r="C574" i="6"/>
  <c r="D574" i="6" s="1"/>
  <c r="C575" i="6"/>
  <c r="D575" i="6" s="1"/>
  <c r="C576" i="6"/>
  <c r="D576" i="6" s="1"/>
  <c r="C577" i="6"/>
  <c r="D577" i="6" s="1"/>
  <c r="C578" i="6"/>
  <c r="D578" i="6" s="1"/>
  <c r="C579" i="6"/>
  <c r="D579" i="6" s="1"/>
  <c r="C580" i="6"/>
  <c r="D580" i="6" s="1"/>
  <c r="C581" i="6"/>
  <c r="D581" i="6" s="1"/>
  <c r="C582" i="6"/>
  <c r="D582" i="6" s="1"/>
  <c r="C583" i="6"/>
  <c r="D583" i="6" s="1"/>
  <c r="C584" i="6"/>
  <c r="D584" i="6" s="1"/>
  <c r="C585" i="6"/>
  <c r="D585" i="6" s="1"/>
  <c r="C586" i="6"/>
  <c r="D586" i="6" s="1"/>
  <c r="C587" i="6"/>
  <c r="D587" i="6" s="1"/>
  <c r="C588" i="6"/>
  <c r="D588" i="6" s="1"/>
  <c r="C589" i="6"/>
  <c r="D589" i="6" s="1"/>
  <c r="C590" i="6"/>
  <c r="D590" i="6" s="1"/>
  <c r="C591" i="6"/>
  <c r="D591" i="6" s="1"/>
  <c r="C592" i="6"/>
  <c r="D592" i="6" s="1"/>
  <c r="A3" i="6"/>
  <c r="H3" i="6" s="1"/>
  <c r="I3" i="6" s="1"/>
  <c r="A4" i="6"/>
  <c r="H4" i="6" s="1"/>
  <c r="I4" i="6" s="1"/>
  <c r="A5" i="6"/>
  <c r="H5" i="6" s="1"/>
  <c r="I5" i="6" s="1"/>
  <c r="A6" i="6"/>
  <c r="H6" i="6" s="1"/>
  <c r="I6" i="6" s="1"/>
  <c r="A7" i="6"/>
  <c r="H7" i="6" s="1"/>
  <c r="I7" i="6" s="1"/>
  <c r="A8" i="6"/>
  <c r="H8" i="6" s="1"/>
  <c r="I8" i="6" s="1"/>
  <c r="A9" i="6"/>
  <c r="H9" i="6" s="1"/>
  <c r="I9" i="6" s="1"/>
  <c r="A10" i="6"/>
  <c r="H10" i="6" s="1"/>
  <c r="I10" i="6" s="1"/>
  <c r="A11" i="6"/>
  <c r="H11" i="6" s="1"/>
  <c r="I11" i="6" s="1"/>
  <c r="A12" i="6"/>
  <c r="H12" i="6" s="1"/>
  <c r="I12" i="6" s="1"/>
  <c r="A13" i="6"/>
  <c r="H13" i="6" s="1"/>
  <c r="I13" i="6" s="1"/>
  <c r="A14" i="6"/>
  <c r="H14" i="6" s="1"/>
  <c r="I14" i="6" s="1"/>
  <c r="A15" i="6"/>
  <c r="H15" i="6" s="1"/>
  <c r="I15" i="6" s="1"/>
  <c r="A16" i="6"/>
  <c r="H16" i="6" s="1"/>
  <c r="I16" i="6" s="1"/>
  <c r="A17" i="6"/>
  <c r="H17" i="6" s="1"/>
  <c r="I17" i="6" s="1"/>
  <c r="A18" i="6"/>
  <c r="H18" i="6" s="1"/>
  <c r="I18" i="6" s="1"/>
  <c r="A19" i="6"/>
  <c r="H19" i="6" s="1"/>
  <c r="I19" i="6" s="1"/>
  <c r="A20" i="6"/>
  <c r="H20" i="6" s="1"/>
  <c r="I20" i="6" s="1"/>
  <c r="A21" i="6"/>
  <c r="H21" i="6" s="1"/>
  <c r="I21" i="6" s="1"/>
  <c r="A22" i="6"/>
  <c r="H22" i="6" s="1"/>
  <c r="I22" i="6" s="1"/>
  <c r="A23" i="6"/>
  <c r="H23" i="6" s="1"/>
  <c r="I23" i="6" s="1"/>
  <c r="A24" i="6"/>
  <c r="H24" i="6" s="1"/>
  <c r="I24" i="6" s="1"/>
  <c r="A25" i="6"/>
  <c r="H25" i="6" s="1"/>
  <c r="I25" i="6" s="1"/>
  <c r="A26" i="6"/>
  <c r="H26" i="6" s="1"/>
  <c r="I26" i="6" s="1"/>
  <c r="A27" i="6"/>
  <c r="H27" i="6" s="1"/>
  <c r="I27" i="6" s="1"/>
  <c r="A28" i="6"/>
  <c r="H28" i="6" s="1"/>
  <c r="I28" i="6" s="1"/>
  <c r="A29" i="6"/>
  <c r="H29" i="6" s="1"/>
  <c r="I29" i="6" s="1"/>
  <c r="A30" i="6"/>
  <c r="H30" i="6" s="1"/>
  <c r="I30" i="6" s="1"/>
  <c r="A31" i="6"/>
  <c r="H31" i="6" s="1"/>
  <c r="I31" i="6" s="1"/>
  <c r="A32" i="6"/>
  <c r="H32" i="6" s="1"/>
  <c r="I32" i="6" s="1"/>
  <c r="A33" i="6"/>
  <c r="H33" i="6" s="1"/>
  <c r="I33" i="6" s="1"/>
  <c r="A34" i="6"/>
  <c r="H34" i="6" s="1"/>
  <c r="I34" i="6" s="1"/>
  <c r="A35" i="6"/>
  <c r="H35" i="6" s="1"/>
  <c r="I35" i="6" s="1"/>
  <c r="A36" i="6"/>
  <c r="H36" i="6" s="1"/>
  <c r="I36" i="6" s="1"/>
  <c r="A37" i="6"/>
  <c r="H37" i="6" s="1"/>
  <c r="I37" i="6" s="1"/>
  <c r="A38" i="6"/>
  <c r="H38" i="6" s="1"/>
  <c r="I38" i="6" s="1"/>
  <c r="A39" i="6"/>
  <c r="H39" i="6" s="1"/>
  <c r="I39" i="6" s="1"/>
  <c r="A40" i="6"/>
  <c r="H40" i="6" s="1"/>
  <c r="I40" i="6" s="1"/>
  <c r="A41" i="6"/>
  <c r="H41" i="6" s="1"/>
  <c r="I41" i="6" s="1"/>
  <c r="A42" i="6"/>
  <c r="H42" i="6" s="1"/>
  <c r="I42" i="6" s="1"/>
  <c r="A43" i="6"/>
  <c r="H43" i="6" s="1"/>
  <c r="I43" i="6" s="1"/>
  <c r="A44" i="6"/>
  <c r="H44" i="6" s="1"/>
  <c r="I44" i="6" s="1"/>
  <c r="A45" i="6"/>
  <c r="H45" i="6" s="1"/>
  <c r="I45" i="6" s="1"/>
  <c r="A46" i="6"/>
  <c r="H46" i="6" s="1"/>
  <c r="I46" i="6" s="1"/>
  <c r="A47" i="6"/>
  <c r="H47" i="6" s="1"/>
  <c r="I47" i="6" s="1"/>
  <c r="A48" i="6"/>
  <c r="H48" i="6" s="1"/>
  <c r="I48" i="6" s="1"/>
  <c r="A49" i="6"/>
  <c r="H49" i="6" s="1"/>
  <c r="I49" i="6" s="1"/>
  <c r="A50" i="6"/>
  <c r="H50" i="6" s="1"/>
  <c r="I50" i="6" s="1"/>
  <c r="A51" i="6"/>
  <c r="H51" i="6" s="1"/>
  <c r="I51" i="6" s="1"/>
  <c r="A52" i="6"/>
  <c r="H52" i="6" s="1"/>
  <c r="I52" i="6" s="1"/>
  <c r="A53" i="6"/>
  <c r="H53" i="6" s="1"/>
  <c r="I53" i="6" s="1"/>
  <c r="A54" i="6"/>
  <c r="H54" i="6" s="1"/>
  <c r="I54" i="6" s="1"/>
  <c r="A55" i="6"/>
  <c r="H55" i="6" s="1"/>
  <c r="I55" i="6" s="1"/>
  <c r="A56" i="6"/>
  <c r="H56" i="6" s="1"/>
  <c r="I56" i="6" s="1"/>
  <c r="A57" i="6"/>
  <c r="H57" i="6" s="1"/>
  <c r="I57" i="6" s="1"/>
  <c r="A58" i="6"/>
  <c r="H58" i="6" s="1"/>
  <c r="I58" i="6" s="1"/>
  <c r="A59" i="6"/>
  <c r="H59" i="6" s="1"/>
  <c r="I59" i="6" s="1"/>
  <c r="A60" i="6"/>
  <c r="H60" i="6" s="1"/>
  <c r="I60" i="6" s="1"/>
  <c r="A61" i="6"/>
  <c r="H61" i="6" s="1"/>
  <c r="I61" i="6" s="1"/>
  <c r="A62" i="6"/>
  <c r="H62" i="6" s="1"/>
  <c r="I62" i="6" s="1"/>
  <c r="A63" i="6"/>
  <c r="H63" i="6" s="1"/>
  <c r="I63" i="6" s="1"/>
  <c r="A64" i="6"/>
  <c r="H64" i="6" s="1"/>
  <c r="I64" i="6" s="1"/>
  <c r="A65" i="6"/>
  <c r="H65" i="6" s="1"/>
  <c r="I65" i="6" s="1"/>
  <c r="A66" i="6"/>
  <c r="H66" i="6" s="1"/>
  <c r="I66" i="6" s="1"/>
  <c r="A67" i="6"/>
  <c r="H67" i="6" s="1"/>
  <c r="I67" i="6" s="1"/>
  <c r="A68" i="6"/>
  <c r="H68" i="6" s="1"/>
  <c r="I68" i="6" s="1"/>
  <c r="A69" i="6"/>
  <c r="H69" i="6" s="1"/>
  <c r="I69" i="6" s="1"/>
  <c r="A70" i="6"/>
  <c r="H70" i="6" s="1"/>
  <c r="I70" i="6" s="1"/>
  <c r="A71" i="6"/>
  <c r="H71" i="6" s="1"/>
  <c r="I71" i="6" s="1"/>
  <c r="A72" i="6"/>
  <c r="H72" i="6" s="1"/>
  <c r="I72" i="6" s="1"/>
  <c r="A73" i="6"/>
  <c r="H73" i="6" s="1"/>
  <c r="I73" i="6" s="1"/>
  <c r="A74" i="6"/>
  <c r="H74" i="6" s="1"/>
  <c r="I74" i="6" s="1"/>
  <c r="A75" i="6"/>
  <c r="H75" i="6" s="1"/>
  <c r="I75" i="6" s="1"/>
  <c r="A76" i="6"/>
  <c r="H76" i="6" s="1"/>
  <c r="I76" i="6" s="1"/>
  <c r="A77" i="6"/>
  <c r="H77" i="6" s="1"/>
  <c r="I77" i="6" s="1"/>
  <c r="A78" i="6"/>
  <c r="H78" i="6" s="1"/>
  <c r="I78" i="6" s="1"/>
  <c r="A79" i="6"/>
  <c r="H79" i="6" s="1"/>
  <c r="I79" i="6" s="1"/>
  <c r="A80" i="6"/>
  <c r="H80" i="6" s="1"/>
  <c r="I80" i="6" s="1"/>
  <c r="A81" i="6"/>
  <c r="H81" i="6" s="1"/>
  <c r="I81" i="6" s="1"/>
  <c r="A82" i="6"/>
  <c r="H82" i="6" s="1"/>
  <c r="I82" i="6" s="1"/>
  <c r="A83" i="6"/>
  <c r="H83" i="6" s="1"/>
  <c r="I83" i="6" s="1"/>
  <c r="A84" i="6"/>
  <c r="H84" i="6" s="1"/>
  <c r="I84" i="6" s="1"/>
  <c r="A85" i="6"/>
  <c r="H85" i="6" s="1"/>
  <c r="I85" i="6" s="1"/>
  <c r="A86" i="6"/>
  <c r="H86" i="6" s="1"/>
  <c r="I86" i="6" s="1"/>
  <c r="A87" i="6"/>
  <c r="H87" i="6" s="1"/>
  <c r="I87" i="6" s="1"/>
  <c r="A88" i="6"/>
  <c r="H88" i="6" s="1"/>
  <c r="I88" i="6" s="1"/>
  <c r="A89" i="6"/>
  <c r="H89" i="6" s="1"/>
  <c r="I89" i="6" s="1"/>
  <c r="A90" i="6"/>
  <c r="H90" i="6" s="1"/>
  <c r="I90" i="6" s="1"/>
  <c r="A91" i="6"/>
  <c r="H91" i="6" s="1"/>
  <c r="I91" i="6" s="1"/>
  <c r="A92" i="6"/>
  <c r="H92" i="6" s="1"/>
  <c r="I92" i="6" s="1"/>
  <c r="A93" i="6"/>
  <c r="H93" i="6" s="1"/>
  <c r="I93" i="6" s="1"/>
  <c r="A94" i="6"/>
  <c r="H94" i="6" s="1"/>
  <c r="I94" i="6" s="1"/>
  <c r="A95" i="6"/>
  <c r="H95" i="6" s="1"/>
  <c r="I95" i="6" s="1"/>
  <c r="A96" i="6"/>
  <c r="H96" i="6" s="1"/>
  <c r="I96" i="6" s="1"/>
  <c r="A97" i="6"/>
  <c r="H97" i="6" s="1"/>
  <c r="I97" i="6" s="1"/>
  <c r="A98" i="6"/>
  <c r="H98" i="6" s="1"/>
  <c r="I98" i="6" s="1"/>
  <c r="A99" i="6"/>
  <c r="H99" i="6" s="1"/>
  <c r="I99" i="6" s="1"/>
  <c r="A100" i="6"/>
  <c r="H100" i="6" s="1"/>
  <c r="I100" i="6" s="1"/>
  <c r="A101" i="6"/>
  <c r="H101" i="6" s="1"/>
  <c r="I101" i="6" s="1"/>
  <c r="A102" i="6"/>
  <c r="H102" i="6" s="1"/>
  <c r="I102" i="6" s="1"/>
  <c r="A103" i="6"/>
  <c r="H103" i="6" s="1"/>
  <c r="I103" i="6" s="1"/>
  <c r="A104" i="6"/>
  <c r="H104" i="6" s="1"/>
  <c r="I104" i="6" s="1"/>
  <c r="A105" i="6"/>
  <c r="H105" i="6" s="1"/>
  <c r="I105" i="6" s="1"/>
  <c r="A106" i="6"/>
  <c r="H106" i="6" s="1"/>
  <c r="I106" i="6" s="1"/>
  <c r="A107" i="6"/>
  <c r="H107" i="6" s="1"/>
  <c r="I107" i="6" s="1"/>
  <c r="A108" i="6"/>
  <c r="H108" i="6" s="1"/>
  <c r="I108" i="6" s="1"/>
  <c r="A109" i="6"/>
  <c r="H109" i="6" s="1"/>
  <c r="I109" i="6" s="1"/>
  <c r="A110" i="6"/>
  <c r="H110" i="6" s="1"/>
  <c r="I110" i="6" s="1"/>
  <c r="A111" i="6"/>
  <c r="H111" i="6" s="1"/>
  <c r="I111" i="6" s="1"/>
  <c r="A112" i="6"/>
  <c r="H112" i="6" s="1"/>
  <c r="I112" i="6" s="1"/>
  <c r="A113" i="6"/>
  <c r="H113" i="6" s="1"/>
  <c r="I113" i="6" s="1"/>
  <c r="A114" i="6"/>
  <c r="H114" i="6" s="1"/>
  <c r="I114" i="6" s="1"/>
  <c r="A115" i="6"/>
  <c r="H115" i="6" s="1"/>
  <c r="I115" i="6" s="1"/>
  <c r="A116" i="6"/>
  <c r="H116" i="6" s="1"/>
  <c r="I116" i="6" s="1"/>
  <c r="A117" i="6"/>
  <c r="H117" i="6" s="1"/>
  <c r="I117" i="6" s="1"/>
  <c r="A118" i="6"/>
  <c r="H118" i="6" s="1"/>
  <c r="I118" i="6" s="1"/>
  <c r="A119" i="6"/>
  <c r="H119" i="6" s="1"/>
  <c r="I119" i="6" s="1"/>
  <c r="A120" i="6"/>
  <c r="H120" i="6" s="1"/>
  <c r="I120" i="6" s="1"/>
  <c r="A121" i="6"/>
  <c r="H121" i="6" s="1"/>
  <c r="I121" i="6" s="1"/>
  <c r="A122" i="6"/>
  <c r="H122" i="6" s="1"/>
  <c r="I122" i="6" s="1"/>
  <c r="A123" i="6"/>
  <c r="H123" i="6" s="1"/>
  <c r="I123" i="6" s="1"/>
  <c r="A124" i="6"/>
  <c r="H124" i="6" s="1"/>
  <c r="I124" i="6" s="1"/>
  <c r="A125" i="6"/>
  <c r="H125" i="6" s="1"/>
  <c r="I125" i="6" s="1"/>
  <c r="A126" i="6"/>
  <c r="H126" i="6" s="1"/>
  <c r="I126" i="6" s="1"/>
  <c r="A127" i="6"/>
  <c r="H127" i="6" s="1"/>
  <c r="I127" i="6" s="1"/>
  <c r="A128" i="6"/>
  <c r="H128" i="6" s="1"/>
  <c r="I128" i="6" s="1"/>
  <c r="A129" i="6"/>
  <c r="H129" i="6" s="1"/>
  <c r="I129" i="6" s="1"/>
  <c r="A130" i="6"/>
  <c r="H130" i="6" s="1"/>
  <c r="I130" i="6" s="1"/>
  <c r="A131" i="6"/>
  <c r="H131" i="6" s="1"/>
  <c r="I131" i="6" s="1"/>
  <c r="A132" i="6"/>
  <c r="H132" i="6" s="1"/>
  <c r="I132" i="6" s="1"/>
  <c r="A133" i="6"/>
  <c r="H133" i="6" s="1"/>
  <c r="I133" i="6" s="1"/>
  <c r="A134" i="6"/>
  <c r="H134" i="6" s="1"/>
  <c r="I134" i="6" s="1"/>
  <c r="A135" i="6"/>
  <c r="H135" i="6" s="1"/>
  <c r="I135" i="6" s="1"/>
  <c r="A136" i="6"/>
  <c r="H136" i="6" s="1"/>
  <c r="I136" i="6" s="1"/>
  <c r="A137" i="6"/>
  <c r="H137" i="6" s="1"/>
  <c r="I137" i="6" s="1"/>
  <c r="A138" i="6"/>
  <c r="H138" i="6" s="1"/>
  <c r="I138" i="6" s="1"/>
  <c r="A139" i="6"/>
  <c r="H139" i="6" s="1"/>
  <c r="I139" i="6" s="1"/>
  <c r="A140" i="6"/>
  <c r="H140" i="6" s="1"/>
  <c r="I140" i="6" s="1"/>
  <c r="A141" i="6"/>
  <c r="H141" i="6" s="1"/>
  <c r="I141" i="6" s="1"/>
  <c r="A142" i="6"/>
  <c r="H142" i="6" s="1"/>
  <c r="I142" i="6" s="1"/>
  <c r="A143" i="6"/>
  <c r="H143" i="6" s="1"/>
  <c r="I143" i="6" s="1"/>
  <c r="A144" i="6"/>
  <c r="H144" i="6" s="1"/>
  <c r="I144" i="6" s="1"/>
  <c r="A145" i="6"/>
  <c r="H145" i="6" s="1"/>
  <c r="I145" i="6" s="1"/>
  <c r="A146" i="6"/>
  <c r="H146" i="6" s="1"/>
  <c r="I146" i="6" s="1"/>
  <c r="A147" i="6"/>
  <c r="H147" i="6" s="1"/>
  <c r="I147" i="6" s="1"/>
  <c r="A148" i="6"/>
  <c r="H148" i="6" s="1"/>
  <c r="I148" i="6" s="1"/>
  <c r="A149" i="6"/>
  <c r="H149" i="6" s="1"/>
  <c r="I149" i="6" s="1"/>
  <c r="A150" i="6"/>
  <c r="H150" i="6" s="1"/>
  <c r="I150" i="6" s="1"/>
  <c r="A151" i="6"/>
  <c r="H151" i="6" s="1"/>
  <c r="I151" i="6" s="1"/>
  <c r="A152" i="6"/>
  <c r="H152" i="6" s="1"/>
  <c r="I152" i="6" s="1"/>
  <c r="A153" i="6"/>
  <c r="H153" i="6" s="1"/>
  <c r="I153" i="6" s="1"/>
  <c r="A154" i="6"/>
  <c r="H154" i="6" s="1"/>
  <c r="I154" i="6" s="1"/>
  <c r="A155" i="6"/>
  <c r="H155" i="6" s="1"/>
  <c r="I155" i="6" s="1"/>
  <c r="A156" i="6"/>
  <c r="H156" i="6" s="1"/>
  <c r="I156" i="6" s="1"/>
  <c r="A157" i="6"/>
  <c r="H157" i="6" s="1"/>
  <c r="I157" i="6" s="1"/>
  <c r="A158" i="6"/>
  <c r="H158" i="6" s="1"/>
  <c r="I158" i="6" s="1"/>
  <c r="A159" i="6"/>
  <c r="H159" i="6" s="1"/>
  <c r="I159" i="6" s="1"/>
  <c r="A160" i="6"/>
  <c r="H160" i="6" s="1"/>
  <c r="I160" i="6" s="1"/>
  <c r="A161" i="6"/>
  <c r="H161" i="6" s="1"/>
  <c r="I161" i="6" s="1"/>
  <c r="A162" i="6"/>
  <c r="H162" i="6" s="1"/>
  <c r="I162" i="6" s="1"/>
  <c r="A163" i="6"/>
  <c r="H163" i="6" s="1"/>
  <c r="I163" i="6" s="1"/>
  <c r="A164" i="6"/>
  <c r="H164" i="6" s="1"/>
  <c r="I164" i="6" s="1"/>
  <c r="A165" i="6"/>
  <c r="H165" i="6" s="1"/>
  <c r="I165" i="6" s="1"/>
  <c r="A166" i="6"/>
  <c r="H166" i="6" s="1"/>
  <c r="I166" i="6" s="1"/>
  <c r="A167" i="6"/>
  <c r="H167" i="6" s="1"/>
  <c r="I167" i="6" s="1"/>
  <c r="A168" i="6"/>
  <c r="H168" i="6" s="1"/>
  <c r="I168" i="6" s="1"/>
  <c r="A169" i="6"/>
  <c r="H169" i="6" s="1"/>
  <c r="I169" i="6" s="1"/>
  <c r="A170" i="6"/>
  <c r="H170" i="6" s="1"/>
  <c r="I170" i="6" s="1"/>
  <c r="A171" i="6"/>
  <c r="H171" i="6" s="1"/>
  <c r="I171" i="6" s="1"/>
  <c r="A172" i="6"/>
  <c r="H172" i="6" s="1"/>
  <c r="I172" i="6" s="1"/>
  <c r="A173" i="6"/>
  <c r="H173" i="6" s="1"/>
  <c r="I173" i="6" s="1"/>
  <c r="A174" i="6"/>
  <c r="H174" i="6" s="1"/>
  <c r="I174" i="6" s="1"/>
  <c r="A175" i="6"/>
  <c r="H175" i="6" s="1"/>
  <c r="I175" i="6" s="1"/>
  <c r="A176" i="6"/>
  <c r="H176" i="6" s="1"/>
  <c r="I176" i="6" s="1"/>
  <c r="A177" i="6"/>
  <c r="H177" i="6" s="1"/>
  <c r="I177" i="6" s="1"/>
  <c r="A178" i="6"/>
  <c r="H178" i="6" s="1"/>
  <c r="I178" i="6" s="1"/>
  <c r="A179" i="6"/>
  <c r="H179" i="6" s="1"/>
  <c r="I179" i="6" s="1"/>
  <c r="A180" i="6"/>
  <c r="H180" i="6" s="1"/>
  <c r="I180" i="6" s="1"/>
  <c r="A181" i="6"/>
  <c r="H181" i="6" s="1"/>
  <c r="I181" i="6" s="1"/>
  <c r="A182" i="6"/>
  <c r="H182" i="6" s="1"/>
  <c r="I182" i="6" s="1"/>
  <c r="A183" i="6"/>
  <c r="H183" i="6" s="1"/>
  <c r="I183" i="6" s="1"/>
  <c r="A184" i="6"/>
  <c r="H184" i="6" s="1"/>
  <c r="I184" i="6" s="1"/>
  <c r="A185" i="6"/>
  <c r="H185" i="6" s="1"/>
  <c r="I185" i="6" s="1"/>
  <c r="A186" i="6"/>
  <c r="H186" i="6" s="1"/>
  <c r="I186" i="6" s="1"/>
  <c r="A187" i="6"/>
  <c r="H187" i="6" s="1"/>
  <c r="I187" i="6" s="1"/>
  <c r="A188" i="6"/>
  <c r="H188" i="6" s="1"/>
  <c r="I188" i="6" s="1"/>
  <c r="A189" i="6"/>
  <c r="H189" i="6" s="1"/>
  <c r="I189" i="6" s="1"/>
  <c r="A190" i="6"/>
  <c r="H190" i="6" s="1"/>
  <c r="I190" i="6" s="1"/>
  <c r="A191" i="6"/>
  <c r="H191" i="6" s="1"/>
  <c r="I191" i="6" s="1"/>
  <c r="A192" i="6"/>
  <c r="H192" i="6" s="1"/>
  <c r="I192" i="6" s="1"/>
  <c r="A193" i="6"/>
  <c r="H193" i="6" s="1"/>
  <c r="I193" i="6" s="1"/>
  <c r="A194" i="6"/>
  <c r="H194" i="6" s="1"/>
  <c r="I194" i="6" s="1"/>
  <c r="A195" i="6"/>
  <c r="H195" i="6" s="1"/>
  <c r="I195" i="6" s="1"/>
  <c r="A196" i="6"/>
  <c r="H196" i="6" s="1"/>
  <c r="I196" i="6" s="1"/>
  <c r="A197" i="6"/>
  <c r="H197" i="6" s="1"/>
  <c r="I197" i="6" s="1"/>
  <c r="A198" i="6"/>
  <c r="H198" i="6" s="1"/>
  <c r="I198" i="6" s="1"/>
  <c r="A199" i="6"/>
  <c r="H199" i="6" s="1"/>
  <c r="I199" i="6" s="1"/>
  <c r="A200" i="6"/>
  <c r="H200" i="6" s="1"/>
  <c r="I200" i="6" s="1"/>
  <c r="A201" i="6"/>
  <c r="H201" i="6" s="1"/>
  <c r="I201" i="6" s="1"/>
  <c r="A202" i="6"/>
  <c r="H202" i="6" s="1"/>
  <c r="I202" i="6" s="1"/>
  <c r="A203" i="6"/>
  <c r="H203" i="6" s="1"/>
  <c r="I203" i="6" s="1"/>
  <c r="A204" i="6"/>
  <c r="H204" i="6" s="1"/>
  <c r="I204" i="6" s="1"/>
  <c r="A205" i="6"/>
  <c r="H205" i="6" s="1"/>
  <c r="I205" i="6" s="1"/>
  <c r="A206" i="6"/>
  <c r="H206" i="6" s="1"/>
  <c r="I206" i="6" s="1"/>
  <c r="A207" i="6"/>
  <c r="H207" i="6" s="1"/>
  <c r="I207" i="6" s="1"/>
  <c r="A208" i="6"/>
  <c r="H208" i="6" s="1"/>
  <c r="I208" i="6" s="1"/>
  <c r="A209" i="6"/>
  <c r="H209" i="6" s="1"/>
  <c r="I209" i="6" s="1"/>
  <c r="A210" i="6"/>
  <c r="H210" i="6" s="1"/>
  <c r="I210" i="6" s="1"/>
  <c r="A211" i="6"/>
  <c r="H211" i="6" s="1"/>
  <c r="I211" i="6" s="1"/>
  <c r="A212" i="6"/>
  <c r="H212" i="6" s="1"/>
  <c r="I212" i="6" s="1"/>
  <c r="A213" i="6"/>
  <c r="H213" i="6" s="1"/>
  <c r="I213" i="6" s="1"/>
  <c r="A214" i="6"/>
  <c r="H214" i="6" s="1"/>
  <c r="I214" i="6" s="1"/>
  <c r="A215" i="6"/>
  <c r="H215" i="6" s="1"/>
  <c r="I215" i="6" s="1"/>
  <c r="A216" i="6"/>
  <c r="H216" i="6" s="1"/>
  <c r="I216" i="6" s="1"/>
  <c r="A217" i="6"/>
  <c r="H217" i="6" s="1"/>
  <c r="I217" i="6" s="1"/>
  <c r="A218" i="6"/>
  <c r="H218" i="6" s="1"/>
  <c r="I218" i="6" s="1"/>
  <c r="A219" i="6"/>
  <c r="H219" i="6" s="1"/>
  <c r="I219" i="6" s="1"/>
  <c r="A220" i="6"/>
  <c r="H220" i="6" s="1"/>
  <c r="I220" i="6" s="1"/>
  <c r="A221" i="6"/>
  <c r="H221" i="6" s="1"/>
  <c r="I221" i="6" s="1"/>
  <c r="A222" i="6"/>
  <c r="H222" i="6" s="1"/>
  <c r="I222" i="6" s="1"/>
  <c r="A223" i="6"/>
  <c r="H223" i="6" s="1"/>
  <c r="I223" i="6" s="1"/>
  <c r="A224" i="6"/>
  <c r="H224" i="6" s="1"/>
  <c r="I224" i="6" s="1"/>
  <c r="A225" i="6"/>
  <c r="H225" i="6" s="1"/>
  <c r="I225" i="6" s="1"/>
  <c r="A226" i="6"/>
  <c r="H226" i="6" s="1"/>
  <c r="I226" i="6" s="1"/>
  <c r="A227" i="6"/>
  <c r="H227" i="6" s="1"/>
  <c r="I227" i="6" s="1"/>
  <c r="A228" i="6"/>
  <c r="H228" i="6" s="1"/>
  <c r="I228" i="6" s="1"/>
  <c r="A229" i="6"/>
  <c r="H229" i="6" s="1"/>
  <c r="I229" i="6" s="1"/>
  <c r="A230" i="6"/>
  <c r="H230" i="6" s="1"/>
  <c r="I230" i="6" s="1"/>
  <c r="A231" i="6"/>
  <c r="H231" i="6" s="1"/>
  <c r="I231" i="6" s="1"/>
  <c r="A232" i="6"/>
  <c r="H232" i="6" s="1"/>
  <c r="I232" i="6" s="1"/>
  <c r="A233" i="6"/>
  <c r="H233" i="6" s="1"/>
  <c r="I233" i="6" s="1"/>
  <c r="A234" i="6"/>
  <c r="H234" i="6" s="1"/>
  <c r="I234" i="6" s="1"/>
  <c r="A235" i="6"/>
  <c r="H235" i="6" s="1"/>
  <c r="I235" i="6" s="1"/>
  <c r="A236" i="6"/>
  <c r="H236" i="6" s="1"/>
  <c r="I236" i="6" s="1"/>
  <c r="A237" i="6"/>
  <c r="H237" i="6" s="1"/>
  <c r="I237" i="6" s="1"/>
  <c r="A238" i="6"/>
  <c r="H238" i="6" s="1"/>
  <c r="I238" i="6" s="1"/>
  <c r="A239" i="6"/>
  <c r="H239" i="6" s="1"/>
  <c r="I239" i="6" s="1"/>
  <c r="A240" i="6"/>
  <c r="H240" i="6" s="1"/>
  <c r="I240" i="6" s="1"/>
  <c r="A241" i="6"/>
  <c r="H241" i="6" s="1"/>
  <c r="I241" i="6" s="1"/>
  <c r="A242" i="6"/>
  <c r="H242" i="6" s="1"/>
  <c r="I242" i="6" s="1"/>
  <c r="A243" i="6"/>
  <c r="H243" i="6" s="1"/>
  <c r="I243" i="6" s="1"/>
  <c r="A244" i="6"/>
  <c r="H244" i="6" s="1"/>
  <c r="I244" i="6" s="1"/>
  <c r="A245" i="6"/>
  <c r="H245" i="6" s="1"/>
  <c r="I245" i="6" s="1"/>
  <c r="A246" i="6"/>
  <c r="H246" i="6" s="1"/>
  <c r="I246" i="6" s="1"/>
  <c r="A247" i="6"/>
  <c r="H247" i="6" s="1"/>
  <c r="I247" i="6" s="1"/>
  <c r="A248" i="6"/>
  <c r="H248" i="6" s="1"/>
  <c r="I248" i="6" s="1"/>
  <c r="A249" i="6"/>
  <c r="H249" i="6" s="1"/>
  <c r="I249" i="6" s="1"/>
  <c r="A250" i="6"/>
  <c r="H250" i="6" s="1"/>
  <c r="I250" i="6" s="1"/>
  <c r="A251" i="6"/>
  <c r="H251" i="6" s="1"/>
  <c r="I251" i="6" s="1"/>
  <c r="A252" i="6"/>
  <c r="H252" i="6" s="1"/>
  <c r="I252" i="6" s="1"/>
  <c r="A253" i="6"/>
  <c r="H253" i="6" s="1"/>
  <c r="I253" i="6" s="1"/>
  <c r="A254" i="6"/>
  <c r="H254" i="6" s="1"/>
  <c r="I254" i="6" s="1"/>
  <c r="A255" i="6"/>
  <c r="H255" i="6" s="1"/>
  <c r="I255" i="6" s="1"/>
  <c r="A256" i="6"/>
  <c r="H256" i="6" s="1"/>
  <c r="I256" i="6" s="1"/>
  <c r="A257" i="6"/>
  <c r="H257" i="6" s="1"/>
  <c r="I257" i="6" s="1"/>
  <c r="A258" i="6"/>
  <c r="H258" i="6" s="1"/>
  <c r="I258" i="6" s="1"/>
  <c r="A259" i="6"/>
  <c r="H259" i="6" s="1"/>
  <c r="I259" i="6" s="1"/>
  <c r="A260" i="6"/>
  <c r="H260" i="6" s="1"/>
  <c r="I260" i="6" s="1"/>
  <c r="A261" i="6"/>
  <c r="H261" i="6" s="1"/>
  <c r="I261" i="6" s="1"/>
  <c r="A262" i="6"/>
  <c r="H262" i="6" s="1"/>
  <c r="I262" i="6" s="1"/>
  <c r="A263" i="6"/>
  <c r="H263" i="6" s="1"/>
  <c r="I263" i="6" s="1"/>
  <c r="A264" i="6"/>
  <c r="H264" i="6" s="1"/>
  <c r="I264" i="6" s="1"/>
  <c r="A265" i="6"/>
  <c r="H265" i="6" s="1"/>
  <c r="I265" i="6" s="1"/>
  <c r="A266" i="6"/>
  <c r="H266" i="6" s="1"/>
  <c r="I266" i="6" s="1"/>
  <c r="A267" i="6"/>
  <c r="H267" i="6" s="1"/>
  <c r="I267" i="6" s="1"/>
  <c r="A268" i="6"/>
  <c r="H268" i="6" s="1"/>
  <c r="I268" i="6" s="1"/>
  <c r="A269" i="6"/>
  <c r="H269" i="6" s="1"/>
  <c r="I269" i="6" s="1"/>
  <c r="A270" i="6"/>
  <c r="H270" i="6" s="1"/>
  <c r="I270" i="6" s="1"/>
  <c r="A271" i="6"/>
  <c r="H271" i="6" s="1"/>
  <c r="I271" i="6" s="1"/>
  <c r="A272" i="6"/>
  <c r="H272" i="6" s="1"/>
  <c r="I272" i="6" s="1"/>
  <c r="A273" i="6"/>
  <c r="H273" i="6" s="1"/>
  <c r="I273" i="6" s="1"/>
  <c r="A274" i="6"/>
  <c r="H274" i="6" s="1"/>
  <c r="I274" i="6" s="1"/>
  <c r="A275" i="6"/>
  <c r="H275" i="6" s="1"/>
  <c r="I275" i="6" s="1"/>
  <c r="A276" i="6"/>
  <c r="H276" i="6" s="1"/>
  <c r="I276" i="6" s="1"/>
  <c r="A277" i="6"/>
  <c r="H277" i="6" s="1"/>
  <c r="I277" i="6" s="1"/>
  <c r="A278" i="6"/>
  <c r="H278" i="6" s="1"/>
  <c r="I278" i="6" s="1"/>
  <c r="A279" i="6"/>
  <c r="H279" i="6" s="1"/>
  <c r="I279" i="6" s="1"/>
  <c r="A280" i="6"/>
  <c r="H280" i="6" s="1"/>
  <c r="I280" i="6" s="1"/>
  <c r="A281" i="6"/>
  <c r="H281" i="6" s="1"/>
  <c r="I281" i="6" s="1"/>
  <c r="A282" i="6"/>
  <c r="H282" i="6" s="1"/>
  <c r="I282" i="6" s="1"/>
  <c r="A283" i="6"/>
  <c r="H283" i="6" s="1"/>
  <c r="I283" i="6" s="1"/>
  <c r="A284" i="6"/>
  <c r="H284" i="6" s="1"/>
  <c r="I284" i="6" s="1"/>
  <c r="A285" i="6"/>
  <c r="H285" i="6" s="1"/>
  <c r="I285" i="6" s="1"/>
  <c r="A286" i="6"/>
  <c r="H286" i="6" s="1"/>
  <c r="I286" i="6" s="1"/>
  <c r="A287" i="6"/>
  <c r="H287" i="6" s="1"/>
  <c r="I287" i="6" s="1"/>
  <c r="A288" i="6"/>
  <c r="H288" i="6" s="1"/>
  <c r="I288" i="6" s="1"/>
  <c r="A289" i="6"/>
  <c r="H289" i="6" s="1"/>
  <c r="I289" i="6" s="1"/>
  <c r="A290" i="6"/>
  <c r="H290" i="6" s="1"/>
  <c r="I290" i="6" s="1"/>
  <c r="A291" i="6"/>
  <c r="H291" i="6" s="1"/>
  <c r="I291" i="6" s="1"/>
  <c r="A292" i="6"/>
  <c r="H292" i="6" s="1"/>
  <c r="I292" i="6" s="1"/>
  <c r="A293" i="6"/>
  <c r="H293" i="6" s="1"/>
  <c r="I293" i="6" s="1"/>
  <c r="A294" i="6"/>
  <c r="H294" i="6" s="1"/>
  <c r="I294" i="6" s="1"/>
  <c r="A295" i="6"/>
  <c r="H295" i="6" s="1"/>
  <c r="I295" i="6" s="1"/>
  <c r="A296" i="6"/>
  <c r="H296" i="6" s="1"/>
  <c r="I296" i="6" s="1"/>
  <c r="A297" i="6"/>
  <c r="H297" i="6" s="1"/>
  <c r="I297" i="6" s="1"/>
  <c r="A298" i="6"/>
  <c r="H298" i="6" s="1"/>
  <c r="I298" i="6" s="1"/>
  <c r="A299" i="6"/>
  <c r="H299" i="6" s="1"/>
  <c r="I299" i="6" s="1"/>
  <c r="A300" i="6"/>
  <c r="H300" i="6" s="1"/>
  <c r="I300" i="6" s="1"/>
  <c r="A301" i="6"/>
  <c r="H301" i="6" s="1"/>
  <c r="I301" i="6" s="1"/>
  <c r="A302" i="6"/>
  <c r="H302" i="6" s="1"/>
  <c r="I302" i="6" s="1"/>
  <c r="A303" i="6"/>
  <c r="H303" i="6" s="1"/>
  <c r="I303" i="6" s="1"/>
  <c r="A304" i="6"/>
  <c r="H304" i="6" s="1"/>
  <c r="I304" i="6" s="1"/>
  <c r="A305" i="6"/>
  <c r="H305" i="6" s="1"/>
  <c r="I305" i="6" s="1"/>
  <c r="A306" i="6"/>
  <c r="H306" i="6" s="1"/>
  <c r="I306" i="6" s="1"/>
  <c r="A307" i="6"/>
  <c r="H307" i="6" s="1"/>
  <c r="I307" i="6" s="1"/>
  <c r="A308" i="6"/>
  <c r="H308" i="6" s="1"/>
  <c r="I308" i="6" s="1"/>
  <c r="A309" i="6"/>
  <c r="H309" i="6" s="1"/>
  <c r="I309" i="6" s="1"/>
  <c r="A310" i="6"/>
  <c r="H310" i="6" s="1"/>
  <c r="I310" i="6" s="1"/>
  <c r="A311" i="6"/>
  <c r="H311" i="6" s="1"/>
  <c r="I311" i="6" s="1"/>
  <c r="A312" i="6"/>
  <c r="H312" i="6" s="1"/>
  <c r="I312" i="6" s="1"/>
  <c r="A313" i="6"/>
  <c r="H313" i="6" s="1"/>
  <c r="I313" i="6" s="1"/>
  <c r="A314" i="6"/>
  <c r="H314" i="6" s="1"/>
  <c r="I314" i="6" s="1"/>
  <c r="A315" i="6"/>
  <c r="H315" i="6" s="1"/>
  <c r="I315" i="6" s="1"/>
  <c r="A316" i="6"/>
  <c r="H316" i="6" s="1"/>
  <c r="I316" i="6" s="1"/>
  <c r="A317" i="6"/>
  <c r="H317" i="6" s="1"/>
  <c r="I317" i="6" s="1"/>
  <c r="A318" i="6"/>
  <c r="H318" i="6" s="1"/>
  <c r="I318" i="6" s="1"/>
  <c r="A319" i="6"/>
  <c r="H319" i="6" s="1"/>
  <c r="I319" i="6" s="1"/>
  <c r="A320" i="6"/>
  <c r="H320" i="6" s="1"/>
  <c r="I320" i="6" s="1"/>
  <c r="A321" i="6"/>
  <c r="H321" i="6" s="1"/>
  <c r="I321" i="6" s="1"/>
  <c r="A322" i="6"/>
  <c r="H322" i="6" s="1"/>
  <c r="I322" i="6" s="1"/>
  <c r="A323" i="6"/>
  <c r="H323" i="6" s="1"/>
  <c r="I323" i="6" s="1"/>
  <c r="A324" i="6"/>
  <c r="H324" i="6" s="1"/>
  <c r="I324" i="6" s="1"/>
  <c r="A325" i="6"/>
  <c r="H325" i="6" s="1"/>
  <c r="I325" i="6" s="1"/>
  <c r="A326" i="6"/>
  <c r="H326" i="6" s="1"/>
  <c r="I326" i="6" s="1"/>
  <c r="A327" i="6"/>
  <c r="H327" i="6" s="1"/>
  <c r="I327" i="6" s="1"/>
  <c r="A328" i="6"/>
  <c r="H328" i="6" s="1"/>
  <c r="I328" i="6" s="1"/>
  <c r="A329" i="6"/>
  <c r="H329" i="6" s="1"/>
  <c r="I329" i="6" s="1"/>
  <c r="A330" i="6"/>
  <c r="H330" i="6" s="1"/>
  <c r="I330" i="6" s="1"/>
  <c r="A331" i="6"/>
  <c r="H331" i="6" s="1"/>
  <c r="I331" i="6" s="1"/>
  <c r="A332" i="6"/>
  <c r="H332" i="6" s="1"/>
  <c r="I332" i="6" s="1"/>
  <c r="A333" i="6"/>
  <c r="H333" i="6" s="1"/>
  <c r="I333" i="6" s="1"/>
  <c r="A334" i="6"/>
  <c r="H334" i="6" s="1"/>
  <c r="I334" i="6" s="1"/>
  <c r="A335" i="6"/>
  <c r="H335" i="6" s="1"/>
  <c r="I335" i="6" s="1"/>
  <c r="A336" i="6"/>
  <c r="H336" i="6" s="1"/>
  <c r="I336" i="6" s="1"/>
  <c r="A337" i="6"/>
  <c r="H337" i="6" s="1"/>
  <c r="I337" i="6" s="1"/>
  <c r="A338" i="6"/>
  <c r="H338" i="6" s="1"/>
  <c r="I338" i="6" s="1"/>
  <c r="A339" i="6"/>
  <c r="H339" i="6" s="1"/>
  <c r="I339" i="6" s="1"/>
  <c r="A340" i="6"/>
  <c r="H340" i="6" s="1"/>
  <c r="I340" i="6" s="1"/>
  <c r="A341" i="6"/>
  <c r="H341" i="6" s="1"/>
  <c r="I341" i="6" s="1"/>
  <c r="A342" i="6"/>
  <c r="H342" i="6" s="1"/>
  <c r="I342" i="6" s="1"/>
  <c r="A343" i="6"/>
  <c r="H343" i="6" s="1"/>
  <c r="I343" i="6" s="1"/>
  <c r="A344" i="6"/>
  <c r="H344" i="6" s="1"/>
  <c r="I344" i="6" s="1"/>
  <c r="A345" i="6"/>
  <c r="H345" i="6" s="1"/>
  <c r="I345" i="6" s="1"/>
  <c r="A346" i="6"/>
  <c r="H346" i="6" s="1"/>
  <c r="I346" i="6" s="1"/>
  <c r="A347" i="6"/>
  <c r="H347" i="6" s="1"/>
  <c r="I347" i="6" s="1"/>
  <c r="A348" i="6"/>
  <c r="H348" i="6" s="1"/>
  <c r="I348" i="6" s="1"/>
  <c r="A349" i="6"/>
  <c r="H349" i="6" s="1"/>
  <c r="I349" i="6" s="1"/>
  <c r="A350" i="6"/>
  <c r="H350" i="6" s="1"/>
  <c r="I350" i="6" s="1"/>
  <c r="A351" i="6"/>
  <c r="H351" i="6" s="1"/>
  <c r="I351" i="6" s="1"/>
  <c r="A352" i="6"/>
  <c r="H352" i="6" s="1"/>
  <c r="I352" i="6" s="1"/>
  <c r="A353" i="6"/>
  <c r="H353" i="6" s="1"/>
  <c r="I353" i="6" s="1"/>
  <c r="A354" i="6"/>
  <c r="H354" i="6" s="1"/>
  <c r="I354" i="6" s="1"/>
  <c r="A355" i="6"/>
  <c r="H355" i="6" s="1"/>
  <c r="I355" i="6" s="1"/>
  <c r="A356" i="6"/>
  <c r="H356" i="6" s="1"/>
  <c r="I356" i="6" s="1"/>
  <c r="A357" i="6"/>
  <c r="H357" i="6" s="1"/>
  <c r="I357" i="6" s="1"/>
  <c r="A358" i="6"/>
  <c r="H358" i="6" s="1"/>
  <c r="I358" i="6" s="1"/>
  <c r="A359" i="6"/>
  <c r="H359" i="6" s="1"/>
  <c r="I359" i="6" s="1"/>
  <c r="A360" i="6"/>
  <c r="H360" i="6" s="1"/>
  <c r="I360" i="6" s="1"/>
  <c r="A361" i="6"/>
  <c r="H361" i="6" s="1"/>
  <c r="I361" i="6" s="1"/>
  <c r="A362" i="6"/>
  <c r="H362" i="6" s="1"/>
  <c r="I362" i="6" s="1"/>
  <c r="A363" i="6"/>
  <c r="H363" i="6" s="1"/>
  <c r="I363" i="6" s="1"/>
  <c r="A364" i="6"/>
  <c r="H364" i="6" s="1"/>
  <c r="I364" i="6" s="1"/>
  <c r="A365" i="6"/>
  <c r="H365" i="6" s="1"/>
  <c r="I365" i="6" s="1"/>
  <c r="A366" i="6"/>
  <c r="H366" i="6" s="1"/>
  <c r="I366" i="6" s="1"/>
  <c r="A367" i="6"/>
  <c r="H367" i="6" s="1"/>
  <c r="I367" i="6" s="1"/>
  <c r="A368" i="6"/>
  <c r="H368" i="6" s="1"/>
  <c r="I368" i="6" s="1"/>
  <c r="A369" i="6"/>
  <c r="H369" i="6" s="1"/>
  <c r="I369" i="6" s="1"/>
  <c r="A370" i="6"/>
  <c r="H370" i="6" s="1"/>
  <c r="I370" i="6" s="1"/>
  <c r="A371" i="6"/>
  <c r="H371" i="6" s="1"/>
  <c r="I371" i="6" s="1"/>
  <c r="A372" i="6"/>
  <c r="H372" i="6" s="1"/>
  <c r="I372" i="6" s="1"/>
  <c r="A373" i="6"/>
  <c r="H373" i="6" s="1"/>
  <c r="I373" i="6" s="1"/>
  <c r="A374" i="6"/>
  <c r="H374" i="6" s="1"/>
  <c r="I374" i="6" s="1"/>
  <c r="A375" i="6"/>
  <c r="H375" i="6" s="1"/>
  <c r="I375" i="6" s="1"/>
  <c r="A376" i="6"/>
  <c r="H376" i="6" s="1"/>
  <c r="I376" i="6" s="1"/>
  <c r="A377" i="6"/>
  <c r="H377" i="6" s="1"/>
  <c r="I377" i="6" s="1"/>
  <c r="A378" i="6"/>
  <c r="H378" i="6" s="1"/>
  <c r="I378" i="6" s="1"/>
  <c r="A379" i="6"/>
  <c r="H379" i="6" s="1"/>
  <c r="I379" i="6" s="1"/>
  <c r="A380" i="6"/>
  <c r="H380" i="6" s="1"/>
  <c r="I380" i="6" s="1"/>
  <c r="A381" i="6"/>
  <c r="H381" i="6" s="1"/>
  <c r="I381" i="6" s="1"/>
  <c r="A382" i="6"/>
  <c r="H382" i="6" s="1"/>
  <c r="I382" i="6" s="1"/>
  <c r="A383" i="6"/>
  <c r="H383" i="6" s="1"/>
  <c r="I383" i="6" s="1"/>
  <c r="A384" i="6"/>
  <c r="H384" i="6" s="1"/>
  <c r="I384" i="6" s="1"/>
  <c r="A385" i="6"/>
  <c r="H385" i="6" s="1"/>
  <c r="I385" i="6" s="1"/>
  <c r="A386" i="6"/>
  <c r="H386" i="6" s="1"/>
  <c r="I386" i="6" s="1"/>
  <c r="A387" i="6"/>
  <c r="H387" i="6" s="1"/>
  <c r="I387" i="6" s="1"/>
  <c r="A388" i="6"/>
  <c r="H388" i="6" s="1"/>
  <c r="I388" i="6" s="1"/>
  <c r="A389" i="6"/>
  <c r="H389" i="6" s="1"/>
  <c r="I389" i="6" s="1"/>
  <c r="A390" i="6"/>
  <c r="H390" i="6" s="1"/>
  <c r="I390" i="6" s="1"/>
  <c r="A391" i="6"/>
  <c r="H391" i="6" s="1"/>
  <c r="I391" i="6" s="1"/>
  <c r="A392" i="6"/>
  <c r="H392" i="6" s="1"/>
  <c r="I392" i="6" s="1"/>
  <c r="A393" i="6"/>
  <c r="H393" i="6" s="1"/>
  <c r="I393" i="6" s="1"/>
  <c r="A394" i="6"/>
  <c r="H394" i="6" s="1"/>
  <c r="I394" i="6" s="1"/>
  <c r="A395" i="6"/>
  <c r="H395" i="6" s="1"/>
  <c r="I395" i="6" s="1"/>
  <c r="A396" i="6"/>
  <c r="H396" i="6" s="1"/>
  <c r="I396" i="6" s="1"/>
  <c r="A397" i="6"/>
  <c r="H397" i="6" s="1"/>
  <c r="I397" i="6" s="1"/>
  <c r="A398" i="6"/>
  <c r="H398" i="6" s="1"/>
  <c r="I398" i="6" s="1"/>
  <c r="A399" i="6"/>
  <c r="H399" i="6" s="1"/>
  <c r="I399" i="6" s="1"/>
  <c r="A400" i="6"/>
  <c r="H400" i="6" s="1"/>
  <c r="I400" i="6" s="1"/>
  <c r="A401" i="6"/>
  <c r="H401" i="6" s="1"/>
  <c r="I401" i="6" s="1"/>
  <c r="A402" i="6"/>
  <c r="H402" i="6" s="1"/>
  <c r="I402" i="6" s="1"/>
  <c r="A403" i="6"/>
  <c r="H403" i="6" s="1"/>
  <c r="I403" i="6" s="1"/>
  <c r="A404" i="6"/>
  <c r="H404" i="6" s="1"/>
  <c r="I404" i="6" s="1"/>
  <c r="A405" i="6"/>
  <c r="H405" i="6" s="1"/>
  <c r="I405" i="6" s="1"/>
  <c r="A406" i="6"/>
  <c r="H406" i="6" s="1"/>
  <c r="I406" i="6" s="1"/>
  <c r="A407" i="6"/>
  <c r="H407" i="6" s="1"/>
  <c r="I407" i="6" s="1"/>
  <c r="A408" i="6"/>
  <c r="H408" i="6" s="1"/>
  <c r="I408" i="6" s="1"/>
  <c r="A409" i="6"/>
  <c r="H409" i="6" s="1"/>
  <c r="I409" i="6" s="1"/>
  <c r="A410" i="6"/>
  <c r="H410" i="6" s="1"/>
  <c r="I410" i="6" s="1"/>
  <c r="A411" i="6"/>
  <c r="H411" i="6" s="1"/>
  <c r="I411" i="6" s="1"/>
  <c r="A412" i="6"/>
  <c r="H412" i="6" s="1"/>
  <c r="I412" i="6" s="1"/>
  <c r="A413" i="6"/>
  <c r="H413" i="6" s="1"/>
  <c r="I413" i="6" s="1"/>
  <c r="A414" i="6"/>
  <c r="H414" i="6" s="1"/>
  <c r="I414" i="6" s="1"/>
  <c r="A415" i="6"/>
  <c r="H415" i="6" s="1"/>
  <c r="I415" i="6" s="1"/>
  <c r="A416" i="6"/>
  <c r="H416" i="6" s="1"/>
  <c r="I416" i="6" s="1"/>
  <c r="A417" i="6"/>
  <c r="H417" i="6" s="1"/>
  <c r="I417" i="6" s="1"/>
  <c r="A418" i="6"/>
  <c r="H418" i="6" s="1"/>
  <c r="I418" i="6" s="1"/>
  <c r="A419" i="6"/>
  <c r="H419" i="6" s="1"/>
  <c r="I419" i="6" s="1"/>
  <c r="A420" i="6"/>
  <c r="H420" i="6" s="1"/>
  <c r="I420" i="6" s="1"/>
  <c r="A421" i="6"/>
  <c r="H421" i="6" s="1"/>
  <c r="I421" i="6" s="1"/>
  <c r="A422" i="6"/>
  <c r="H422" i="6" s="1"/>
  <c r="I422" i="6" s="1"/>
  <c r="A423" i="6"/>
  <c r="H423" i="6" s="1"/>
  <c r="I423" i="6" s="1"/>
  <c r="A424" i="6"/>
  <c r="H424" i="6" s="1"/>
  <c r="I424" i="6" s="1"/>
  <c r="A425" i="6"/>
  <c r="H425" i="6" s="1"/>
  <c r="I425" i="6" s="1"/>
  <c r="A426" i="6"/>
  <c r="H426" i="6" s="1"/>
  <c r="I426" i="6" s="1"/>
  <c r="A427" i="6"/>
  <c r="H427" i="6" s="1"/>
  <c r="I427" i="6" s="1"/>
  <c r="A428" i="6"/>
  <c r="H428" i="6" s="1"/>
  <c r="I428" i="6" s="1"/>
  <c r="A429" i="6"/>
  <c r="H429" i="6" s="1"/>
  <c r="I429" i="6" s="1"/>
  <c r="A430" i="6"/>
  <c r="H430" i="6" s="1"/>
  <c r="I430" i="6" s="1"/>
  <c r="A431" i="6"/>
  <c r="H431" i="6" s="1"/>
  <c r="I431" i="6" s="1"/>
  <c r="A432" i="6"/>
  <c r="H432" i="6" s="1"/>
  <c r="I432" i="6" s="1"/>
  <c r="A433" i="6"/>
  <c r="H433" i="6" s="1"/>
  <c r="I433" i="6" s="1"/>
  <c r="A434" i="6"/>
  <c r="H434" i="6" s="1"/>
  <c r="I434" i="6" s="1"/>
  <c r="A435" i="6"/>
  <c r="H435" i="6" s="1"/>
  <c r="I435" i="6" s="1"/>
  <c r="A436" i="6"/>
  <c r="H436" i="6" s="1"/>
  <c r="I436" i="6" s="1"/>
  <c r="A437" i="6"/>
  <c r="H437" i="6" s="1"/>
  <c r="I437" i="6" s="1"/>
  <c r="A438" i="6"/>
  <c r="H438" i="6" s="1"/>
  <c r="I438" i="6" s="1"/>
  <c r="A439" i="6"/>
  <c r="H439" i="6" s="1"/>
  <c r="I439" i="6" s="1"/>
  <c r="A440" i="6"/>
  <c r="H440" i="6" s="1"/>
  <c r="I440" i="6" s="1"/>
  <c r="A441" i="6"/>
  <c r="H441" i="6" s="1"/>
  <c r="I441" i="6" s="1"/>
  <c r="A442" i="6"/>
  <c r="H442" i="6" s="1"/>
  <c r="I442" i="6" s="1"/>
  <c r="A443" i="6"/>
  <c r="H443" i="6" s="1"/>
  <c r="I443" i="6" s="1"/>
  <c r="A444" i="6"/>
  <c r="H444" i="6" s="1"/>
  <c r="I444" i="6" s="1"/>
  <c r="A445" i="6"/>
  <c r="H445" i="6" s="1"/>
  <c r="I445" i="6" s="1"/>
  <c r="A446" i="6"/>
  <c r="H446" i="6" s="1"/>
  <c r="I446" i="6" s="1"/>
  <c r="A447" i="6"/>
  <c r="H447" i="6" s="1"/>
  <c r="I447" i="6" s="1"/>
  <c r="A448" i="6"/>
  <c r="H448" i="6" s="1"/>
  <c r="I448" i="6" s="1"/>
  <c r="A449" i="6"/>
  <c r="H449" i="6" s="1"/>
  <c r="I449" i="6" s="1"/>
  <c r="A450" i="6"/>
  <c r="H450" i="6" s="1"/>
  <c r="I450" i="6" s="1"/>
  <c r="A451" i="6"/>
  <c r="H451" i="6" s="1"/>
  <c r="I451" i="6" s="1"/>
  <c r="A452" i="6"/>
  <c r="H452" i="6" s="1"/>
  <c r="I452" i="6" s="1"/>
  <c r="A453" i="6"/>
  <c r="H453" i="6" s="1"/>
  <c r="I453" i="6" s="1"/>
  <c r="A454" i="6"/>
  <c r="H454" i="6" s="1"/>
  <c r="I454" i="6" s="1"/>
  <c r="A455" i="6"/>
  <c r="H455" i="6" s="1"/>
  <c r="I455" i="6" s="1"/>
  <c r="A456" i="6"/>
  <c r="H456" i="6" s="1"/>
  <c r="I456" i="6" s="1"/>
  <c r="A457" i="6"/>
  <c r="H457" i="6" s="1"/>
  <c r="I457" i="6" s="1"/>
  <c r="A458" i="6"/>
  <c r="H458" i="6" s="1"/>
  <c r="I458" i="6" s="1"/>
  <c r="A459" i="6"/>
  <c r="H459" i="6" s="1"/>
  <c r="I459" i="6" s="1"/>
  <c r="A460" i="6"/>
  <c r="H460" i="6" s="1"/>
  <c r="I460" i="6" s="1"/>
  <c r="A461" i="6"/>
  <c r="H461" i="6" s="1"/>
  <c r="I461" i="6" s="1"/>
  <c r="A462" i="6"/>
  <c r="H462" i="6" s="1"/>
  <c r="I462" i="6" s="1"/>
  <c r="A463" i="6"/>
  <c r="H463" i="6" s="1"/>
  <c r="I463" i="6" s="1"/>
  <c r="A464" i="6"/>
  <c r="H464" i="6" s="1"/>
  <c r="I464" i="6" s="1"/>
  <c r="A465" i="6"/>
  <c r="H465" i="6" s="1"/>
  <c r="I465" i="6" s="1"/>
  <c r="A466" i="6"/>
  <c r="H466" i="6" s="1"/>
  <c r="I466" i="6" s="1"/>
  <c r="A467" i="6"/>
  <c r="H467" i="6" s="1"/>
  <c r="I467" i="6" s="1"/>
  <c r="A468" i="6"/>
  <c r="H468" i="6" s="1"/>
  <c r="I468" i="6" s="1"/>
  <c r="A469" i="6"/>
  <c r="H469" i="6" s="1"/>
  <c r="I469" i="6" s="1"/>
  <c r="A470" i="6"/>
  <c r="H470" i="6" s="1"/>
  <c r="I470" i="6" s="1"/>
  <c r="A471" i="6"/>
  <c r="H471" i="6" s="1"/>
  <c r="I471" i="6" s="1"/>
  <c r="A472" i="6"/>
  <c r="H472" i="6" s="1"/>
  <c r="I472" i="6" s="1"/>
  <c r="A473" i="6"/>
  <c r="H473" i="6" s="1"/>
  <c r="I473" i="6" s="1"/>
  <c r="A474" i="6"/>
  <c r="H474" i="6" s="1"/>
  <c r="I474" i="6" s="1"/>
  <c r="A475" i="6"/>
  <c r="H475" i="6" s="1"/>
  <c r="I475" i="6" s="1"/>
  <c r="A476" i="6"/>
  <c r="H476" i="6" s="1"/>
  <c r="I476" i="6" s="1"/>
  <c r="A477" i="6"/>
  <c r="H477" i="6" s="1"/>
  <c r="I477" i="6" s="1"/>
  <c r="A478" i="6"/>
  <c r="H478" i="6" s="1"/>
  <c r="I478" i="6" s="1"/>
  <c r="A479" i="6"/>
  <c r="H479" i="6" s="1"/>
  <c r="I479" i="6" s="1"/>
  <c r="A480" i="6"/>
  <c r="H480" i="6" s="1"/>
  <c r="I480" i="6" s="1"/>
  <c r="A481" i="6"/>
  <c r="H481" i="6" s="1"/>
  <c r="I481" i="6" s="1"/>
  <c r="A482" i="6"/>
  <c r="H482" i="6" s="1"/>
  <c r="I482" i="6" s="1"/>
  <c r="A483" i="6"/>
  <c r="H483" i="6" s="1"/>
  <c r="I483" i="6" s="1"/>
  <c r="A484" i="6"/>
  <c r="H484" i="6" s="1"/>
  <c r="I484" i="6" s="1"/>
  <c r="A485" i="6"/>
  <c r="H485" i="6" s="1"/>
  <c r="I485" i="6" s="1"/>
  <c r="A486" i="6"/>
  <c r="H486" i="6" s="1"/>
  <c r="I486" i="6" s="1"/>
  <c r="A487" i="6"/>
  <c r="H487" i="6" s="1"/>
  <c r="I487" i="6" s="1"/>
  <c r="A488" i="6"/>
  <c r="H488" i="6" s="1"/>
  <c r="I488" i="6" s="1"/>
  <c r="A489" i="6"/>
  <c r="H489" i="6" s="1"/>
  <c r="I489" i="6" s="1"/>
  <c r="A490" i="6"/>
  <c r="H490" i="6" s="1"/>
  <c r="I490" i="6" s="1"/>
  <c r="A491" i="6"/>
  <c r="H491" i="6" s="1"/>
  <c r="I491" i="6" s="1"/>
  <c r="A492" i="6"/>
  <c r="H492" i="6" s="1"/>
  <c r="I492" i="6" s="1"/>
  <c r="A493" i="6"/>
  <c r="H493" i="6" s="1"/>
  <c r="I493" i="6" s="1"/>
  <c r="A494" i="6"/>
  <c r="H494" i="6" s="1"/>
  <c r="I494" i="6" s="1"/>
  <c r="A495" i="6"/>
  <c r="H495" i="6" s="1"/>
  <c r="I495" i="6" s="1"/>
  <c r="A496" i="6"/>
  <c r="H496" i="6" s="1"/>
  <c r="I496" i="6" s="1"/>
  <c r="A497" i="6"/>
  <c r="H497" i="6" s="1"/>
  <c r="I497" i="6" s="1"/>
  <c r="A498" i="6"/>
  <c r="H498" i="6" s="1"/>
  <c r="I498" i="6" s="1"/>
  <c r="A499" i="6"/>
  <c r="H499" i="6" s="1"/>
  <c r="I499" i="6" s="1"/>
  <c r="A500" i="6"/>
  <c r="H500" i="6" s="1"/>
  <c r="I500" i="6" s="1"/>
  <c r="A501" i="6"/>
  <c r="H501" i="6" s="1"/>
  <c r="I501" i="6" s="1"/>
  <c r="A502" i="6"/>
  <c r="H502" i="6" s="1"/>
  <c r="I502" i="6" s="1"/>
  <c r="A503" i="6"/>
  <c r="H503" i="6" s="1"/>
  <c r="I503" i="6" s="1"/>
  <c r="A504" i="6"/>
  <c r="H504" i="6" s="1"/>
  <c r="I504" i="6" s="1"/>
  <c r="A505" i="6"/>
  <c r="H505" i="6" s="1"/>
  <c r="I505" i="6" s="1"/>
  <c r="A506" i="6"/>
  <c r="H506" i="6" s="1"/>
  <c r="I506" i="6" s="1"/>
  <c r="A507" i="6"/>
  <c r="H507" i="6" s="1"/>
  <c r="I507" i="6" s="1"/>
  <c r="A508" i="6"/>
  <c r="H508" i="6" s="1"/>
  <c r="I508" i="6" s="1"/>
  <c r="A509" i="6"/>
  <c r="H509" i="6" s="1"/>
  <c r="I509" i="6" s="1"/>
  <c r="A510" i="6"/>
  <c r="H510" i="6" s="1"/>
  <c r="I510" i="6" s="1"/>
  <c r="A511" i="6"/>
  <c r="H511" i="6" s="1"/>
  <c r="I511" i="6" s="1"/>
  <c r="A512" i="6"/>
  <c r="H512" i="6" s="1"/>
  <c r="I512" i="6" s="1"/>
  <c r="A513" i="6"/>
  <c r="H513" i="6" s="1"/>
  <c r="I513" i="6" s="1"/>
  <c r="A514" i="6"/>
  <c r="H514" i="6" s="1"/>
  <c r="I514" i="6" s="1"/>
  <c r="A515" i="6"/>
  <c r="H515" i="6" s="1"/>
  <c r="I515" i="6" s="1"/>
  <c r="A516" i="6"/>
  <c r="H516" i="6" s="1"/>
  <c r="I516" i="6" s="1"/>
  <c r="A517" i="6"/>
  <c r="H517" i="6" s="1"/>
  <c r="I517" i="6" s="1"/>
  <c r="A518" i="6"/>
  <c r="H518" i="6" s="1"/>
  <c r="I518" i="6" s="1"/>
  <c r="A519" i="6"/>
  <c r="H519" i="6" s="1"/>
  <c r="I519" i="6" s="1"/>
  <c r="A520" i="6"/>
  <c r="H520" i="6" s="1"/>
  <c r="I520" i="6" s="1"/>
  <c r="A521" i="6"/>
  <c r="H521" i="6" s="1"/>
  <c r="I521" i="6" s="1"/>
  <c r="A522" i="6"/>
  <c r="H522" i="6" s="1"/>
  <c r="I522" i="6" s="1"/>
  <c r="A523" i="6"/>
  <c r="H523" i="6" s="1"/>
  <c r="I523" i="6" s="1"/>
  <c r="A524" i="6"/>
  <c r="H524" i="6" s="1"/>
  <c r="I524" i="6" s="1"/>
  <c r="A525" i="6"/>
  <c r="H525" i="6" s="1"/>
  <c r="I525" i="6" s="1"/>
  <c r="A526" i="6"/>
  <c r="H526" i="6" s="1"/>
  <c r="I526" i="6" s="1"/>
  <c r="A527" i="6"/>
  <c r="H527" i="6" s="1"/>
  <c r="I527" i="6" s="1"/>
  <c r="A528" i="6"/>
  <c r="H528" i="6" s="1"/>
  <c r="I528" i="6" s="1"/>
  <c r="A529" i="6"/>
  <c r="H529" i="6" s="1"/>
  <c r="I529" i="6" s="1"/>
  <c r="A530" i="6"/>
  <c r="H530" i="6" s="1"/>
  <c r="I530" i="6" s="1"/>
  <c r="A531" i="6"/>
  <c r="H531" i="6" s="1"/>
  <c r="I531" i="6" s="1"/>
  <c r="A532" i="6"/>
  <c r="H532" i="6" s="1"/>
  <c r="I532" i="6" s="1"/>
  <c r="A533" i="6"/>
  <c r="H533" i="6" s="1"/>
  <c r="I533" i="6" s="1"/>
  <c r="A534" i="6"/>
  <c r="H534" i="6" s="1"/>
  <c r="I534" i="6" s="1"/>
  <c r="A535" i="6"/>
  <c r="H535" i="6" s="1"/>
  <c r="I535" i="6" s="1"/>
  <c r="A536" i="6"/>
  <c r="H536" i="6" s="1"/>
  <c r="I536" i="6" s="1"/>
  <c r="A537" i="6"/>
  <c r="H537" i="6" s="1"/>
  <c r="I537" i="6" s="1"/>
  <c r="A538" i="6"/>
  <c r="H538" i="6" s="1"/>
  <c r="I538" i="6" s="1"/>
  <c r="A539" i="6"/>
  <c r="H539" i="6" s="1"/>
  <c r="I539" i="6" s="1"/>
  <c r="A540" i="6"/>
  <c r="H540" i="6" s="1"/>
  <c r="I540" i="6" s="1"/>
  <c r="A541" i="6"/>
  <c r="H541" i="6" s="1"/>
  <c r="I541" i="6" s="1"/>
  <c r="A542" i="6"/>
  <c r="H542" i="6" s="1"/>
  <c r="I542" i="6" s="1"/>
  <c r="A543" i="6"/>
  <c r="H543" i="6" s="1"/>
  <c r="I543" i="6" s="1"/>
  <c r="A544" i="6"/>
  <c r="H544" i="6" s="1"/>
  <c r="I544" i="6" s="1"/>
  <c r="A545" i="6"/>
  <c r="H545" i="6" s="1"/>
  <c r="I545" i="6" s="1"/>
  <c r="A546" i="6"/>
  <c r="H546" i="6" s="1"/>
  <c r="I546" i="6" s="1"/>
  <c r="A547" i="6"/>
  <c r="H547" i="6" s="1"/>
  <c r="I547" i="6" s="1"/>
  <c r="A548" i="6"/>
  <c r="H548" i="6" s="1"/>
  <c r="I548" i="6" s="1"/>
  <c r="A549" i="6"/>
  <c r="H549" i="6" s="1"/>
  <c r="I549" i="6" s="1"/>
  <c r="A550" i="6"/>
  <c r="H550" i="6" s="1"/>
  <c r="I550" i="6" s="1"/>
  <c r="A551" i="6"/>
  <c r="H551" i="6" s="1"/>
  <c r="I551" i="6" s="1"/>
  <c r="A552" i="6"/>
  <c r="H552" i="6" s="1"/>
  <c r="I552" i="6" s="1"/>
  <c r="A553" i="6"/>
  <c r="H553" i="6" s="1"/>
  <c r="I553" i="6" s="1"/>
  <c r="A554" i="6"/>
  <c r="H554" i="6" s="1"/>
  <c r="I554" i="6" s="1"/>
  <c r="A555" i="6"/>
  <c r="H555" i="6" s="1"/>
  <c r="I555" i="6" s="1"/>
  <c r="A556" i="6"/>
  <c r="H556" i="6" s="1"/>
  <c r="I556" i="6" s="1"/>
  <c r="A557" i="6"/>
  <c r="H557" i="6" s="1"/>
  <c r="I557" i="6" s="1"/>
  <c r="A558" i="6"/>
  <c r="H558" i="6" s="1"/>
  <c r="I558" i="6" s="1"/>
  <c r="A559" i="6"/>
  <c r="H559" i="6" s="1"/>
  <c r="I559" i="6" s="1"/>
  <c r="A560" i="6"/>
  <c r="H560" i="6" s="1"/>
  <c r="I560" i="6" s="1"/>
  <c r="A561" i="6"/>
  <c r="H561" i="6" s="1"/>
  <c r="I561" i="6" s="1"/>
  <c r="A562" i="6"/>
  <c r="H562" i="6" s="1"/>
  <c r="I562" i="6" s="1"/>
  <c r="A563" i="6"/>
  <c r="H563" i="6" s="1"/>
  <c r="I563" i="6" s="1"/>
  <c r="A564" i="6"/>
  <c r="H564" i="6" s="1"/>
  <c r="I564" i="6" s="1"/>
  <c r="A565" i="6"/>
  <c r="H565" i="6" s="1"/>
  <c r="I565" i="6" s="1"/>
  <c r="A566" i="6"/>
  <c r="H566" i="6" s="1"/>
  <c r="I566" i="6" s="1"/>
  <c r="A567" i="6"/>
  <c r="H567" i="6" s="1"/>
  <c r="I567" i="6" s="1"/>
  <c r="A568" i="6"/>
  <c r="H568" i="6" s="1"/>
  <c r="I568" i="6" s="1"/>
  <c r="A569" i="6"/>
  <c r="H569" i="6" s="1"/>
  <c r="I569" i="6" s="1"/>
  <c r="A570" i="6"/>
  <c r="H570" i="6" s="1"/>
  <c r="I570" i="6" s="1"/>
  <c r="A571" i="6"/>
  <c r="H571" i="6" s="1"/>
  <c r="I571" i="6" s="1"/>
  <c r="A572" i="6"/>
  <c r="H572" i="6" s="1"/>
  <c r="I572" i="6" s="1"/>
  <c r="A573" i="6"/>
  <c r="H573" i="6" s="1"/>
  <c r="I573" i="6" s="1"/>
  <c r="A574" i="6"/>
  <c r="H574" i="6" s="1"/>
  <c r="I574" i="6" s="1"/>
  <c r="A575" i="6"/>
  <c r="H575" i="6" s="1"/>
  <c r="I575" i="6" s="1"/>
  <c r="A576" i="6"/>
  <c r="H576" i="6" s="1"/>
  <c r="I576" i="6" s="1"/>
  <c r="A577" i="6"/>
  <c r="H577" i="6" s="1"/>
  <c r="I577" i="6" s="1"/>
  <c r="A578" i="6"/>
  <c r="H578" i="6" s="1"/>
  <c r="I578" i="6" s="1"/>
  <c r="A579" i="6"/>
  <c r="H579" i="6" s="1"/>
  <c r="I579" i="6" s="1"/>
  <c r="A580" i="6"/>
  <c r="H580" i="6" s="1"/>
  <c r="I580" i="6" s="1"/>
  <c r="A581" i="6"/>
  <c r="H581" i="6" s="1"/>
  <c r="I581" i="6" s="1"/>
  <c r="A582" i="6"/>
  <c r="H582" i="6" s="1"/>
  <c r="I582" i="6" s="1"/>
  <c r="A583" i="6"/>
  <c r="H583" i="6" s="1"/>
  <c r="I583" i="6" s="1"/>
  <c r="A584" i="6"/>
  <c r="H584" i="6" s="1"/>
  <c r="I584" i="6" s="1"/>
  <c r="A585" i="6"/>
  <c r="H585" i="6" s="1"/>
  <c r="I585" i="6" s="1"/>
  <c r="A586" i="6"/>
  <c r="H586" i="6" s="1"/>
  <c r="I586" i="6" s="1"/>
  <c r="A587" i="6"/>
  <c r="H587" i="6" s="1"/>
  <c r="I587" i="6" s="1"/>
  <c r="A588" i="6"/>
  <c r="H588" i="6" s="1"/>
  <c r="I588" i="6" s="1"/>
  <c r="A589" i="6"/>
  <c r="H589" i="6" s="1"/>
  <c r="I589" i="6" s="1"/>
  <c r="A590" i="6"/>
  <c r="H590" i="6" s="1"/>
  <c r="I590" i="6" s="1"/>
  <c r="A591" i="6"/>
  <c r="H591" i="6" s="1"/>
  <c r="I591" i="6" s="1"/>
  <c r="A592" i="6"/>
  <c r="H592" i="6" s="1"/>
  <c r="I592" i="6" s="1"/>
  <c r="C2" i="6"/>
  <c r="D2" i="6" s="1"/>
  <c r="A2" i="6"/>
  <c r="AC2" i="5"/>
  <c r="W2" i="5"/>
  <c r="U2" i="5"/>
  <c r="P2" i="5"/>
  <c r="H2" i="6" l="1"/>
  <c r="I2" i="6" s="1"/>
  <c r="K1119" i="6"/>
  <c r="K1115" i="6"/>
  <c r="K1111" i="6"/>
  <c r="K1107" i="6"/>
  <c r="K1103" i="6"/>
  <c r="K1099" i="6"/>
  <c r="K931" i="6"/>
  <c r="K927" i="6"/>
  <c r="K923" i="6"/>
  <c r="K919" i="6"/>
  <c r="K915" i="6"/>
  <c r="K911" i="6"/>
  <c r="K907" i="6"/>
  <c r="K903" i="6"/>
  <c r="K899" i="6"/>
  <c r="K895" i="6"/>
  <c r="K891" i="6"/>
  <c r="K863" i="6"/>
  <c r="K859" i="6"/>
  <c r="K855" i="6"/>
  <c r="K851" i="6"/>
  <c r="K847" i="6"/>
  <c r="K843" i="6"/>
  <c r="K839" i="6"/>
  <c r="K835" i="6"/>
  <c r="K831" i="6"/>
  <c r="K827" i="6"/>
  <c r="K823" i="6"/>
  <c r="K819" i="6"/>
  <c r="K815" i="6"/>
  <c r="K811" i="6"/>
  <c r="K807" i="6"/>
  <c r="K803" i="6"/>
  <c r="K799" i="6"/>
  <c r="K795" i="6"/>
  <c r="K791" i="6"/>
  <c r="K787" i="6"/>
  <c r="K783" i="6"/>
  <c r="K779" i="6"/>
  <c r="K775" i="6"/>
  <c r="K771" i="6"/>
  <c r="K767" i="6"/>
  <c r="K763" i="6"/>
  <c r="K759" i="6"/>
  <c r="K755" i="6"/>
  <c r="K751" i="6"/>
  <c r="K747" i="6"/>
  <c r="K743" i="6"/>
  <c r="K739" i="6"/>
  <c r="K735" i="6"/>
  <c r="K731" i="6"/>
  <c r="K727" i="6"/>
  <c r="K723" i="6"/>
  <c r="K719" i="6"/>
  <c r="K715" i="6"/>
  <c r="K711" i="6"/>
  <c r="K707" i="6"/>
  <c r="K703" i="6"/>
  <c r="K699" i="6"/>
  <c r="K695" i="6"/>
  <c r="K691" i="6"/>
  <c r="K687" i="6"/>
  <c r="K683" i="6"/>
  <c r="K679" i="6"/>
  <c r="K675" i="6"/>
  <c r="K671" i="6"/>
  <c r="K667" i="6"/>
  <c r="K663" i="6"/>
  <c r="K659" i="6"/>
  <c r="K655" i="6"/>
  <c r="K651" i="6"/>
  <c r="K647" i="6"/>
  <c r="K592" i="6"/>
  <c r="K588" i="6"/>
  <c r="K584" i="6"/>
  <c r="K580" i="6"/>
  <c r="K576" i="6"/>
  <c r="K572" i="6"/>
  <c r="K568" i="6"/>
  <c r="K564" i="6"/>
  <c r="K560" i="6"/>
  <c r="K556" i="6"/>
  <c r="K552" i="6"/>
  <c r="K548" i="6"/>
  <c r="K544" i="6"/>
  <c r="K540" i="6"/>
  <c r="K536" i="6"/>
  <c r="K532" i="6"/>
  <c r="K528" i="6"/>
  <c r="K524" i="6"/>
  <c r="K520" i="6"/>
  <c r="K516" i="6"/>
  <c r="K68" i="6"/>
  <c r="K56" i="6"/>
  <c r="K1118" i="6"/>
  <c r="K1114" i="6"/>
  <c r="K1110" i="6"/>
  <c r="K1106" i="6"/>
  <c r="K1102" i="6"/>
  <c r="K1098" i="6"/>
  <c r="K934" i="6"/>
  <c r="K930" i="6"/>
  <c r="K926" i="6"/>
  <c r="K922" i="6"/>
  <c r="K918" i="6"/>
  <c r="K914" i="6"/>
  <c r="K910" i="6"/>
  <c r="K906" i="6"/>
  <c r="K902" i="6"/>
  <c r="K898" i="6"/>
  <c r="K894" i="6"/>
  <c r="K890" i="6"/>
  <c r="K862" i="6"/>
  <c r="K858" i="6"/>
  <c r="K854" i="6"/>
  <c r="K850" i="6"/>
  <c r="K846" i="6"/>
  <c r="K842" i="6"/>
  <c r="K838" i="6"/>
  <c r="K834" i="6"/>
  <c r="K830" i="6"/>
  <c r="K826" i="6"/>
  <c r="K822" i="6"/>
  <c r="K818" i="6"/>
  <c r="K814" i="6"/>
  <c r="K810" i="6"/>
  <c r="K806" i="6"/>
  <c r="K802" i="6"/>
  <c r="K798" i="6"/>
  <c r="K794" i="6"/>
  <c r="K790" i="6"/>
  <c r="K786" i="6"/>
  <c r="K782" i="6"/>
  <c r="K778" i="6"/>
  <c r="K774" i="6"/>
  <c r="K770" i="6"/>
  <c r="K766" i="6"/>
  <c r="K762" i="6"/>
  <c r="K758" i="6"/>
  <c r="K754" i="6"/>
  <c r="K750" i="6"/>
  <c r="K746" i="6"/>
  <c r="K742" i="6"/>
  <c r="K738" i="6"/>
  <c r="K734" i="6"/>
  <c r="K730" i="6"/>
  <c r="K726" i="6"/>
  <c r="K722" i="6"/>
  <c r="K718" i="6"/>
  <c r="K714" i="6"/>
  <c r="K710" i="6"/>
  <c r="K706" i="6"/>
  <c r="K702" i="6"/>
  <c r="K698" i="6"/>
  <c r="K694" i="6"/>
  <c r="K690" i="6"/>
  <c r="K686" i="6"/>
  <c r="K682" i="6"/>
  <c r="K678" i="6"/>
  <c r="K674" i="6"/>
  <c r="K670" i="6"/>
  <c r="K666" i="6"/>
  <c r="K662" i="6"/>
  <c r="K658" i="6"/>
  <c r="K654" i="6"/>
  <c r="K650" i="6"/>
  <c r="K646" i="6"/>
  <c r="K591" i="6"/>
  <c r="K587" i="6"/>
  <c r="K583" i="6"/>
  <c r="K579" i="6"/>
  <c r="K575" i="6"/>
  <c r="K571" i="6"/>
  <c r="K567" i="6"/>
  <c r="K563" i="6"/>
  <c r="K559" i="6"/>
  <c r="K555" i="6"/>
  <c r="K551" i="6"/>
  <c r="K547" i="6"/>
  <c r="K543" i="6"/>
  <c r="K539" i="6"/>
  <c r="K535" i="6"/>
  <c r="K531" i="6"/>
  <c r="K527" i="6"/>
  <c r="K523" i="6"/>
  <c r="K519" i="6"/>
  <c r="K515" i="6"/>
  <c r="K71" i="6"/>
  <c r="K67" i="6"/>
  <c r="K55" i="6"/>
  <c r="K1117" i="6"/>
  <c r="K1113" i="6"/>
  <c r="K1109" i="6"/>
  <c r="K1105" i="6"/>
  <c r="K1101" i="6"/>
  <c r="K1097" i="6"/>
  <c r="K933" i="6"/>
  <c r="K929" i="6"/>
  <c r="K925" i="6"/>
  <c r="K921" i="6"/>
  <c r="K917" i="6"/>
  <c r="K913" i="6"/>
  <c r="K909" i="6"/>
  <c r="K905" i="6"/>
  <c r="K901" i="6"/>
  <c r="K897" i="6"/>
  <c r="K893" i="6"/>
  <c r="K889" i="6"/>
  <c r="K861" i="6"/>
  <c r="K857" i="6"/>
  <c r="K853" i="6"/>
  <c r="K849" i="6"/>
  <c r="K845" i="6"/>
  <c r="K841" i="6"/>
  <c r="K837" i="6"/>
  <c r="K833" i="6"/>
  <c r="K829" i="6"/>
  <c r="K825" i="6"/>
  <c r="K821" i="6"/>
  <c r="K817" i="6"/>
  <c r="K813" i="6"/>
  <c r="K809" i="6"/>
  <c r="K805" i="6"/>
  <c r="K801" i="6"/>
  <c r="K797" i="6"/>
  <c r="K793" i="6"/>
  <c r="K789" i="6"/>
  <c r="K785" i="6"/>
  <c r="K781" i="6"/>
  <c r="K777" i="6"/>
  <c r="K773" i="6"/>
  <c r="K769" i="6"/>
  <c r="K765" i="6"/>
  <c r="K761" i="6"/>
  <c r="K757" i="6"/>
  <c r="K753" i="6"/>
  <c r="K749" i="6"/>
  <c r="K745" i="6"/>
  <c r="K741" i="6"/>
  <c r="K737" i="6"/>
  <c r="K733" i="6"/>
  <c r="K729" i="6"/>
  <c r="K725" i="6"/>
  <c r="K721" i="6"/>
  <c r="K717" i="6"/>
  <c r="K713" i="6"/>
  <c r="K709" i="6"/>
  <c r="K705" i="6"/>
  <c r="K701" i="6"/>
  <c r="K697" i="6"/>
  <c r="K693" i="6"/>
  <c r="K689" i="6"/>
  <c r="K685" i="6"/>
  <c r="K681" i="6"/>
  <c r="K677" i="6"/>
  <c r="K673" i="6"/>
  <c r="K669" i="6"/>
  <c r="K665" i="6"/>
  <c r="K661" i="6"/>
  <c r="K657" i="6"/>
  <c r="K653" i="6"/>
  <c r="K649" i="6"/>
  <c r="K645" i="6"/>
  <c r="K590" i="6"/>
  <c r="K586" i="6"/>
  <c r="K582" i="6"/>
  <c r="K578" i="6"/>
  <c r="K574" i="6"/>
  <c r="K570" i="6"/>
  <c r="K566" i="6"/>
  <c r="K562" i="6"/>
  <c r="K558" i="6"/>
  <c r="K554" i="6"/>
  <c r="K550" i="6"/>
  <c r="K546" i="6"/>
  <c r="K542" i="6"/>
  <c r="K538" i="6"/>
  <c r="K534" i="6"/>
  <c r="K530" i="6"/>
  <c r="K526" i="6"/>
  <c r="K522" i="6"/>
  <c r="K518" i="6"/>
  <c r="K70" i="6"/>
  <c r="K1120" i="6"/>
  <c r="K1116" i="6"/>
  <c r="K1112" i="6"/>
  <c r="K1108" i="6"/>
  <c r="K1104" i="6"/>
  <c r="K1100" i="6"/>
  <c r="K1096" i="6"/>
  <c r="K932" i="6"/>
  <c r="K928" i="6"/>
  <c r="K924" i="6"/>
  <c r="K920" i="6"/>
  <c r="K916" i="6"/>
  <c r="K912" i="6"/>
  <c r="K908" i="6"/>
  <c r="K904" i="6"/>
  <c r="K900" i="6"/>
  <c r="K896" i="6"/>
  <c r="K892" i="6"/>
  <c r="K888" i="6"/>
  <c r="K864" i="6"/>
  <c r="K860" i="6"/>
  <c r="K856" i="6"/>
  <c r="K852" i="6"/>
  <c r="K848" i="6"/>
  <c r="K844" i="6"/>
  <c r="K840" i="6"/>
  <c r="K836" i="6"/>
  <c r="K832" i="6"/>
  <c r="K828" i="6"/>
  <c r="K824" i="6"/>
  <c r="K820" i="6"/>
  <c r="K816" i="6"/>
  <c r="K812" i="6"/>
  <c r="K808" i="6"/>
  <c r="K804" i="6"/>
  <c r="K800" i="6"/>
  <c r="K796" i="6"/>
  <c r="K792" i="6"/>
  <c r="K788" i="6"/>
  <c r="K784" i="6"/>
  <c r="K780" i="6"/>
  <c r="K776" i="6"/>
  <c r="K772" i="6"/>
  <c r="K768" i="6"/>
  <c r="K764" i="6"/>
  <c r="K760" i="6"/>
  <c r="K756" i="6"/>
  <c r="K752" i="6"/>
  <c r="K748" i="6"/>
  <c r="K744" i="6"/>
  <c r="K740" i="6"/>
  <c r="K736" i="6"/>
  <c r="K732" i="6"/>
  <c r="K728" i="6"/>
  <c r="K724" i="6"/>
  <c r="K720" i="6"/>
  <c r="K716" i="6"/>
  <c r="K712" i="6"/>
  <c r="K708" i="6"/>
  <c r="K704" i="6"/>
  <c r="K700" i="6"/>
  <c r="K696" i="6"/>
  <c r="K692" i="6"/>
  <c r="K688" i="6"/>
  <c r="K684" i="6"/>
  <c r="K680" i="6"/>
  <c r="K676" i="6"/>
  <c r="K672" i="6"/>
  <c r="K668" i="6"/>
  <c r="K664" i="6"/>
  <c r="K660" i="6"/>
  <c r="K656" i="6"/>
  <c r="K652" i="6"/>
  <c r="K648" i="6"/>
  <c r="K644" i="6"/>
  <c r="K589" i="6"/>
  <c r="K585" i="6"/>
  <c r="K581" i="6"/>
  <c r="K577" i="6"/>
  <c r="K573" i="6"/>
  <c r="K569" i="6"/>
  <c r="K565" i="6"/>
  <c r="K561" i="6"/>
  <c r="K557" i="6"/>
  <c r="K553" i="6"/>
  <c r="K549" i="6"/>
  <c r="K545" i="6"/>
  <c r="K541" i="6"/>
  <c r="K537" i="6"/>
  <c r="K533" i="6"/>
  <c r="K529" i="6"/>
  <c r="K525" i="6"/>
  <c r="K521" i="6"/>
  <c r="K517" i="6"/>
  <c r="K69" i="6"/>
  <c r="K57" i="6"/>
  <c r="K53" i="6"/>
  <c r="L2" i="5"/>
  <c r="E2" i="5"/>
  <c r="D2" i="5"/>
  <c r="H2" i="5"/>
  <c r="S2" i="5"/>
  <c r="O2" i="5"/>
  <c r="K2" i="5"/>
  <c r="G2" i="5"/>
  <c r="R2" i="5"/>
  <c r="N2" i="5"/>
  <c r="J2" i="5"/>
  <c r="F2" i="5"/>
  <c r="Q2" i="5"/>
  <c r="M2" i="5"/>
  <c r="I2" i="5"/>
  <c r="V2" i="5" l="1"/>
  <c r="Y2" i="5"/>
  <c r="AA2" i="5" s="1"/>
  <c r="X2" i="5"/>
  <c r="Z2" i="5" s="1"/>
  <c r="A2" i="5" s="1"/>
  <c r="R861" i="1"/>
  <c r="T861" i="1" s="1"/>
  <c r="R857" i="1"/>
  <c r="T857" i="1" s="1"/>
  <c r="R852" i="1"/>
  <c r="T852" i="1" s="1"/>
  <c r="R851" i="1"/>
  <c r="T851" i="1" s="1"/>
  <c r="R847" i="1"/>
  <c r="T847" i="1" s="1"/>
  <c r="R846" i="1"/>
  <c r="T846" i="1" s="1"/>
  <c r="R842" i="1"/>
  <c r="T842" i="1" s="1"/>
  <c r="R841" i="1"/>
  <c r="T841" i="1" s="1"/>
  <c r="R837" i="1"/>
  <c r="T837" i="1" s="1"/>
  <c r="AB592" i="1"/>
  <c r="T592" i="1"/>
  <c r="S592" i="1" s="1"/>
  <c r="R592" i="1"/>
  <c r="Q592" i="1" s="1"/>
  <c r="O592" i="1"/>
  <c r="N592" i="1"/>
  <c r="M592" i="1" s="1"/>
  <c r="K592" i="1"/>
  <c r="AB591" i="1"/>
  <c r="T591" i="1"/>
  <c r="S591" i="1" s="1"/>
  <c r="R591" i="1"/>
  <c r="Q591" i="1" s="1"/>
  <c r="O591" i="1"/>
  <c r="N591" i="1"/>
  <c r="M591" i="1" s="1"/>
  <c r="K591" i="1"/>
  <c r="AB590" i="1"/>
  <c r="T590" i="1"/>
  <c r="S590" i="1" s="1"/>
  <c r="R590" i="1"/>
  <c r="Q590" i="1" s="1"/>
  <c r="O590" i="1"/>
  <c r="N590" i="1"/>
  <c r="M590" i="1" s="1"/>
  <c r="K590" i="1"/>
  <c r="AB589" i="1"/>
  <c r="T589" i="1"/>
  <c r="S589" i="1" s="1"/>
  <c r="R589" i="1"/>
  <c r="Q589" i="1" s="1"/>
  <c r="O589" i="1"/>
  <c r="N589" i="1"/>
  <c r="M589" i="1" s="1"/>
  <c r="K589" i="1"/>
  <c r="AB588" i="1"/>
  <c r="T588" i="1"/>
  <c r="S588" i="1" s="1"/>
  <c r="R588" i="1"/>
  <c r="Q588" i="1" s="1"/>
  <c r="O588" i="1"/>
  <c r="N588" i="1"/>
  <c r="M588" i="1" s="1"/>
  <c r="K588" i="1"/>
  <c r="AB587" i="1"/>
  <c r="T587" i="1"/>
  <c r="S587" i="1" s="1"/>
  <c r="R587" i="1"/>
  <c r="Q587" i="1" s="1"/>
  <c r="O587" i="1"/>
  <c r="N587" i="1"/>
  <c r="M587" i="1" s="1"/>
  <c r="K587" i="1"/>
  <c r="AB586" i="1"/>
  <c r="T586" i="1"/>
  <c r="S586" i="1" s="1"/>
  <c r="R586" i="1"/>
  <c r="Q586" i="1" s="1"/>
  <c r="O586" i="1"/>
  <c r="N586" i="1"/>
  <c r="M586" i="1" s="1"/>
  <c r="K586" i="1"/>
  <c r="AB585" i="1"/>
  <c r="T585" i="1"/>
  <c r="S585" i="1" s="1"/>
  <c r="R585" i="1"/>
  <c r="Q585" i="1" s="1"/>
  <c r="O585" i="1"/>
  <c r="N585" i="1"/>
  <c r="M585" i="1" s="1"/>
  <c r="K585" i="1"/>
  <c r="AB584" i="1"/>
  <c r="T584" i="1"/>
  <c r="S584" i="1" s="1"/>
  <c r="R584" i="1"/>
  <c r="Q584" i="1" s="1"/>
  <c r="O584" i="1"/>
  <c r="N584" i="1"/>
  <c r="M584" i="1" s="1"/>
  <c r="K584" i="1"/>
  <c r="AB583" i="1"/>
  <c r="T583" i="1"/>
  <c r="S583" i="1" s="1"/>
  <c r="R583" i="1"/>
  <c r="Q583" i="1" s="1"/>
  <c r="O583" i="1"/>
  <c r="N583" i="1"/>
  <c r="M583" i="1" s="1"/>
  <c r="K583" i="1"/>
  <c r="AB582" i="1"/>
  <c r="T582" i="1"/>
  <c r="S582" i="1" s="1"/>
  <c r="R582" i="1"/>
  <c r="Q582" i="1" s="1"/>
  <c r="O582" i="1"/>
  <c r="N582" i="1"/>
  <c r="M582" i="1" s="1"/>
  <c r="K582" i="1"/>
  <c r="AB581" i="1"/>
  <c r="T581" i="1"/>
  <c r="S581" i="1" s="1"/>
  <c r="R581" i="1"/>
  <c r="Q581" i="1" s="1"/>
  <c r="O581" i="1"/>
  <c r="N581" i="1"/>
  <c r="M581" i="1" s="1"/>
  <c r="K581" i="1"/>
  <c r="AB580" i="1"/>
  <c r="T580" i="1"/>
  <c r="S580" i="1" s="1"/>
  <c r="R580" i="1"/>
  <c r="Q580" i="1" s="1"/>
  <c r="O580" i="1"/>
  <c r="N580" i="1"/>
  <c r="M580" i="1" s="1"/>
  <c r="K580" i="1"/>
  <c r="AB579" i="1"/>
  <c r="T579" i="1"/>
  <c r="S579" i="1" s="1"/>
  <c r="R579" i="1"/>
  <c r="Q579" i="1" s="1"/>
  <c r="O579" i="1"/>
  <c r="N579" i="1"/>
  <c r="M579" i="1" s="1"/>
  <c r="K579" i="1"/>
  <c r="AB578" i="1"/>
  <c r="T578" i="1"/>
  <c r="S578" i="1" s="1"/>
  <c r="R578" i="1"/>
  <c r="Q578" i="1" s="1"/>
  <c r="O578" i="1"/>
  <c r="N578" i="1"/>
  <c r="M578" i="1" s="1"/>
  <c r="K578" i="1"/>
  <c r="AB577" i="1"/>
  <c r="T577" i="1"/>
  <c r="S577" i="1" s="1"/>
  <c r="R577" i="1"/>
  <c r="Q577" i="1" s="1"/>
  <c r="O577" i="1"/>
  <c r="N577" i="1"/>
  <c r="M577" i="1" s="1"/>
  <c r="K577" i="1"/>
  <c r="AB576" i="1"/>
  <c r="T576" i="1"/>
  <c r="S576" i="1" s="1"/>
  <c r="R576" i="1"/>
  <c r="Q576" i="1" s="1"/>
  <c r="O576" i="1"/>
  <c r="N576" i="1"/>
  <c r="M576" i="1" s="1"/>
  <c r="K576" i="1"/>
  <c r="AB575" i="1"/>
  <c r="T575" i="1"/>
  <c r="S575" i="1" s="1"/>
  <c r="R575" i="1"/>
  <c r="Q575" i="1" s="1"/>
  <c r="O575" i="1"/>
  <c r="N575" i="1"/>
  <c r="M575" i="1" s="1"/>
  <c r="K575" i="1"/>
  <c r="AB574" i="1"/>
  <c r="T574" i="1"/>
  <c r="S574" i="1" s="1"/>
  <c r="R574" i="1"/>
  <c r="Q574" i="1" s="1"/>
  <c r="O574" i="1"/>
  <c r="N574" i="1"/>
  <c r="M574" i="1" s="1"/>
  <c r="K574" i="1"/>
  <c r="AB573" i="1"/>
  <c r="T573" i="1"/>
  <c r="S573" i="1" s="1"/>
  <c r="R573" i="1"/>
  <c r="Q573" i="1" s="1"/>
  <c r="O573" i="1"/>
  <c r="N573" i="1"/>
  <c r="M573" i="1" s="1"/>
  <c r="K573" i="1"/>
  <c r="AB572" i="1"/>
  <c r="T572" i="1"/>
  <c r="S572" i="1" s="1"/>
  <c r="R572" i="1"/>
  <c r="Q572" i="1" s="1"/>
  <c r="O572" i="1"/>
  <c r="N572" i="1"/>
  <c r="M572" i="1" s="1"/>
  <c r="K572" i="1"/>
  <c r="AB571" i="1"/>
  <c r="T571" i="1"/>
  <c r="S571" i="1" s="1"/>
  <c r="R571" i="1"/>
  <c r="Q571" i="1" s="1"/>
  <c r="O571" i="1"/>
  <c r="N571" i="1"/>
  <c r="M571" i="1" s="1"/>
  <c r="K571" i="1"/>
  <c r="AB570" i="1"/>
  <c r="T570" i="1"/>
  <c r="S570" i="1" s="1"/>
  <c r="R570" i="1"/>
  <c r="Q570" i="1" s="1"/>
  <c r="O570" i="1"/>
  <c r="N570" i="1"/>
  <c r="M570" i="1" s="1"/>
  <c r="K570" i="1"/>
  <c r="AB569" i="1"/>
  <c r="T569" i="1"/>
  <c r="S569" i="1" s="1"/>
  <c r="R569" i="1"/>
  <c r="Q569" i="1" s="1"/>
  <c r="O569" i="1"/>
  <c r="N569" i="1"/>
  <c r="M569" i="1" s="1"/>
  <c r="K569" i="1"/>
  <c r="AB568" i="1"/>
  <c r="T568" i="1"/>
  <c r="S568" i="1" s="1"/>
  <c r="R568" i="1"/>
  <c r="Q568" i="1" s="1"/>
  <c r="O568" i="1"/>
  <c r="N568" i="1"/>
  <c r="M568" i="1" s="1"/>
  <c r="K568" i="1"/>
  <c r="AB567" i="1"/>
  <c r="T567" i="1"/>
  <c r="S567" i="1" s="1"/>
  <c r="R567" i="1"/>
  <c r="Q567" i="1" s="1"/>
  <c r="O567" i="1"/>
  <c r="N567" i="1"/>
  <c r="M567" i="1" s="1"/>
  <c r="K567" i="1"/>
  <c r="AB566" i="1"/>
  <c r="T566" i="1"/>
  <c r="S566" i="1" s="1"/>
  <c r="R566" i="1"/>
  <c r="Q566" i="1" s="1"/>
  <c r="O566" i="1"/>
  <c r="N566" i="1"/>
  <c r="M566" i="1" s="1"/>
  <c r="K566" i="1"/>
  <c r="AB565" i="1"/>
  <c r="T565" i="1"/>
  <c r="S565" i="1" s="1"/>
  <c r="R565" i="1"/>
  <c r="Q565" i="1" s="1"/>
  <c r="O565" i="1"/>
  <c r="N565" i="1"/>
  <c r="M565" i="1" s="1"/>
  <c r="K565" i="1"/>
  <c r="AB564" i="1"/>
  <c r="T564" i="1"/>
  <c r="S564" i="1" s="1"/>
  <c r="R564" i="1"/>
  <c r="Q564" i="1" s="1"/>
  <c r="O564" i="1"/>
  <c r="N564" i="1"/>
  <c r="M564" i="1" s="1"/>
  <c r="K564" i="1"/>
  <c r="AB563" i="1"/>
  <c r="T563" i="1"/>
  <c r="S563" i="1" s="1"/>
  <c r="R563" i="1"/>
  <c r="Q563" i="1" s="1"/>
  <c r="O563" i="1"/>
  <c r="N563" i="1"/>
  <c r="M563" i="1" s="1"/>
  <c r="K563" i="1"/>
  <c r="AB562" i="1"/>
  <c r="T562" i="1"/>
  <c r="S562" i="1" s="1"/>
  <c r="R562" i="1"/>
  <c r="Q562" i="1" s="1"/>
  <c r="O562" i="1"/>
  <c r="N562" i="1"/>
  <c r="M562" i="1" s="1"/>
  <c r="K562" i="1"/>
  <c r="AB561" i="1"/>
  <c r="T561" i="1"/>
  <c r="S561" i="1" s="1"/>
  <c r="R561" i="1"/>
  <c r="Q561" i="1" s="1"/>
  <c r="O561" i="1"/>
  <c r="N561" i="1"/>
  <c r="M561" i="1" s="1"/>
  <c r="K561" i="1"/>
  <c r="AB560" i="1"/>
  <c r="T560" i="1"/>
  <c r="S560" i="1" s="1"/>
  <c r="R560" i="1"/>
  <c r="Q560" i="1" s="1"/>
  <c r="O560" i="1"/>
  <c r="N560" i="1"/>
  <c r="M560" i="1" s="1"/>
  <c r="K560" i="1"/>
  <c r="AB559" i="1"/>
  <c r="T559" i="1"/>
  <c r="S559" i="1" s="1"/>
  <c r="R559" i="1"/>
  <c r="Q559" i="1" s="1"/>
  <c r="O559" i="1"/>
  <c r="N559" i="1"/>
  <c r="M559" i="1" s="1"/>
  <c r="K559" i="1"/>
  <c r="T558" i="1"/>
  <c r="S558" i="1" s="1"/>
  <c r="R558" i="1"/>
  <c r="Q558" i="1" s="1"/>
  <c r="O558" i="1"/>
  <c r="T557" i="1"/>
  <c r="S557" i="1" s="1"/>
  <c r="R557" i="1"/>
  <c r="Q557" i="1" s="1"/>
  <c r="O557" i="1"/>
  <c r="T556" i="1"/>
  <c r="S556" i="1" s="1"/>
  <c r="R556" i="1"/>
  <c r="Q556" i="1" s="1"/>
  <c r="O556" i="1"/>
  <c r="T555" i="1"/>
  <c r="S555" i="1" s="1"/>
  <c r="R555" i="1"/>
  <c r="Q555" i="1" s="1"/>
  <c r="O555" i="1"/>
  <c r="T554" i="1"/>
  <c r="S554" i="1" s="1"/>
  <c r="R554" i="1"/>
  <c r="Q554" i="1" s="1"/>
  <c r="O554" i="1"/>
  <c r="T553" i="1"/>
  <c r="S553" i="1" s="1"/>
  <c r="R553" i="1"/>
  <c r="Q553" i="1" s="1"/>
  <c r="O553" i="1"/>
  <c r="T552" i="1"/>
  <c r="S552" i="1" s="1"/>
  <c r="R552" i="1"/>
  <c r="Q552" i="1" s="1"/>
  <c r="O552" i="1"/>
  <c r="T551" i="1"/>
  <c r="S551" i="1" s="1"/>
  <c r="R551" i="1"/>
  <c r="Q551" i="1" s="1"/>
  <c r="O551" i="1"/>
  <c r="T550" i="1"/>
  <c r="S550" i="1" s="1"/>
  <c r="R550" i="1"/>
  <c r="Q550" i="1" s="1"/>
  <c r="O550" i="1"/>
  <c r="T549" i="1"/>
  <c r="S549" i="1" s="1"/>
  <c r="R549" i="1"/>
  <c r="Q549" i="1" s="1"/>
  <c r="O549" i="1"/>
  <c r="T548" i="1"/>
  <c r="S548" i="1" s="1"/>
  <c r="R548" i="1"/>
  <c r="Q548" i="1" s="1"/>
  <c r="O548" i="1"/>
  <c r="T547" i="1"/>
  <c r="S547" i="1" s="1"/>
  <c r="R547" i="1"/>
  <c r="Q547" i="1" s="1"/>
  <c r="O547" i="1"/>
  <c r="T546" i="1"/>
  <c r="S546" i="1" s="1"/>
  <c r="R546" i="1"/>
  <c r="Q546" i="1" s="1"/>
  <c r="O546" i="1"/>
  <c r="T545" i="1"/>
  <c r="S545" i="1" s="1"/>
  <c r="R545" i="1"/>
  <c r="Q545" i="1" s="1"/>
  <c r="O545" i="1"/>
  <c r="T544" i="1"/>
  <c r="S544" i="1" s="1"/>
  <c r="R544" i="1"/>
  <c r="Q544" i="1" s="1"/>
  <c r="O544" i="1"/>
  <c r="T542" i="1"/>
  <c r="S542" i="1" s="1"/>
  <c r="R542" i="1"/>
  <c r="Q542" i="1" s="1"/>
  <c r="O542" i="1"/>
  <c r="A2" i="4" l="1"/>
  <c r="R543" i="1"/>
  <c r="Q543" i="1" s="1"/>
  <c r="O543" i="1" l="1"/>
  <c r="T543" i="1"/>
  <c r="S543" i="1" s="1"/>
</calcChain>
</file>

<file path=xl/sharedStrings.xml><?xml version="1.0" encoding="utf-8"?>
<sst xmlns="http://schemas.openxmlformats.org/spreadsheetml/2006/main" count="3001" uniqueCount="2120">
  <si>
    <t>Idx</t>
    <phoneticPr fontId="1" type="noConversion"/>
  </si>
  <si>
    <t>Name</t>
    <phoneticPr fontId="1" type="noConversion"/>
  </si>
  <si>
    <t>Stdmode</t>
    <phoneticPr fontId="1" type="noConversion"/>
  </si>
  <si>
    <t>Shape</t>
    <phoneticPr fontId="1" type="noConversion"/>
  </si>
  <si>
    <t>Weight</t>
    <phoneticPr fontId="1" type="noConversion"/>
  </si>
  <si>
    <t>Anicount</t>
    <phoneticPr fontId="1" type="noConversion"/>
  </si>
  <si>
    <t>Source</t>
    <phoneticPr fontId="1" type="noConversion"/>
  </si>
  <si>
    <t>Reserved</t>
    <phoneticPr fontId="1" type="noConversion"/>
  </si>
  <si>
    <t>Looks</t>
    <phoneticPr fontId="1" type="noConversion"/>
  </si>
  <si>
    <t>DuraMax</t>
    <phoneticPr fontId="1" type="noConversion"/>
  </si>
  <si>
    <t>Ac</t>
    <phoneticPr fontId="1" type="noConversion"/>
  </si>
  <si>
    <t>Ac2</t>
    <phoneticPr fontId="1" type="noConversion"/>
  </si>
  <si>
    <t>Mac</t>
    <phoneticPr fontId="1" type="noConversion"/>
  </si>
  <si>
    <t>Mac2</t>
    <phoneticPr fontId="1" type="noConversion"/>
  </si>
  <si>
    <t>Dc</t>
    <phoneticPr fontId="1" type="noConversion"/>
  </si>
  <si>
    <t>Dc2</t>
    <phoneticPr fontId="1" type="noConversion"/>
  </si>
  <si>
    <t>Mc</t>
    <phoneticPr fontId="1" type="noConversion"/>
  </si>
  <si>
    <t>Mc2</t>
    <phoneticPr fontId="1" type="noConversion"/>
  </si>
  <si>
    <t>Sc</t>
    <phoneticPr fontId="1" type="noConversion"/>
  </si>
  <si>
    <t>Sc2</t>
    <phoneticPr fontId="1" type="noConversion"/>
  </si>
  <si>
    <t>Need</t>
    <phoneticPr fontId="1" type="noConversion"/>
  </si>
  <si>
    <t>NeedLevel</t>
    <phoneticPr fontId="1" type="noConversion"/>
  </si>
  <si>
    <t>Price</t>
    <phoneticPr fontId="1" type="noConversion"/>
  </si>
  <si>
    <t>Stock</t>
    <phoneticPr fontId="1" type="noConversion"/>
  </si>
  <si>
    <t>Color</t>
    <phoneticPr fontId="1" type="noConversion"/>
  </si>
  <si>
    <t>OverLap</t>
    <phoneticPr fontId="1" type="noConversion"/>
  </si>
  <si>
    <t>HP</t>
    <phoneticPr fontId="1" type="noConversion"/>
  </si>
  <si>
    <t>MP</t>
    <phoneticPr fontId="1" type="noConversion"/>
  </si>
  <si>
    <t>Value1</t>
    <phoneticPr fontId="1" type="noConversion"/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</si>
  <si>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</si>
  <si>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</si>
  <si>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</si>
  <si>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</si>
  <si>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</si>
  <si>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</si>
  <si>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</si>
  <si>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</si>
  <si>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</si>
  <si>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</si>
  <si>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</si>
  <si>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</si>
  <si>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</si>
  <si>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</si>
  <si>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</si>
  <si>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</si>
  <si>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</si>
  <si>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</si>
  <si>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</si>
  <si>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Light</t>
    <phoneticPr fontId="1" type="noConversion"/>
  </si>
  <si>
    <t>Horse</t>
    <phoneticPr fontId="1" type="noConversion"/>
  </si>
  <si>
    <t>Element</t>
    <phoneticPr fontId="1" type="noConversion"/>
  </si>
  <si>
    <t>Expand1</t>
    <phoneticPr fontId="1" type="noConversion"/>
  </si>
  <si>
    <t>Expand2</t>
  </si>
  <si>
    <t>Expand3</t>
  </si>
  <si>
    <t>Element1</t>
    <phoneticPr fontId="1" type="noConversion"/>
  </si>
  <si>
    <t>Element2</t>
  </si>
  <si>
    <t>Element3</t>
  </si>
  <si>
    <t>Element4</t>
  </si>
  <si>
    <t>Element5</t>
  </si>
  <si>
    <t>Element6</t>
  </si>
  <si>
    <t>Element7</t>
  </si>
  <si>
    <t>Element8</t>
  </si>
  <si>
    <t>Element9</t>
  </si>
  <si>
    <t>Element10</t>
  </si>
  <si>
    <t>Element11</t>
  </si>
  <si>
    <t>Element12</t>
  </si>
  <si>
    <t>Element13</t>
  </si>
  <si>
    <t>Element14</t>
  </si>
  <si>
    <t>Element15</t>
  </si>
  <si>
    <t>Element16</t>
  </si>
  <si>
    <t>Element17</t>
  </si>
  <si>
    <t>Element18</t>
  </si>
  <si>
    <t>Element19</t>
  </si>
  <si>
    <t>Element20</t>
  </si>
  <si>
    <t>Expand4</t>
    <phoneticPr fontId="1" type="noConversion"/>
  </si>
  <si>
    <t>Expand5</t>
    <phoneticPr fontId="1" type="noConversion"/>
  </si>
  <si>
    <t>InsuranceCurrency</t>
    <phoneticPr fontId="1" type="noConversion"/>
  </si>
  <si>
    <t>InsuranceGold</t>
    <phoneticPr fontId="1" type="noConversion"/>
  </si>
  <si>
    <t>命运之书</t>
  </si>
  <si>
    <t>金创药(小量)</t>
  </si>
  <si>
    <t>魔法药(小量)</t>
  </si>
  <si>
    <t>金创药(中量)</t>
  </si>
  <si>
    <t>魔法药(中量)</t>
  </si>
  <si>
    <t>强效金创药</t>
  </si>
  <si>
    <t>强效魔法药</t>
  </si>
  <si>
    <t>金创药(小)包</t>
  </si>
  <si>
    <t>魔法药(小)包</t>
  </si>
  <si>
    <t>金创药(中)包</t>
  </si>
  <si>
    <t>魔法药(中)包</t>
  </si>
  <si>
    <t>超级金创药</t>
  </si>
  <si>
    <t>超级魔法药</t>
  </si>
  <si>
    <t>特效金创药</t>
  </si>
  <si>
    <t>特效魔法药</t>
  </si>
  <si>
    <t>打捆特红</t>
  </si>
  <si>
    <t>打捆特蓝</t>
  </si>
  <si>
    <t>太阳水</t>
  </si>
  <si>
    <t>疗伤药</t>
  </si>
  <si>
    <t>特殊药水</t>
  </si>
  <si>
    <t>万年雪霜</t>
  </si>
  <si>
    <t>强效太阳水</t>
  </si>
  <si>
    <t>神龙仙水</t>
  </si>
  <si>
    <t>神水</t>
  </si>
  <si>
    <t>鹿血</t>
  </si>
  <si>
    <t>鹿茸</t>
  </si>
  <si>
    <t>攻击神水</t>
  </si>
  <si>
    <t>魔力神水</t>
  </si>
  <si>
    <t>精神神水</t>
  </si>
  <si>
    <t>极速神水</t>
  </si>
  <si>
    <t>体力强效神水</t>
  </si>
  <si>
    <t>魔力强效神水</t>
  </si>
  <si>
    <t>灰色药粉(少量)</t>
  </si>
  <si>
    <t>黄色药粉(少量)</t>
  </si>
  <si>
    <t>灰色药粉(中量)</t>
  </si>
  <si>
    <t>黄色药粉(中量)</t>
  </si>
  <si>
    <t>黄色药粉(大量)</t>
  </si>
  <si>
    <t>灰色药粉(大量)</t>
  </si>
  <si>
    <t>护身符</t>
  </si>
  <si>
    <t>护身符(大)</t>
  </si>
  <si>
    <t>超级灰色药粉</t>
  </si>
  <si>
    <t>超级黄色药粉</t>
  </si>
  <si>
    <t>超级护身符</t>
  </si>
  <si>
    <t>回城卷</t>
  </si>
  <si>
    <t>行会回城卷</t>
  </si>
  <si>
    <t>随机传送卷</t>
  </si>
  <si>
    <t>地牢逃脱卷</t>
  </si>
  <si>
    <t>回城卷包</t>
  </si>
  <si>
    <t>地牢逃脱卷包</t>
  </si>
  <si>
    <t>随机传送卷包</t>
  </si>
  <si>
    <t>行会回城卷包</t>
  </si>
  <si>
    <t>随机传送石</t>
  </si>
  <si>
    <t>比奇传送石</t>
  </si>
  <si>
    <t>盟重传送石</t>
  </si>
  <si>
    <t>记路标石</t>
  </si>
  <si>
    <t>祝福油</t>
  </si>
  <si>
    <t>战神油</t>
  </si>
  <si>
    <t>修复油</t>
  </si>
  <si>
    <t>修复神水</t>
  </si>
  <si>
    <t>聚灵珠(小)</t>
  </si>
  <si>
    <t>聚灵珠(大)</t>
  </si>
  <si>
    <t>超大聚灵珠</t>
  </si>
  <si>
    <t>魔血石(小)</t>
  </si>
  <si>
    <t>魔血石(中)</t>
  </si>
  <si>
    <t>魔血石(大)</t>
  </si>
  <si>
    <t>千里传音(大)</t>
  </si>
  <si>
    <t>千里传音</t>
  </si>
  <si>
    <t>金条</t>
  </si>
  <si>
    <t>金砖</t>
  </si>
  <si>
    <t>金盒</t>
  </si>
  <si>
    <t>反璞归真</t>
  </si>
  <si>
    <t>个性发型</t>
  </si>
  <si>
    <t>一心一意</t>
  </si>
  <si>
    <t>心心相印</t>
  </si>
  <si>
    <t>飞火流星</t>
  </si>
  <si>
    <t>浪漫星雨</t>
  </si>
  <si>
    <t>绮梦幻想</t>
  </si>
  <si>
    <t>长空火舞</t>
  </si>
  <si>
    <t>如雾似梦</t>
  </si>
  <si>
    <t>一心一意包</t>
  </si>
  <si>
    <t>心心相印包</t>
  </si>
  <si>
    <t>飞火流星包</t>
  </si>
  <si>
    <t>浪漫星雨包</t>
  </si>
  <si>
    <t>绮梦幻想包</t>
  </si>
  <si>
    <t>长空火舞包</t>
  </si>
  <si>
    <t>如雾似梦包</t>
  </si>
  <si>
    <t>庆典蛋糕</t>
  </si>
  <si>
    <t>肉</t>
  </si>
  <si>
    <t>鸡肉</t>
  </si>
  <si>
    <t>蛆卵</t>
  </si>
  <si>
    <t>薄荷叶</t>
  </si>
  <si>
    <t>食人树叶</t>
  </si>
  <si>
    <t>毒蜘蛛牙齿</t>
  </si>
  <si>
    <t>蝎子尾巴</t>
  </si>
  <si>
    <t>食人树果实</t>
  </si>
  <si>
    <t>铜矿</t>
  </si>
  <si>
    <t>铁矿</t>
  </si>
  <si>
    <t>银矿</t>
  </si>
  <si>
    <t>金矿</t>
  </si>
  <si>
    <t>黑铁矿</t>
  </si>
  <si>
    <t>绿宝石矿</t>
  </si>
  <si>
    <t>紫水晶矿</t>
  </si>
  <si>
    <t>沃玛号角</t>
  </si>
  <si>
    <t>祖玛头像</t>
  </si>
  <si>
    <t>玉水晶</t>
  </si>
  <si>
    <t>红蛇果</t>
  </si>
  <si>
    <t>勋章之心</t>
  </si>
  <si>
    <t>骰子</t>
  </si>
  <si>
    <t>木料</t>
  </si>
  <si>
    <t>彩票</t>
  </si>
  <si>
    <t>筹码</t>
  </si>
  <si>
    <t>筹码包</t>
  </si>
  <si>
    <t>药剂师的信</t>
  </si>
  <si>
    <t>木剑</t>
  </si>
  <si>
    <t>匕首</t>
  </si>
  <si>
    <t>青铜剑</t>
  </si>
  <si>
    <t>乌木剑</t>
  </si>
  <si>
    <t>铁剑</t>
  </si>
  <si>
    <t>短剑</t>
  </si>
  <si>
    <t>鹤嘴锄</t>
  </si>
  <si>
    <t>青铜斧</t>
  </si>
  <si>
    <t>八荒</t>
  </si>
  <si>
    <t>半月</t>
  </si>
  <si>
    <t>海魂</t>
  </si>
  <si>
    <t>罗刹</t>
  </si>
  <si>
    <t>凌风</t>
  </si>
  <si>
    <t>破魂</t>
  </si>
  <si>
    <t>祈祷之刃</t>
  </si>
  <si>
    <t>斩马刀</t>
  </si>
  <si>
    <t>偃月</t>
  </si>
  <si>
    <t>降魔</t>
  </si>
  <si>
    <t>修罗</t>
  </si>
  <si>
    <t>凝霜</t>
  </si>
  <si>
    <t>炼狱</t>
  </si>
  <si>
    <t>魔杖</t>
  </si>
  <si>
    <t>银蛇</t>
  </si>
  <si>
    <t>井中月</t>
  </si>
  <si>
    <t>无极棍</t>
  </si>
  <si>
    <t>血饮</t>
  </si>
  <si>
    <t>裁决之杖</t>
  </si>
  <si>
    <t>命运之刃</t>
  </si>
  <si>
    <t>屠龙</t>
  </si>
  <si>
    <t>龙纹剑</t>
  </si>
  <si>
    <t>嗜魂法杖</t>
  </si>
  <si>
    <t>骨玉权杖</t>
  </si>
  <si>
    <t>赤血魔剑</t>
  </si>
  <si>
    <t>龙牙</t>
  </si>
  <si>
    <t>怒斩</t>
  </si>
  <si>
    <t>逍遥扇</t>
  </si>
  <si>
    <t>霸者之刃</t>
  </si>
  <si>
    <t>布衣(男)</t>
  </si>
  <si>
    <t>布衣(女)</t>
  </si>
  <si>
    <t>轻型盔甲(男)</t>
  </si>
  <si>
    <t>轻型盔甲(女)</t>
  </si>
  <si>
    <t>中型盔甲(男)</t>
  </si>
  <si>
    <t>中型盔甲(女)</t>
  </si>
  <si>
    <t>重盔甲(男)</t>
  </si>
  <si>
    <t>重盔甲(女)</t>
  </si>
  <si>
    <t>魔法长袍(男)</t>
  </si>
  <si>
    <t>魔法长袍(女)</t>
  </si>
  <si>
    <t>灵魂战衣(男)</t>
  </si>
  <si>
    <t>灵魂战衣(女)</t>
  </si>
  <si>
    <t>战神盔甲(男)</t>
  </si>
  <si>
    <t>战神盔甲(女)</t>
  </si>
  <si>
    <t>恶魔长袍(女)</t>
  </si>
  <si>
    <t>恶魔长袍(男)</t>
  </si>
  <si>
    <t>幽灵战衣(女)</t>
  </si>
  <si>
    <t>幽灵战衣(男)</t>
  </si>
  <si>
    <t>天魔神甲</t>
  </si>
  <si>
    <t>圣战宝甲</t>
  </si>
  <si>
    <t>法神披风</t>
  </si>
  <si>
    <t>霓裳羽衣</t>
  </si>
  <si>
    <t>天尊道袍</t>
  </si>
  <si>
    <t>天师长袍</t>
  </si>
  <si>
    <t>青铜头盔</t>
  </si>
  <si>
    <t>骷髅头盔</t>
  </si>
  <si>
    <t>魔法头盔</t>
  </si>
  <si>
    <t>道士头盔</t>
  </si>
  <si>
    <t>祈福神项链</t>
  </si>
  <si>
    <t>探测项链</t>
  </si>
  <si>
    <t>金项链</t>
  </si>
  <si>
    <t>传统项链</t>
  </si>
  <si>
    <t>白金项链</t>
  </si>
  <si>
    <t>白色虎齿项链</t>
  </si>
  <si>
    <t>躲避手链</t>
  </si>
  <si>
    <t>黑檀项链</t>
  </si>
  <si>
    <t>黄色水晶项链</t>
  </si>
  <si>
    <t>黑色水晶项链</t>
  </si>
  <si>
    <t>技巧项链</t>
  </si>
  <si>
    <t>魔鬼项链</t>
  </si>
  <si>
    <t>琥珀项链</t>
  </si>
  <si>
    <t>凤凰明珠</t>
  </si>
  <si>
    <t>灯笼项链</t>
  </si>
  <si>
    <t>蓝翡翠项链</t>
  </si>
  <si>
    <t>竹笛</t>
  </si>
  <si>
    <t>放大镜</t>
  </si>
  <si>
    <t>铁手镯</t>
  </si>
  <si>
    <t>小手镯</t>
  </si>
  <si>
    <t>银手镯</t>
  </si>
  <si>
    <t>皮制手套</t>
  </si>
  <si>
    <t>钢手镯</t>
  </si>
  <si>
    <t>大手镯</t>
  </si>
  <si>
    <t>夏普儿手镯</t>
  </si>
  <si>
    <t>坚固手套</t>
  </si>
  <si>
    <t>魔法手镯</t>
  </si>
  <si>
    <t>道士手镯</t>
  </si>
  <si>
    <t>黑檀手镯</t>
  </si>
  <si>
    <t>避邪手镯</t>
  </si>
  <si>
    <t>魔力手镯</t>
  </si>
  <si>
    <t>死神手套</t>
  </si>
  <si>
    <t>金手镯</t>
  </si>
  <si>
    <t>求婚戒指</t>
  </si>
  <si>
    <t>古铜戒指</t>
  </si>
  <si>
    <t>六角戒指</t>
  </si>
  <si>
    <t>玻璃戒指</t>
  </si>
  <si>
    <t>牛角戒指</t>
  </si>
  <si>
    <t>生铁戒指</t>
  </si>
  <si>
    <t>蓝色水晶戒指</t>
  </si>
  <si>
    <t>黑色水晶戒指</t>
  </si>
  <si>
    <t>蛇眼戒指</t>
  </si>
  <si>
    <t>珍珠戒指</t>
  </si>
  <si>
    <t>金戒指</t>
  </si>
  <si>
    <t>魅力戒指</t>
  </si>
  <si>
    <t>道德戒指</t>
  </si>
  <si>
    <t>降妖除魔戒指</t>
  </si>
  <si>
    <t>珊瑚戒指</t>
  </si>
  <si>
    <t>骷髅戒指</t>
  </si>
  <si>
    <t>狂风戒指</t>
  </si>
  <si>
    <t>狂风项链</t>
  </si>
  <si>
    <t>神秘头盔</t>
  </si>
  <si>
    <t>神秘戒指</t>
  </si>
  <si>
    <t>神秘腰带</t>
  </si>
  <si>
    <t>祈祷头盔</t>
  </si>
  <si>
    <t>祈祷项链</t>
  </si>
  <si>
    <t>祈祷手镯</t>
  </si>
  <si>
    <t>祈祷戒指</t>
  </si>
  <si>
    <t>记忆头盔</t>
  </si>
  <si>
    <t>记忆项链</t>
  </si>
  <si>
    <t>记忆手镯</t>
  </si>
  <si>
    <t>记忆戒指</t>
  </si>
  <si>
    <t>幽灵项链</t>
  </si>
  <si>
    <t>幽灵手套</t>
  </si>
  <si>
    <t>龙之戒指</t>
  </si>
  <si>
    <t>生命项链</t>
  </si>
  <si>
    <t>思贝儿手镯</t>
  </si>
  <si>
    <t>红宝石戒指</t>
  </si>
  <si>
    <t>天珠项链</t>
  </si>
  <si>
    <t>心灵手镯</t>
  </si>
  <si>
    <t>铂金戒指</t>
  </si>
  <si>
    <t>黑铁头盔</t>
  </si>
  <si>
    <t>绿色项链</t>
  </si>
  <si>
    <t>骑士手镯</t>
  </si>
  <si>
    <t>阎罗手套</t>
  </si>
  <si>
    <t>力量戒指</t>
  </si>
  <si>
    <t>恶魔铃铛</t>
  </si>
  <si>
    <t>龙之手镯</t>
  </si>
  <si>
    <t>紫碧螺</t>
  </si>
  <si>
    <t>灵魂项链</t>
  </si>
  <si>
    <t>三眼手镯</t>
  </si>
  <si>
    <t>泰坦戒指</t>
  </si>
  <si>
    <t>魔血项链</t>
  </si>
  <si>
    <t>魔血手镯</t>
  </si>
  <si>
    <t>魔血戒指</t>
  </si>
  <si>
    <t>虹魔项链</t>
  </si>
  <si>
    <t>虹魔手镯</t>
  </si>
  <si>
    <t>虹魔戒指</t>
  </si>
  <si>
    <t>圣战头盔</t>
  </si>
  <si>
    <t>圣战项链</t>
  </si>
  <si>
    <t>圣战手镯</t>
  </si>
  <si>
    <t>圣战戒指</t>
  </si>
  <si>
    <t>法神头盔</t>
  </si>
  <si>
    <t>法神项链</t>
  </si>
  <si>
    <t>法神手镯</t>
  </si>
  <si>
    <t>法神戒指</t>
  </si>
  <si>
    <t>天尊头盔</t>
  </si>
  <si>
    <t>天尊项链</t>
  </si>
  <si>
    <t>天尊手镯</t>
  </si>
  <si>
    <t>天尊戒指</t>
  </si>
  <si>
    <t>布鞋</t>
  </si>
  <si>
    <t>鹿皮靴</t>
  </si>
  <si>
    <t>紫绸靴</t>
  </si>
  <si>
    <t>避魂靴</t>
  </si>
  <si>
    <t>兽皮腰带</t>
  </si>
  <si>
    <t>铁腰带</t>
  </si>
  <si>
    <t>青铜腰带</t>
  </si>
  <si>
    <t>钢铁腰带</t>
  </si>
  <si>
    <t>雷霆战甲(男)</t>
  </si>
  <si>
    <t>雷霆战甲(女)</t>
  </si>
  <si>
    <t>雷霆项链</t>
  </si>
  <si>
    <t>雷霆护腕</t>
  </si>
  <si>
    <t>雷霆战戒</t>
  </si>
  <si>
    <t>雷霆战靴</t>
  </si>
  <si>
    <t>雷霆腰带</t>
  </si>
  <si>
    <t>烈焰魔衣(男)</t>
  </si>
  <si>
    <t>烈焰魔衣(女)</t>
  </si>
  <si>
    <t>烈焰项链</t>
  </si>
  <si>
    <t>烈焰护腕</t>
  </si>
  <si>
    <t>烈焰魔戒</t>
  </si>
  <si>
    <t>烈焰魔靴</t>
  </si>
  <si>
    <t>烈焰腰带</t>
  </si>
  <si>
    <t>光芒道袍(男)</t>
  </si>
  <si>
    <t>光芒道袍(女)</t>
  </si>
  <si>
    <t>光芒项链</t>
  </si>
  <si>
    <t>光芒护腕</t>
  </si>
  <si>
    <t>光芒道戒</t>
  </si>
  <si>
    <t>光芒道靴</t>
  </si>
  <si>
    <t>光芒腰带</t>
  </si>
  <si>
    <t>天龙盔</t>
  </si>
  <si>
    <t>魔龙盔</t>
  </si>
  <si>
    <t>圣龙盔</t>
  </si>
  <si>
    <t>开天</t>
  </si>
  <si>
    <t>战神头盔</t>
  </si>
  <si>
    <t>战神项链</t>
  </si>
  <si>
    <t>战神手镯</t>
  </si>
  <si>
    <t>战神戒指</t>
  </si>
  <si>
    <t>战神之靴</t>
  </si>
  <si>
    <t>战神腰带</t>
  </si>
  <si>
    <t>镇天</t>
  </si>
  <si>
    <t>圣魔头盔</t>
  </si>
  <si>
    <t>圣魔项链</t>
  </si>
  <si>
    <t>圣魔手镯</t>
  </si>
  <si>
    <t>圣魔戒指</t>
  </si>
  <si>
    <t>圣魔魔靴</t>
  </si>
  <si>
    <t>圣魔腰带</t>
  </si>
  <si>
    <t>玄天</t>
  </si>
  <si>
    <t>真魂头盔</t>
  </si>
  <si>
    <t>真魂项链</t>
  </si>
  <si>
    <t>真魂手镯</t>
  </si>
  <si>
    <t>真魂戒指</t>
  </si>
  <si>
    <t>真魂道靴</t>
  </si>
  <si>
    <t>真魂腰带</t>
  </si>
  <si>
    <t>凤天魔甲</t>
  </si>
  <si>
    <t>凰天魔衣</t>
  </si>
  <si>
    <t>天龙火衣(男)</t>
  </si>
  <si>
    <t>天龙火衣(女)</t>
  </si>
  <si>
    <t>天龙神剑</t>
  </si>
  <si>
    <t>天龙头盔</t>
  </si>
  <si>
    <t>天龙项链</t>
  </si>
  <si>
    <t>天龙手镯</t>
  </si>
  <si>
    <t>天龙戒指</t>
  </si>
  <si>
    <t>天龙腰带</t>
  </si>
  <si>
    <t>天龙靴子</t>
  </si>
  <si>
    <t>暗咒道袍(男)</t>
  </si>
  <si>
    <t>暗咒道袍(女)</t>
  </si>
  <si>
    <t>聚魔法衣(男)</t>
  </si>
  <si>
    <t>聚魔法衣(女)</t>
  </si>
  <si>
    <t>虎啸战甲(男)</t>
  </si>
  <si>
    <t>虎啸战甲(女)</t>
  </si>
  <si>
    <t>黄金裁决</t>
  </si>
  <si>
    <t>狂雷战盔</t>
  </si>
  <si>
    <t>狂雷项链</t>
  </si>
  <si>
    <t>狂雷战戒</t>
  </si>
  <si>
    <t>狂雷护腕</t>
  </si>
  <si>
    <t>狂雷腰带</t>
  </si>
  <si>
    <t>狂雷战靴</t>
  </si>
  <si>
    <t>紫金嗜魂法杖</t>
  </si>
  <si>
    <t>逆火魔盔</t>
  </si>
  <si>
    <t>逆火项链</t>
  </si>
  <si>
    <t>逆火魔戒</t>
  </si>
  <si>
    <t>逆火护腕</t>
  </si>
  <si>
    <t>逆火腰带</t>
  </si>
  <si>
    <t>逆火魔靴</t>
  </si>
  <si>
    <t>赤金逍遥扇</t>
  </si>
  <si>
    <t>通云道盔</t>
  </si>
  <si>
    <t>通云项链</t>
  </si>
  <si>
    <t>通云道戒</t>
  </si>
  <si>
    <t>通云护腕</t>
  </si>
  <si>
    <t>通云腰带</t>
  </si>
  <si>
    <t>通云道靴</t>
  </si>
  <si>
    <t>炎龙刃</t>
  </si>
  <si>
    <t>炎龙战盔</t>
  </si>
  <si>
    <t>炎龙项链</t>
  </si>
  <si>
    <t>炎龙战戒</t>
  </si>
  <si>
    <t>炎龙护腕</t>
  </si>
  <si>
    <t>炎龙腰带</t>
  </si>
  <si>
    <t>炎龙战靴</t>
  </si>
  <si>
    <t>雷龙杖</t>
  </si>
  <si>
    <t>雷龙魔盔</t>
  </si>
  <si>
    <t>雷龙项链</t>
  </si>
  <si>
    <t>雷龙魔戒</t>
  </si>
  <si>
    <t>雷龙护腕</t>
  </si>
  <si>
    <t>雷龙腰带</t>
  </si>
  <si>
    <t>雷龙魔靴</t>
  </si>
  <si>
    <t>青龙刺</t>
  </si>
  <si>
    <t>青龙道盔</t>
  </si>
  <si>
    <t>青龙项链</t>
  </si>
  <si>
    <t>青龙道戒</t>
  </si>
  <si>
    <t>青龙护腕</t>
  </si>
  <si>
    <t>青龙腰带</t>
  </si>
  <si>
    <t>青龙道靴</t>
  </si>
  <si>
    <t>御龙盔甲(男)</t>
  </si>
  <si>
    <t>御龙盔甲(女)</t>
  </si>
  <si>
    <t>王者头盔</t>
  </si>
  <si>
    <t>王者项链</t>
  </si>
  <si>
    <t>王者戒指</t>
  </si>
  <si>
    <t>王者护腕</t>
  </si>
  <si>
    <t>王者腰带</t>
  </si>
  <si>
    <t>王者之靴</t>
  </si>
  <si>
    <t>王者之杖</t>
  </si>
  <si>
    <t>王者之剑</t>
  </si>
  <si>
    <t>王者之刃</t>
  </si>
  <si>
    <t>王者战甲(男)</t>
  </si>
  <si>
    <t>王者战甲(女)</t>
  </si>
  <si>
    <t>王者魔衣(男)</t>
  </si>
  <si>
    <t>王者魔衣(女)</t>
  </si>
  <si>
    <t>王者道袍(男)</t>
  </si>
  <si>
    <t>王者道袍(女)</t>
  </si>
  <si>
    <t>传奇之冠</t>
  </si>
  <si>
    <t>传奇项链</t>
  </si>
  <si>
    <t>传奇之戒</t>
  </si>
  <si>
    <t>传奇护腕</t>
  </si>
  <si>
    <t>传奇腰带</t>
  </si>
  <si>
    <t>传奇之靴</t>
  </si>
  <si>
    <t>传奇神杖</t>
  </si>
  <si>
    <t>传奇神扇</t>
  </si>
  <si>
    <t>传奇神剑</t>
  </si>
  <si>
    <t>传奇神甲(男)</t>
  </si>
  <si>
    <t>传奇神甲(女)</t>
  </si>
  <si>
    <t>皓月之冠</t>
  </si>
  <si>
    <t>皓月项链</t>
  </si>
  <si>
    <t>皓月之戒</t>
  </si>
  <si>
    <t>皓月护腕</t>
  </si>
  <si>
    <t>皓月腰带</t>
  </si>
  <si>
    <t>皓月之靴</t>
  </si>
  <si>
    <t>皓月魔杖</t>
  </si>
  <si>
    <t>皓月羽扇</t>
  </si>
  <si>
    <t>皓月神剑</t>
  </si>
  <si>
    <t>皓月神甲(男)</t>
  </si>
  <si>
    <t>皓月神甲(女)</t>
  </si>
  <si>
    <t>梵天头盔</t>
    <phoneticPr fontId="1" type="noConversion"/>
  </si>
  <si>
    <t>梵天项链</t>
    <phoneticPr fontId="1" type="noConversion"/>
  </si>
  <si>
    <t>梵天戒指</t>
    <phoneticPr fontId="1" type="noConversion"/>
  </si>
  <si>
    <t>梵天护腕</t>
    <phoneticPr fontId="1" type="noConversion"/>
  </si>
  <si>
    <t>梵天之带</t>
    <phoneticPr fontId="1" type="noConversion"/>
  </si>
  <si>
    <t>梵天之靴</t>
    <phoneticPr fontId="1" type="noConversion"/>
  </si>
  <si>
    <t>帝释头盔</t>
    <phoneticPr fontId="1" type="noConversion"/>
  </si>
  <si>
    <t>帝释项链</t>
    <phoneticPr fontId="1" type="noConversion"/>
  </si>
  <si>
    <t>帝释戒指</t>
    <phoneticPr fontId="1" type="noConversion"/>
  </si>
  <si>
    <t>帝释护腕</t>
    <phoneticPr fontId="1" type="noConversion"/>
  </si>
  <si>
    <t>帝释腰带</t>
    <phoneticPr fontId="1" type="noConversion"/>
  </si>
  <si>
    <t>帝释靴子</t>
    <phoneticPr fontId="1" type="noConversion"/>
  </si>
  <si>
    <t>浩然头盔</t>
    <phoneticPr fontId="1" type="noConversion"/>
  </si>
  <si>
    <t>浩然项链</t>
    <phoneticPr fontId="1" type="noConversion"/>
  </si>
  <si>
    <t>浩然戒指</t>
    <phoneticPr fontId="1" type="noConversion"/>
  </si>
  <si>
    <t>浩然护腕</t>
    <phoneticPr fontId="1" type="noConversion"/>
  </si>
  <si>
    <t>浩然腰带</t>
    <phoneticPr fontId="1" type="noConversion"/>
  </si>
  <si>
    <t>浩然靴子</t>
    <phoneticPr fontId="1" type="noConversion"/>
  </si>
  <si>
    <t>凤舞头盔</t>
    <phoneticPr fontId="1" type="noConversion"/>
  </si>
  <si>
    <t>凤舞项链</t>
    <phoneticPr fontId="1" type="noConversion"/>
  </si>
  <si>
    <t>凤舞戒指</t>
    <phoneticPr fontId="1" type="noConversion"/>
  </si>
  <si>
    <t>凤舞护腕</t>
    <phoneticPr fontId="1" type="noConversion"/>
  </si>
  <si>
    <t>凤舞腰带</t>
    <phoneticPr fontId="1" type="noConversion"/>
  </si>
  <si>
    <t>凤舞靴子</t>
    <phoneticPr fontId="1" type="noConversion"/>
  </si>
  <si>
    <t>蝴蝶头盔</t>
    <phoneticPr fontId="1" type="noConversion"/>
  </si>
  <si>
    <t>蝴蝶项链</t>
    <phoneticPr fontId="1" type="noConversion"/>
  </si>
  <si>
    <t>蝴蝶戒指</t>
    <phoneticPr fontId="1" type="noConversion"/>
  </si>
  <si>
    <t>蝴蝶护腕</t>
    <phoneticPr fontId="1" type="noConversion"/>
  </si>
  <si>
    <t>蝴蝶腰带</t>
    <phoneticPr fontId="1" type="noConversion"/>
  </si>
  <si>
    <t>蝴蝶靴子</t>
    <phoneticPr fontId="1" type="noConversion"/>
  </si>
  <si>
    <t>荣耀头盔</t>
    <phoneticPr fontId="1" type="noConversion"/>
  </si>
  <si>
    <t>荣耀项链</t>
    <phoneticPr fontId="1" type="noConversion"/>
  </si>
  <si>
    <t>荣耀指环</t>
    <phoneticPr fontId="1" type="noConversion"/>
  </si>
  <si>
    <t>荣耀护腕</t>
    <phoneticPr fontId="1" type="noConversion"/>
  </si>
  <si>
    <t>荣耀腰带</t>
    <phoneticPr fontId="1" type="noConversion"/>
  </si>
  <si>
    <t>荣耀战靴</t>
    <phoneticPr fontId="1" type="noConversion"/>
  </si>
  <si>
    <t>辉煌头盔</t>
    <phoneticPr fontId="1" type="noConversion"/>
  </si>
  <si>
    <t>辉煌项链</t>
    <phoneticPr fontId="1" type="noConversion"/>
  </si>
  <si>
    <t>辉煌戒指</t>
    <phoneticPr fontId="1" type="noConversion"/>
  </si>
  <si>
    <t>辉煌护腕</t>
    <phoneticPr fontId="1" type="noConversion"/>
  </si>
  <si>
    <t>辉煌腰带</t>
    <phoneticPr fontId="1" type="noConversion"/>
  </si>
  <si>
    <t>辉煌战靴</t>
    <phoneticPr fontId="1" type="noConversion"/>
  </si>
  <si>
    <t>寒冰头盔</t>
    <phoneticPr fontId="1" type="noConversion"/>
  </si>
  <si>
    <t>寒冰项链</t>
    <phoneticPr fontId="1" type="noConversion"/>
  </si>
  <si>
    <t>寒冰指环</t>
    <phoneticPr fontId="1" type="noConversion"/>
  </si>
  <si>
    <t>寒冰护腕</t>
    <phoneticPr fontId="1" type="noConversion"/>
  </si>
  <si>
    <t>寒冰腰带</t>
    <phoneticPr fontId="1" type="noConversion"/>
  </si>
  <si>
    <t>寒冰战靴</t>
    <phoneticPr fontId="1" type="noConversion"/>
  </si>
  <si>
    <t>轩辕头盔</t>
    <phoneticPr fontId="1" type="noConversion"/>
  </si>
  <si>
    <t>轩辕项链</t>
    <phoneticPr fontId="1" type="noConversion"/>
  </si>
  <si>
    <t>轩辕戒指</t>
    <phoneticPr fontId="1" type="noConversion"/>
  </si>
  <si>
    <t>轩辕护腕</t>
    <phoneticPr fontId="1" type="noConversion"/>
  </si>
  <si>
    <t>轩辕腰带</t>
    <phoneticPr fontId="1" type="noConversion"/>
  </si>
  <si>
    <t>轩辕战靴</t>
    <phoneticPr fontId="1" type="noConversion"/>
  </si>
  <si>
    <t>苍穹〤龙啸头盔</t>
    <phoneticPr fontId="1" type="noConversion"/>
  </si>
  <si>
    <t>苍穹〤龙啸项链</t>
    <phoneticPr fontId="1" type="noConversion"/>
  </si>
  <si>
    <t>苍穹〤龙啸戒指</t>
    <phoneticPr fontId="1" type="noConversion"/>
  </si>
  <si>
    <t>苍穹〤龙啸护腕</t>
    <phoneticPr fontId="1" type="noConversion"/>
  </si>
  <si>
    <t>苍穹〤龙啸腰带</t>
    <phoneticPr fontId="1" type="noConversion"/>
  </si>
  <si>
    <t>苍穹〤龙啸战靴</t>
    <phoneticPr fontId="1" type="noConversion"/>
  </si>
  <si>
    <t>炽血〤凤舞头盔</t>
    <phoneticPr fontId="1" type="noConversion"/>
  </si>
  <si>
    <t>炽血〤凤舞项链</t>
    <phoneticPr fontId="1" type="noConversion"/>
  </si>
  <si>
    <t>炽血〤凤舞指环</t>
    <phoneticPr fontId="1" type="noConversion"/>
  </si>
  <si>
    <t>炽血〤凤舞护腕</t>
    <phoneticPr fontId="1" type="noConversion"/>
  </si>
  <si>
    <t>炽血〤凤舞腰带</t>
    <phoneticPr fontId="1" type="noConversion"/>
  </si>
  <si>
    <t>炽血〤凤舞战靴</t>
    <phoneticPr fontId="1" type="noConversion"/>
  </si>
  <si>
    <t>幻月〤无双头盔</t>
    <phoneticPr fontId="1" type="noConversion"/>
  </si>
  <si>
    <t>幻月〤无双项链</t>
    <phoneticPr fontId="1" type="noConversion"/>
  </si>
  <si>
    <t>幻月〤无双戒指</t>
    <phoneticPr fontId="1" type="noConversion"/>
  </si>
  <si>
    <t>幻月〤无双护腕</t>
    <phoneticPr fontId="1" type="noConversion"/>
  </si>
  <si>
    <t>幻月〤无双腰带</t>
    <phoneticPr fontId="1" type="noConversion"/>
  </si>
  <si>
    <t>幻月〤无双战靴</t>
    <phoneticPr fontId="1" type="noConversion"/>
  </si>
  <si>
    <t>炎龙〤炙炎头盔</t>
    <phoneticPr fontId="1" type="noConversion"/>
  </si>
  <si>
    <t>炎龙〤炙炎项链</t>
    <phoneticPr fontId="1" type="noConversion"/>
  </si>
  <si>
    <t>炎龙〤炙炎戒指</t>
    <phoneticPr fontId="1" type="noConversion"/>
  </si>
  <si>
    <t>炎龙〤炙炎护腕</t>
    <phoneticPr fontId="1" type="noConversion"/>
  </si>
  <si>
    <t>炎龙〤炙炎腰带</t>
    <phoneticPr fontId="1" type="noConversion"/>
  </si>
  <si>
    <t>炎龙〤炙炎战靴</t>
    <phoneticPr fontId="1" type="noConversion"/>
  </si>
  <si>
    <t>玄龙〤浴魂头盔</t>
    <phoneticPr fontId="1" type="noConversion"/>
  </si>
  <si>
    <t>玄龙〤浴魂项链</t>
    <phoneticPr fontId="1" type="noConversion"/>
  </si>
  <si>
    <t>玄龙〤浴魂戒指</t>
    <phoneticPr fontId="1" type="noConversion"/>
  </si>
  <si>
    <t>玄龙〤浴魂护腕</t>
    <phoneticPr fontId="1" type="noConversion"/>
  </si>
  <si>
    <t>玄龙〤浴魂腰带</t>
    <phoneticPr fontId="1" type="noConversion"/>
  </si>
  <si>
    <t>玄龙〤浴魂战靴</t>
    <phoneticPr fontId="1" type="noConversion"/>
  </si>
  <si>
    <t>低级时装头盔</t>
    <phoneticPr fontId="1" type="noConversion"/>
  </si>
  <si>
    <t>低级时装项链</t>
    <phoneticPr fontId="1" type="noConversion"/>
  </si>
  <si>
    <t>低级时装戒指</t>
    <phoneticPr fontId="1" type="noConversion"/>
  </si>
  <si>
    <t>低级时装护腕</t>
    <phoneticPr fontId="1" type="noConversion"/>
  </si>
  <si>
    <t>低级时装腰带</t>
    <phoneticPr fontId="1" type="noConversion"/>
  </si>
  <si>
    <t>低级时装战靴</t>
    <phoneticPr fontId="1" type="noConversion"/>
  </si>
  <si>
    <t>低级时装武器</t>
    <phoneticPr fontId="1" type="noConversion"/>
  </si>
  <si>
    <t>低级时装衣服(男)</t>
    <phoneticPr fontId="1" type="noConversion"/>
  </si>
  <si>
    <t>低级时装衣服(女)</t>
    <phoneticPr fontId="1" type="noConversion"/>
  </si>
  <si>
    <t>高级时装头盔</t>
    <phoneticPr fontId="1" type="noConversion"/>
  </si>
  <si>
    <t>高级时装项链</t>
    <phoneticPr fontId="1" type="noConversion"/>
  </si>
  <si>
    <t>高级时装戒指</t>
    <phoneticPr fontId="1" type="noConversion"/>
  </si>
  <si>
    <t>高级时装护腕</t>
    <phoneticPr fontId="1" type="noConversion"/>
  </si>
  <si>
    <t>高级时装腰带</t>
    <phoneticPr fontId="1" type="noConversion"/>
  </si>
  <si>
    <t>高级时装战靴</t>
    <phoneticPr fontId="1" type="noConversion"/>
  </si>
  <si>
    <t>高级时装武器</t>
    <phoneticPr fontId="1" type="noConversion"/>
  </si>
  <si>
    <t>高级时装衣服(男)</t>
    <phoneticPr fontId="1" type="noConversion"/>
  </si>
  <si>
    <t>高级时装衣服(女)</t>
    <phoneticPr fontId="1" type="noConversion"/>
  </si>
  <si>
    <t>斬風月</t>
  </si>
  <si>
    <t>春秋闕</t>
  </si>
  <si>
    <t>苍暮</t>
  </si>
  <si>
    <t>情殇</t>
  </si>
  <si>
    <t>轩辕</t>
  </si>
  <si>
    <t>夔殇</t>
  </si>
  <si>
    <t>古尘</t>
  </si>
  <si>
    <t>幽泉</t>
  </si>
  <si>
    <t>破晓</t>
  </si>
  <si>
    <t>寒裂</t>
  </si>
  <si>
    <t>碎魂</t>
  </si>
  <si>
    <t>焚海</t>
  </si>
  <si>
    <t>初尘</t>
  </si>
  <si>
    <t>苍龙</t>
  </si>
  <si>
    <t>鸿雁</t>
  </si>
  <si>
    <t>轻离</t>
  </si>
  <si>
    <t>谛尊</t>
  </si>
  <si>
    <t>虎痴血甲</t>
    <phoneticPr fontId="1" type="noConversion"/>
  </si>
  <si>
    <t>蚩尤战甲</t>
    <phoneticPr fontId="1" type="noConversion"/>
  </si>
  <si>
    <t>龙骧帝子甲</t>
  </si>
  <si>
    <t>开天紫微袍</t>
    <phoneticPr fontId="1" type="noConversion"/>
  </si>
  <si>
    <t>摩诃萨陀袍</t>
    <phoneticPr fontId="1" type="noConversion"/>
  </si>
  <si>
    <t>忠义武圣甲</t>
    <phoneticPr fontId="1" type="noConversion"/>
  </si>
  <si>
    <t>元常妙迹袍</t>
    <phoneticPr fontId="1" type="noConversion"/>
  </si>
  <si>
    <t>耀夜袍</t>
  </si>
  <si>
    <t>霸王战甲</t>
  </si>
  <si>
    <t>金丝战袍</t>
  </si>
  <si>
    <t>醉吟葬龙袍</t>
  </si>
  <si>
    <t>柳神九烈甲</t>
    <phoneticPr fontId="1" type="noConversion"/>
  </si>
  <si>
    <t>东溟战袍</t>
    <phoneticPr fontId="1" type="noConversion"/>
  </si>
  <si>
    <t>疏烟幽寂甲</t>
    <phoneticPr fontId="1" type="noConversion"/>
  </si>
  <si>
    <t>堕天甲</t>
    <phoneticPr fontId="1" type="noConversion"/>
  </si>
  <si>
    <t>鎏霜月魄甲</t>
    <phoneticPr fontId="1" type="noConversion"/>
  </si>
  <si>
    <t>乞伏炽盘甲</t>
    <phoneticPr fontId="1" type="noConversion"/>
  </si>
  <si>
    <t>宵烛霓衣</t>
  </si>
  <si>
    <t>灵夔墨衣</t>
  </si>
  <si>
    <t>帝恨战衣</t>
    <phoneticPr fontId="1" type="noConversion"/>
  </si>
  <si>
    <t>普化天尊衣</t>
    <phoneticPr fontId="1" type="noConversion"/>
  </si>
  <si>
    <t>霸王乌金衣</t>
    <phoneticPr fontId="1" type="noConversion"/>
  </si>
  <si>
    <t>鹤羽宝衣</t>
  </si>
  <si>
    <t>菱歌羽衣</t>
    <phoneticPr fontId="1" type="noConversion"/>
  </si>
  <si>
    <t>雀殒云衣</t>
    <phoneticPr fontId="1" type="noConversion"/>
  </si>
  <si>
    <t>云窗雾阁衣</t>
    <phoneticPr fontId="1" type="noConversion"/>
  </si>
  <si>
    <t>灯院霜衣</t>
    <phoneticPr fontId="1" type="noConversion"/>
  </si>
  <si>
    <t>月浦蟒衣</t>
    <phoneticPr fontId="1" type="noConversion"/>
  </si>
  <si>
    <t>涛澜禅衣</t>
    <phoneticPr fontId="1" type="noConversion"/>
  </si>
  <si>
    <t>影藏玉衣</t>
    <phoneticPr fontId="1" type="noConversion"/>
  </si>
  <si>
    <t>剑舞秋月衣</t>
    <phoneticPr fontId="1" type="noConversion"/>
  </si>
  <si>
    <t>沓飒舞</t>
  </si>
  <si>
    <t>离殃裳</t>
  </si>
  <si>
    <t>殷璀芜音</t>
  </si>
  <si>
    <t>黑鬃马</t>
  </si>
  <si>
    <t>枣红马</t>
  </si>
  <si>
    <t>赤兔马</t>
  </si>
  <si>
    <t>汗血马</t>
  </si>
  <si>
    <t>白龙马</t>
  </si>
  <si>
    <t>迎亲马</t>
  </si>
  <si>
    <t>黄金马</t>
  </si>
  <si>
    <t>卓越战马</t>
  </si>
  <si>
    <t>御龙灵兽</t>
  </si>
  <si>
    <t>重明之望</t>
  </si>
  <si>
    <t>垂天之怒</t>
  </si>
  <si>
    <t>升级勋章(经验加成</t>
    <phoneticPr fontId="1" type="noConversion"/>
  </si>
  <si>
    <t>灵玉(攻击加成</t>
    <phoneticPr fontId="1" type="noConversion"/>
  </si>
  <si>
    <t>灵石(高级全属性</t>
    <phoneticPr fontId="1" type="noConversion"/>
  </si>
  <si>
    <t>官印(暴击和忽视防御</t>
    <phoneticPr fontId="1" type="noConversion"/>
  </si>
  <si>
    <t>苍天盾(血量加成</t>
    <phoneticPr fontId="1" type="noConversion"/>
  </si>
  <si>
    <t>斗笠(减伤</t>
    <phoneticPr fontId="1" type="noConversion"/>
  </si>
  <si>
    <t>麻痹戒指</t>
    <phoneticPr fontId="1" type="noConversion"/>
  </si>
  <si>
    <t>复活戒指</t>
    <phoneticPr fontId="1" type="noConversion"/>
  </si>
  <si>
    <t>护身戒指</t>
    <phoneticPr fontId="1" type="noConversion"/>
  </si>
  <si>
    <t>魔道麻痹戒指</t>
    <phoneticPr fontId="1" type="noConversion"/>
  </si>
  <si>
    <t>时装碎片</t>
    <phoneticPr fontId="1" type="noConversion"/>
  </si>
  <si>
    <t>低级时装图纸</t>
    <phoneticPr fontId="1" type="noConversion"/>
  </si>
  <si>
    <t>中级时装图纸</t>
    <phoneticPr fontId="1" type="noConversion"/>
  </si>
  <si>
    <t>高级时装图纸</t>
    <phoneticPr fontId="1" type="noConversion"/>
  </si>
  <si>
    <t>时装精粹</t>
    <phoneticPr fontId="1" type="noConversion"/>
  </si>
  <si>
    <t>时装复刻能量石</t>
    <phoneticPr fontId="1" type="noConversion"/>
  </si>
  <si>
    <t>浴血战魂</t>
    <phoneticPr fontId="1" type="noConversion"/>
  </si>
  <si>
    <t>灵石(小)</t>
    <phoneticPr fontId="1" type="noConversion"/>
  </si>
  <si>
    <t>灵石(中)</t>
    <phoneticPr fontId="1" type="noConversion"/>
  </si>
  <si>
    <t>灵石(大)</t>
    <phoneticPr fontId="1" type="noConversion"/>
  </si>
  <si>
    <t>灵玉碎片(小)</t>
    <phoneticPr fontId="1" type="noConversion"/>
  </si>
  <si>
    <t>灵玉碎片(中)</t>
    <phoneticPr fontId="1" type="noConversion"/>
  </si>
  <si>
    <t>灵玉碎片(大)</t>
    <phoneticPr fontId="1" type="noConversion"/>
  </si>
  <si>
    <t>血魂石(小)</t>
    <phoneticPr fontId="1" type="noConversion"/>
  </si>
  <si>
    <t>血魂石(中)</t>
    <phoneticPr fontId="1" type="noConversion"/>
  </si>
  <si>
    <t>血魂石(大)</t>
    <phoneticPr fontId="1" type="noConversion"/>
  </si>
  <si>
    <t>鹰眼神石(小)</t>
    <phoneticPr fontId="1" type="noConversion"/>
  </si>
  <si>
    <t>鹰眼神石(中)</t>
    <phoneticPr fontId="1" type="noConversion"/>
  </si>
  <si>
    <t>鹰眼神石(大)</t>
    <phoneticPr fontId="1" type="noConversion"/>
  </si>
  <si>
    <t>破灭神石(小)</t>
    <phoneticPr fontId="1" type="noConversion"/>
  </si>
  <si>
    <t>破灭神石(中)</t>
    <phoneticPr fontId="1" type="noConversion"/>
  </si>
  <si>
    <t>破灭神石(大)</t>
    <phoneticPr fontId="1" type="noConversion"/>
  </si>
  <si>
    <t>魔铠神石(小)</t>
    <phoneticPr fontId="1" type="noConversion"/>
  </si>
  <si>
    <t>魔铠神石(中)</t>
    <phoneticPr fontId="1" type="noConversion"/>
  </si>
  <si>
    <t>魔铠神石(大)</t>
    <phoneticPr fontId="1" type="noConversion"/>
  </si>
  <si>
    <t>神铠神石(小)</t>
    <phoneticPr fontId="1" type="noConversion"/>
  </si>
  <si>
    <t>神铠神石(中)</t>
    <phoneticPr fontId="1" type="noConversion"/>
  </si>
  <si>
    <t>神铠神石(大)</t>
    <phoneticPr fontId="1" type="noConversion"/>
  </si>
  <si>
    <t>麻痹精粹</t>
    <phoneticPr fontId="1" type="noConversion"/>
  </si>
  <si>
    <t>复活精粹</t>
    <phoneticPr fontId="1" type="noConversion"/>
  </si>
  <si>
    <t>护身精粹</t>
    <phoneticPr fontId="1" type="noConversion"/>
  </si>
  <si>
    <t>特戒碎片</t>
    <phoneticPr fontId="1" type="noConversion"/>
  </si>
  <si>
    <t>低级灵石</t>
    <phoneticPr fontId="1" type="noConversion"/>
  </si>
  <si>
    <t>中级灵石</t>
    <phoneticPr fontId="1" type="noConversion"/>
  </si>
  <si>
    <t>高级灵石</t>
    <phoneticPr fontId="1" type="noConversion"/>
  </si>
  <si>
    <t>顶级灵石</t>
    <phoneticPr fontId="1" type="noConversion"/>
  </si>
  <si>
    <t>金线参</t>
    <phoneticPr fontId="1" type="noConversion"/>
  </si>
  <si>
    <t>寒冰草</t>
    <phoneticPr fontId="1" type="noConversion"/>
  </si>
  <si>
    <t>丹参</t>
    <phoneticPr fontId="1" type="noConversion"/>
  </si>
  <si>
    <t>朱果</t>
    <phoneticPr fontId="1" type="noConversion"/>
  </si>
  <si>
    <t>冰棘草</t>
    <phoneticPr fontId="1" type="noConversion"/>
  </si>
  <si>
    <t>巫妖花</t>
    <phoneticPr fontId="1" type="noConversion"/>
  </si>
  <si>
    <t>夏枯草</t>
    <phoneticPr fontId="1" type="noConversion"/>
  </si>
  <si>
    <t>何首乌</t>
    <phoneticPr fontId="1" type="noConversion"/>
  </si>
  <si>
    <t>北草乌</t>
    <phoneticPr fontId="1" type="noConversion"/>
  </si>
  <si>
    <t>无根藤</t>
    <phoneticPr fontId="1" type="noConversion"/>
  </si>
  <si>
    <t>百里香</t>
    <phoneticPr fontId="1" type="noConversion"/>
  </si>
  <si>
    <r>
      <rPr>
        <sz val="12"/>
        <color rgb="FF333333"/>
        <rFont val="宋体"/>
        <family val="3"/>
        <charset val="134"/>
      </rPr>
      <t>极阳草</t>
    </r>
    <r>
      <rPr>
        <sz val="12"/>
        <color rgb="FF333333"/>
        <rFont val="宋体"/>
        <family val="3"/>
        <charset val="134"/>
      </rPr>
      <t/>
    </r>
    <phoneticPr fontId="1" type="noConversion"/>
  </si>
  <si>
    <r>
      <rPr>
        <sz val="12"/>
        <color rgb="FF333333"/>
        <rFont val="宋体"/>
        <family val="3"/>
        <charset val="134"/>
      </rPr>
      <t>火灵芝</t>
    </r>
    <r>
      <rPr>
        <sz val="12"/>
        <color rgb="FF333333"/>
        <rFont val="Arial"/>
        <family val="2"/>
      </rPr>
      <t/>
    </r>
    <phoneticPr fontId="1" type="noConversion"/>
  </si>
  <si>
    <t>凝光草</t>
  </si>
  <si>
    <t>丹阳果</t>
  </si>
  <si>
    <t>赤光人参</t>
  </si>
  <si>
    <t>寒域冰果</t>
  </si>
  <si>
    <t>千年血芝</t>
  </si>
  <si>
    <t>玄冥果</t>
  </si>
  <si>
    <t>清灵果</t>
  </si>
  <si>
    <t>火岩果</t>
  </si>
  <si>
    <t>太玄果</t>
  </si>
  <si>
    <t>玉琼果</t>
  </si>
  <si>
    <t>天魂草</t>
  </si>
  <si>
    <t>沣蕴仙果</t>
  </si>
  <si>
    <t>檠苓藤果</t>
  </si>
  <si>
    <t>赤焰仙果</t>
  </si>
  <si>
    <t>蓝灵果</t>
  </si>
  <si>
    <t>冰灵果</t>
  </si>
  <si>
    <t>三叶金芝</t>
  </si>
  <si>
    <t>北海之灵</t>
  </si>
  <si>
    <t>九叶灵芝</t>
  </si>
  <si>
    <t>鬼面菇</t>
  </si>
  <si>
    <t>琥珀灵芝</t>
  </si>
  <si>
    <t>玉竹之心</t>
  </si>
  <si>
    <t>五彩仙莲</t>
  </si>
  <si>
    <t>三色幽莲</t>
  </si>
  <si>
    <t>伴妖草</t>
  </si>
  <si>
    <t>凝翠果</t>
  </si>
  <si>
    <t>黄精</t>
  </si>
  <si>
    <t>针叶松果</t>
  </si>
  <si>
    <t>火灵果</t>
  </si>
  <si>
    <t>玄阴果</t>
  </si>
  <si>
    <t>灵元果</t>
  </si>
  <si>
    <t>八卦の乾</t>
    <phoneticPr fontId="1" type="noConversion"/>
  </si>
  <si>
    <t>八卦の坤</t>
    <phoneticPr fontId="1" type="noConversion"/>
  </si>
  <si>
    <t>八卦の巽</t>
    <phoneticPr fontId="1" type="noConversion"/>
  </si>
  <si>
    <t>八卦の震</t>
    <phoneticPr fontId="1" type="noConversion"/>
  </si>
  <si>
    <t>八卦の坎</t>
    <phoneticPr fontId="1" type="noConversion"/>
  </si>
  <si>
    <t>八卦の离</t>
    <phoneticPr fontId="1" type="noConversion"/>
  </si>
  <si>
    <t>八卦の艮</t>
    <phoneticPr fontId="1" type="noConversion"/>
  </si>
  <si>
    <t>八卦の兑</t>
    <phoneticPr fontId="1" type="noConversion"/>
  </si>
  <si>
    <t>五行の土</t>
    <phoneticPr fontId="1" type="noConversion"/>
  </si>
  <si>
    <t>五行の金</t>
    <phoneticPr fontId="1" type="noConversion"/>
  </si>
  <si>
    <t>五行の火</t>
    <phoneticPr fontId="1" type="noConversion"/>
  </si>
  <si>
    <t>五行の水</t>
    <phoneticPr fontId="1" type="noConversion"/>
  </si>
  <si>
    <t>五行の木</t>
    <phoneticPr fontId="1" type="noConversion"/>
  </si>
  <si>
    <t>两仪の阴</t>
    <phoneticPr fontId="1" type="noConversion"/>
  </si>
  <si>
    <t>两仪の阳</t>
    <phoneticPr fontId="1" type="noConversion"/>
  </si>
  <si>
    <t>三才の天</t>
    <phoneticPr fontId="1" type="noConversion"/>
  </si>
  <si>
    <t>三才の地</t>
    <phoneticPr fontId="1" type="noConversion"/>
  </si>
  <si>
    <t>三才の人</t>
    <phoneticPr fontId="1" type="noConversion"/>
  </si>
  <si>
    <t>四象の青龙</t>
    <phoneticPr fontId="1" type="noConversion"/>
  </si>
  <si>
    <t>四象の白虎</t>
    <phoneticPr fontId="1" type="noConversion"/>
  </si>
  <si>
    <t>四象の朱雀</t>
    <phoneticPr fontId="1" type="noConversion"/>
  </si>
  <si>
    <t>四象の玄武</t>
    <phoneticPr fontId="1" type="noConversion"/>
  </si>
  <si>
    <t>太初</t>
    <phoneticPr fontId="1" type="noConversion"/>
  </si>
  <si>
    <t>炼体</t>
    <phoneticPr fontId="1" type="noConversion"/>
  </si>
  <si>
    <t>凝元</t>
  </si>
  <si>
    <t>心炼</t>
  </si>
  <si>
    <t>灵凝体</t>
  </si>
  <si>
    <t>凝魄</t>
  </si>
  <si>
    <t>炼魂</t>
  </si>
  <si>
    <t>分神</t>
  </si>
  <si>
    <t>归虚</t>
  </si>
  <si>
    <t>渡劫</t>
  </si>
  <si>
    <t>大乘</t>
  </si>
  <si>
    <t>筑基</t>
  </si>
  <si>
    <t>地仙</t>
  </si>
  <si>
    <t>天仙</t>
  </si>
  <si>
    <t>玄仙</t>
  </si>
  <si>
    <t>金仙</t>
  </si>
  <si>
    <t>太乙玄仙</t>
  </si>
  <si>
    <t>太乙金仙</t>
  </si>
  <si>
    <t>大罗金仙</t>
  </si>
  <si>
    <t>圣人</t>
  </si>
  <si>
    <t>真神</t>
  </si>
  <si>
    <t>天神</t>
  </si>
  <si>
    <t>神君</t>
  </si>
  <si>
    <t>神王</t>
  </si>
  <si>
    <t>古神</t>
  </si>
  <si>
    <t>神皇</t>
  </si>
  <si>
    <t>Vip1</t>
    <phoneticPr fontId="1" type="noConversion"/>
  </si>
  <si>
    <t>Vip2</t>
  </si>
  <si>
    <t>Vip3</t>
  </si>
  <si>
    <t>Vip4</t>
  </si>
  <si>
    <t>Vip5</t>
  </si>
  <si>
    <t>Vip6</t>
  </si>
  <si>
    <t>Vip7</t>
  </si>
  <si>
    <t>Vip8</t>
  </si>
  <si>
    <t>Vip9</t>
  </si>
  <si>
    <t>Vip10</t>
  </si>
  <si>
    <t>子鼠神佑</t>
    <phoneticPr fontId="1" type="noConversion"/>
  </si>
  <si>
    <t>丑牛神佑</t>
  </si>
  <si>
    <t>寅虎神佑</t>
  </si>
  <si>
    <t>卯兔神佑</t>
  </si>
  <si>
    <t>辰龙神佑</t>
  </si>
  <si>
    <t>巳蛇神佑</t>
  </si>
  <si>
    <t>午马神佑</t>
  </si>
  <si>
    <t>未羊神佑</t>
  </si>
  <si>
    <t>申猴神佑</t>
  </si>
  <si>
    <t>酉鸡神佑</t>
  </si>
  <si>
    <t>戌狗神佑</t>
  </si>
  <si>
    <t>亥猪神佑</t>
  </si>
  <si>
    <t>隐身戒指</t>
  </si>
  <si>
    <t>传送戒指</t>
  </si>
  <si>
    <t>防麻痹戒指</t>
  </si>
  <si>
    <t>破复活戒指</t>
  </si>
  <si>
    <t>破护身戒指</t>
  </si>
  <si>
    <t>麻痹传送戒指</t>
  </si>
  <si>
    <t>复活传送戒指</t>
  </si>
  <si>
    <t>护身传送戒指</t>
  </si>
  <si>
    <t>麻痹复活戒指</t>
  </si>
  <si>
    <t>复活护身戒指</t>
  </si>
  <si>
    <t>护身麻痹戒指</t>
  </si>
  <si>
    <t>逐日剑法</t>
  </si>
  <si>
    <t>雷霆剑法</t>
  </si>
  <si>
    <t>龙影剑法</t>
  </si>
  <si>
    <t>擒龙手</t>
  </si>
  <si>
    <t>心灵启示</t>
  </si>
  <si>
    <t>小火球</t>
  </si>
  <si>
    <t>基本剑术</t>
  </si>
  <si>
    <t>烈火剑法</t>
  </si>
  <si>
    <t>精神力战法</t>
  </si>
  <si>
    <t>攻杀剑术</t>
  </si>
  <si>
    <t>刺杀剑术</t>
  </si>
  <si>
    <t>野蛮冲撞</t>
  </si>
  <si>
    <t>彻地钉</t>
  </si>
  <si>
    <t>双龙斩</t>
  </si>
  <si>
    <t>狮子吼</t>
  </si>
  <si>
    <t>开天斩</t>
  </si>
  <si>
    <t>十步一杀</t>
  </si>
  <si>
    <t>旋风斩</t>
  </si>
  <si>
    <t>神武守护</t>
  </si>
  <si>
    <t>半月弯刀</t>
  </si>
  <si>
    <t>寒冰掌</t>
  </si>
  <si>
    <t>冰咆哮</t>
  </si>
  <si>
    <t>冰镰术</t>
  </si>
  <si>
    <t>冰霜雪雨</t>
  </si>
  <si>
    <t>雷电术</t>
  </si>
  <si>
    <t>诱惑之光</t>
  </si>
  <si>
    <t>疾光电影</t>
  </si>
  <si>
    <t>地狱雷光</t>
  </si>
  <si>
    <t>五雷轰顶</t>
  </si>
  <si>
    <t>火墙</t>
  </si>
  <si>
    <t>灭天火</t>
  </si>
  <si>
    <t>爆裂火焰</t>
  </si>
  <si>
    <t>火龙气焰</t>
  </si>
  <si>
    <t>流星火雨</t>
  </si>
  <si>
    <t>气功波</t>
  </si>
  <si>
    <t>魔法盾</t>
  </si>
  <si>
    <t>圣言术</t>
  </si>
  <si>
    <t>乾坤大挪移</t>
  </si>
  <si>
    <t>施毒术</t>
  </si>
  <si>
    <t>蛊毒咒</t>
  </si>
  <si>
    <t>群体施毒术</t>
  </si>
  <si>
    <t>噬血术</t>
  </si>
  <si>
    <t>隐身术</t>
  </si>
  <si>
    <t>禁锢咒</t>
  </si>
  <si>
    <t>集体隐身术</t>
  </si>
  <si>
    <t>裂神符</t>
  </si>
  <si>
    <t>潜行术</t>
  </si>
  <si>
    <t>飓风破</t>
  </si>
  <si>
    <t>无极真气</t>
  </si>
  <si>
    <t>死亡之眼</t>
  </si>
  <si>
    <t>灵魂火符</t>
  </si>
  <si>
    <t>召唤骷髅</t>
  </si>
  <si>
    <t>召唤神兽</t>
  </si>
  <si>
    <t>召唤月灵</t>
  </si>
  <si>
    <t>幽冥火符</t>
  </si>
  <si>
    <t>治愈术</t>
  </si>
  <si>
    <t>幽灵盾</t>
  </si>
  <si>
    <t>神圣战甲术</t>
  </si>
  <si>
    <t>群体治愈术</t>
  </si>
  <si>
    <t>无坚不摧</t>
  </si>
  <si>
    <t>解毒术</t>
  </si>
  <si>
    <t>阴阳加持</t>
  </si>
  <si>
    <t>医疗阵</t>
  </si>
  <si>
    <t>护体神盾</t>
  </si>
  <si>
    <t>分身术</t>
  </si>
  <si>
    <t>圣者无敌</t>
  </si>
  <si>
    <t>冰封千里</t>
  </si>
  <si>
    <t>雷霆法阵</t>
  </si>
  <si>
    <t>尸气鼓荡</t>
  </si>
  <si>
    <t>焚天继海</t>
  </si>
  <si>
    <t>倚天辟地</t>
  </si>
  <si>
    <t>大火球</t>
  </si>
  <si>
    <t>十香软筋散</t>
  </si>
  <si>
    <t>六道轮回</t>
  </si>
  <si>
    <t>双倍卷轴</t>
  </si>
  <si>
    <t>双倍宝典(小)</t>
  </si>
  <si>
    <t>双倍宝典(中)</t>
  </si>
  <si>
    <t>双倍宝典(大)</t>
  </si>
  <si>
    <t>美酒</t>
  </si>
  <si>
    <t>月神之玉</t>
  </si>
  <si>
    <t>许中医的药</t>
  </si>
  <si>
    <t>命运神石</t>
  </si>
  <si>
    <t>介绍信</t>
  </si>
  <si>
    <t>赤月恶魔油</t>
  </si>
  <si>
    <t>魔法神石</t>
  </si>
  <si>
    <t>狐月卷轴</t>
  </si>
  <si>
    <t>水</t>
  </si>
  <si>
    <t>画卷一</t>
  </si>
  <si>
    <t>画卷二</t>
  </si>
  <si>
    <t>画卷三</t>
  </si>
  <si>
    <t>画卷四</t>
  </si>
  <si>
    <t>画卷五</t>
  </si>
  <si>
    <t>画卷六</t>
  </si>
  <si>
    <t>画卷七</t>
  </si>
  <si>
    <t>画卷八</t>
  </si>
  <si>
    <t>画卷九</t>
  </si>
  <si>
    <t>幸运符(包)</t>
  </si>
  <si>
    <t>天外玄铁(包)</t>
  </si>
  <si>
    <t>上等女儿红(镖)</t>
  </si>
  <si>
    <t>九天仙露</t>
  </si>
  <si>
    <t>巨兽之魂</t>
  </si>
  <si>
    <t>一星珠</t>
  </si>
  <si>
    <t>二星珠</t>
  </si>
  <si>
    <t>三星珠</t>
  </si>
  <si>
    <t>四星珠</t>
  </si>
  <si>
    <t>五星珠</t>
  </si>
  <si>
    <t>六星珠</t>
  </si>
  <si>
    <t>七星珠</t>
  </si>
  <si>
    <t>龙之心</t>
  </si>
  <si>
    <t>犰狳之鳞</t>
  </si>
  <si>
    <t>凤凰羽毛</t>
  </si>
  <si>
    <t>玄铁</t>
  </si>
  <si>
    <t>天尊之眼</t>
  </si>
  <si>
    <t>独角兽之角</t>
  </si>
  <si>
    <t>麒麟之角</t>
  </si>
  <si>
    <t>幻境凭证</t>
  </si>
  <si>
    <t>BOSS之家凭证</t>
  </si>
  <si>
    <t>重铸石</t>
  </si>
  <si>
    <t>书页</t>
  </si>
  <si>
    <t>传奇碎片</t>
  </si>
  <si>
    <t>幸运符</t>
  </si>
  <si>
    <t>天外玄铁</t>
  </si>
  <si>
    <t>资质丹</t>
  </si>
  <si>
    <t>诛仙碎片</t>
  </si>
  <si>
    <t>等级碎片</t>
  </si>
  <si>
    <t>进化碎片</t>
  </si>
  <si>
    <t>传说重铸卷轴</t>
  </si>
  <si>
    <t>混元锤</t>
  </si>
  <si>
    <t>蓝犀角</t>
  </si>
  <si>
    <t>零点数据重置卷</t>
  </si>
  <si>
    <t>不朽鉴定符[盾]</t>
  </si>
  <si>
    <t>武器成长重置符</t>
  </si>
  <si>
    <t>洗练图纸[绝品]</t>
  </si>
  <si>
    <t>天赋神水</t>
  </si>
  <si>
    <t>属性重置水</t>
  </si>
  <si>
    <t>强化召唤卷</t>
  </si>
  <si>
    <t>10点声望卷</t>
  </si>
  <si>
    <t>洗练图纸[残卷]</t>
  </si>
  <si>
    <t>洗练图纸[普通]</t>
  </si>
  <si>
    <t>洗练图纸[高级]</t>
  </si>
  <si>
    <t>洗练图纸[极品]</t>
  </si>
  <si>
    <t>宣传礼包</t>
  </si>
  <si>
    <t>亡魂精元</t>
  </si>
  <si>
    <t>战宠内丹</t>
  </si>
  <si>
    <t>战宠精元</t>
  </si>
  <si>
    <t>黄金钥匙</t>
  </si>
  <si>
    <t>黄金宝箱</t>
  </si>
  <si>
    <t>洛阳铲</t>
  </si>
  <si>
    <t>任务卡</t>
  </si>
  <si>
    <t>藏宝盒</t>
  </si>
  <si>
    <t>藏宝图</t>
    <phoneticPr fontId="1" type="noConversion"/>
  </si>
  <si>
    <t>防御镶嵌石Lv1</t>
    <phoneticPr fontId="1" type="noConversion"/>
  </si>
  <si>
    <t>防御镶嵌石Lv2</t>
    <phoneticPr fontId="1" type="noConversion"/>
  </si>
  <si>
    <t>防御镶嵌石Lv3</t>
    <phoneticPr fontId="1" type="noConversion"/>
  </si>
  <si>
    <t>防御镶嵌石Lv4</t>
    <phoneticPr fontId="1" type="noConversion"/>
  </si>
  <si>
    <t>防御镶嵌石Lv5</t>
    <phoneticPr fontId="1" type="noConversion"/>
  </si>
  <si>
    <t>魔御镶嵌石Lv1</t>
    <phoneticPr fontId="1" type="noConversion"/>
  </si>
  <si>
    <t>魔御镶嵌石Lv2</t>
    <phoneticPr fontId="1" type="noConversion"/>
  </si>
  <si>
    <t>魔御镶嵌石Lv3</t>
    <phoneticPr fontId="1" type="noConversion"/>
  </si>
  <si>
    <t>魔御镶嵌石Lv4</t>
    <phoneticPr fontId="1" type="noConversion"/>
  </si>
  <si>
    <t>魔御镶嵌石Lv5</t>
    <phoneticPr fontId="1" type="noConversion"/>
  </si>
  <si>
    <t>攻击镶嵌石Lv1</t>
    <phoneticPr fontId="1" type="noConversion"/>
  </si>
  <si>
    <t>攻击镶嵌石Lv2</t>
    <phoneticPr fontId="1" type="noConversion"/>
  </si>
  <si>
    <t>攻击镶嵌石Lv3</t>
    <phoneticPr fontId="1" type="noConversion"/>
  </si>
  <si>
    <t>攻击镶嵌石Lv4</t>
    <phoneticPr fontId="1" type="noConversion"/>
  </si>
  <si>
    <t>攻击镶嵌石Lv5</t>
    <phoneticPr fontId="1" type="noConversion"/>
  </si>
  <si>
    <t>魔力镶嵌石Lv1</t>
    <phoneticPr fontId="1" type="noConversion"/>
  </si>
  <si>
    <t>魔力镶嵌石Lv2</t>
    <phoneticPr fontId="1" type="noConversion"/>
  </si>
  <si>
    <t>魔力镶嵌石Lv3</t>
    <phoneticPr fontId="1" type="noConversion"/>
  </si>
  <si>
    <t>魔力镶嵌石Lv4</t>
    <phoneticPr fontId="1" type="noConversion"/>
  </si>
  <si>
    <t>魔力镶嵌石Lv5</t>
    <phoneticPr fontId="1" type="noConversion"/>
  </si>
  <si>
    <t>道术镶嵌石Lv1</t>
    <phoneticPr fontId="1" type="noConversion"/>
  </si>
  <si>
    <t>道术镶嵌石Lv2</t>
    <phoneticPr fontId="1" type="noConversion"/>
  </si>
  <si>
    <t>道术镶嵌石Lv3</t>
    <phoneticPr fontId="1" type="noConversion"/>
  </si>
  <si>
    <t>道术镶嵌石Lv4</t>
    <phoneticPr fontId="1" type="noConversion"/>
  </si>
  <si>
    <t>道术镶嵌石Lv5</t>
    <phoneticPr fontId="1" type="noConversion"/>
  </si>
  <si>
    <t>生命镶嵌石Lv1</t>
    <phoneticPr fontId="1" type="noConversion"/>
  </si>
  <si>
    <t>生命镶嵌石Lv2</t>
    <phoneticPr fontId="1" type="noConversion"/>
  </si>
  <si>
    <t>生命镶嵌石Lv3</t>
    <phoneticPr fontId="1" type="noConversion"/>
  </si>
  <si>
    <t>生命镶嵌石Lv4</t>
    <phoneticPr fontId="1" type="noConversion"/>
  </si>
  <si>
    <t>生命镶嵌石Lv5</t>
    <phoneticPr fontId="1" type="noConversion"/>
  </si>
  <si>
    <t>生命镶嵌石Lv6</t>
    <phoneticPr fontId="1" type="noConversion"/>
  </si>
  <si>
    <t>生命镶嵌石Lv7</t>
    <phoneticPr fontId="1" type="noConversion"/>
  </si>
  <si>
    <t>生命镶嵌石Lv8</t>
    <phoneticPr fontId="1" type="noConversion"/>
  </si>
  <si>
    <t>生命镶嵌石Lv9</t>
    <phoneticPr fontId="1" type="noConversion"/>
  </si>
  <si>
    <t>魔法镶嵌石Lv1</t>
    <phoneticPr fontId="1" type="noConversion"/>
  </si>
  <si>
    <t>魔法镶嵌石Lv2</t>
    <phoneticPr fontId="1" type="noConversion"/>
  </si>
  <si>
    <t>魔法镶嵌石Lv3</t>
    <phoneticPr fontId="1" type="noConversion"/>
  </si>
  <si>
    <t>魔法镶嵌石Lv4</t>
    <phoneticPr fontId="1" type="noConversion"/>
  </si>
  <si>
    <t>魔法镶嵌石Lv5</t>
    <phoneticPr fontId="1" type="noConversion"/>
  </si>
  <si>
    <t>魔法镶嵌石Lv6</t>
    <phoneticPr fontId="1" type="noConversion"/>
  </si>
  <si>
    <t>魔法镶嵌石Lv7</t>
    <phoneticPr fontId="1" type="noConversion"/>
  </si>
  <si>
    <t>魔法镶嵌石Lv8</t>
    <phoneticPr fontId="1" type="noConversion"/>
  </si>
  <si>
    <t>魔法镶嵌石Lv9</t>
    <phoneticPr fontId="1" type="noConversion"/>
  </si>
  <si>
    <t>暴击镶嵌石Lv1</t>
    <phoneticPr fontId="1" type="noConversion"/>
  </si>
  <si>
    <t>暴击镶嵌石Lv2</t>
    <phoneticPr fontId="1" type="noConversion"/>
  </si>
  <si>
    <t>暴击镶嵌石Lv3</t>
    <phoneticPr fontId="1" type="noConversion"/>
  </si>
  <si>
    <t>伤害镶嵌石Lv1</t>
    <phoneticPr fontId="1" type="noConversion"/>
  </si>
  <si>
    <t>伤害镶嵌石Lv2</t>
    <phoneticPr fontId="1" type="noConversion"/>
  </si>
  <si>
    <t>伤害镶嵌石Lv3</t>
    <phoneticPr fontId="1" type="noConversion"/>
  </si>
  <si>
    <t>伤害镶嵌石Lv4</t>
    <phoneticPr fontId="1" type="noConversion"/>
  </si>
  <si>
    <t>伤害镶嵌石Lv5</t>
    <phoneticPr fontId="1" type="noConversion"/>
  </si>
  <si>
    <t>破防镶嵌石Lv1</t>
    <phoneticPr fontId="1" type="noConversion"/>
  </si>
  <si>
    <t>破防镶嵌石Lv2</t>
    <phoneticPr fontId="1" type="noConversion"/>
  </si>
  <si>
    <t>破防镶嵌石Lv3</t>
    <phoneticPr fontId="1" type="noConversion"/>
  </si>
  <si>
    <t>反弹镶嵌石Lv1</t>
    <phoneticPr fontId="1" type="noConversion"/>
  </si>
  <si>
    <t>反弹镶嵌石Lv2</t>
    <phoneticPr fontId="1" type="noConversion"/>
  </si>
  <si>
    <t>反弹镶嵌石Lv3</t>
    <phoneticPr fontId="1" type="noConversion"/>
  </si>
  <si>
    <t>活力镶嵌石Lv1</t>
    <phoneticPr fontId="1" type="noConversion"/>
  </si>
  <si>
    <t>活力镶嵌石Lv2</t>
    <phoneticPr fontId="1" type="noConversion"/>
  </si>
  <si>
    <t>活力镶嵌石Lv3</t>
    <phoneticPr fontId="1" type="noConversion"/>
  </si>
  <si>
    <t>活力镶嵌石Lv4</t>
    <phoneticPr fontId="1" type="noConversion"/>
  </si>
  <si>
    <t>活力镶嵌石Lv5</t>
    <phoneticPr fontId="1" type="noConversion"/>
  </si>
  <si>
    <t>宝石宝箱Lv1</t>
    <phoneticPr fontId="1" type="noConversion"/>
  </si>
  <si>
    <t>宝石宝箱Lv2</t>
  </si>
  <si>
    <t>宝石宝箱Lv3</t>
  </si>
  <si>
    <t>宝石宝箱Lv4</t>
  </si>
  <si>
    <t>宝石宝箱Lv5</t>
  </si>
  <si>
    <t>麻痹戒指+1</t>
    <phoneticPr fontId="1" type="noConversion"/>
  </si>
  <si>
    <t>复活戒指+1</t>
    <phoneticPr fontId="1" type="noConversion"/>
  </si>
  <si>
    <t>护身戒指+1</t>
    <phoneticPr fontId="1" type="noConversion"/>
  </si>
  <si>
    <t>魔道麻痹戒指+1</t>
    <phoneticPr fontId="1" type="noConversion"/>
  </si>
  <si>
    <t>麻痹戒指+2</t>
    <phoneticPr fontId="1" type="noConversion"/>
  </si>
  <si>
    <t>复活戒指+2</t>
    <phoneticPr fontId="1" type="noConversion"/>
  </si>
  <si>
    <t>护身戒指+2</t>
    <phoneticPr fontId="1" type="noConversion"/>
  </si>
  <si>
    <t>麻痹戒指+3</t>
  </si>
  <si>
    <t>麻痹戒指+4</t>
  </si>
  <si>
    <t>麻痹戒指+5</t>
  </si>
  <si>
    <t>麻痹戒指+6</t>
  </si>
  <si>
    <t>麻痹戒指+7</t>
  </si>
  <si>
    <t>麻痹戒指+8</t>
  </si>
  <si>
    <t>麻痹戒指+9</t>
  </si>
  <si>
    <t>麻痹戒指+10</t>
  </si>
  <si>
    <t>麻痹戒指+11</t>
  </si>
  <si>
    <t>麻痹戒指+12</t>
  </si>
  <si>
    <t>麻痹戒指+13</t>
  </si>
  <si>
    <t>麻痹戒指+14</t>
  </si>
  <si>
    <t>麻痹戒指+15</t>
  </si>
  <si>
    <t>麻痹戒指+16</t>
  </si>
  <si>
    <t>麻痹戒指+17</t>
  </si>
  <si>
    <t>麻痹戒指+18</t>
  </si>
  <si>
    <t>麻痹戒指+19</t>
  </si>
  <si>
    <t>麻痹戒指+20</t>
  </si>
  <si>
    <t>麻痹戒指+21</t>
  </si>
  <si>
    <t>麻痹戒指+22</t>
  </si>
  <si>
    <t>麻痹戒指+23</t>
  </si>
  <si>
    <t>麻痹戒指+24</t>
  </si>
  <si>
    <t>麻痹戒指+25</t>
  </si>
  <si>
    <t>麻痹戒指+26</t>
  </si>
  <si>
    <t>麻痹戒指+27</t>
  </si>
  <si>
    <t>麻痹戒指+28</t>
  </si>
  <si>
    <t>麻痹戒指+29</t>
  </si>
  <si>
    <t>麻痹戒指+30</t>
  </si>
  <si>
    <t>护身戒指+3</t>
  </si>
  <si>
    <t>护身戒指+4</t>
  </si>
  <si>
    <t>护身戒指+5</t>
  </si>
  <si>
    <t>护身戒指+6</t>
  </si>
  <si>
    <t>护身戒指+7</t>
  </si>
  <si>
    <t>护身戒指+8</t>
  </si>
  <si>
    <t>护身戒指+9</t>
  </si>
  <si>
    <t>护身戒指+10</t>
  </si>
  <si>
    <t>护身戒指+11</t>
  </si>
  <si>
    <t>护身戒指+12</t>
  </si>
  <si>
    <t>护身戒指+13</t>
  </si>
  <si>
    <t>护身戒指+14</t>
  </si>
  <si>
    <t>护身戒指+15</t>
  </si>
  <si>
    <t>护身戒指+16</t>
  </si>
  <si>
    <t>护身戒指+17</t>
  </si>
  <si>
    <t>护身戒指+18</t>
  </si>
  <si>
    <t>护身戒指+19</t>
  </si>
  <si>
    <t>护身戒指+20</t>
  </si>
  <si>
    <t>护身戒指+21</t>
  </si>
  <si>
    <t>护身戒指+22</t>
  </si>
  <si>
    <t>护身戒指+23</t>
  </si>
  <si>
    <t>护身戒指+24</t>
  </si>
  <si>
    <t>护身戒指+25</t>
  </si>
  <si>
    <t>护身戒指+26</t>
  </si>
  <si>
    <t>护身戒指+27</t>
  </si>
  <si>
    <t>护身戒指+28</t>
  </si>
  <si>
    <t>护身戒指+29</t>
  </si>
  <si>
    <t>护身戒指+30</t>
  </si>
  <si>
    <t>复活戒指+3</t>
  </si>
  <si>
    <t>复活戒指+4</t>
  </si>
  <si>
    <t>复活戒指+5</t>
  </si>
  <si>
    <t>复活戒指+6</t>
  </si>
  <si>
    <t>复活戒指+7</t>
  </si>
  <si>
    <t>复活戒指+8</t>
  </si>
  <si>
    <t>复活戒指+9</t>
  </si>
  <si>
    <t>复活戒指+10</t>
  </si>
  <si>
    <t>复活戒指+11</t>
  </si>
  <si>
    <t>复活戒指+12</t>
  </si>
  <si>
    <t>复活戒指+13</t>
  </si>
  <si>
    <t>复活戒指+14</t>
  </si>
  <si>
    <t>复活戒指+15</t>
  </si>
  <si>
    <t>复活戒指+16</t>
  </si>
  <si>
    <t>复活戒指+17</t>
  </si>
  <si>
    <t>复活戒指+18</t>
  </si>
  <si>
    <t>复活戒指+19</t>
  </si>
  <si>
    <t>复活戒指+20</t>
  </si>
  <si>
    <t>复活戒指+21</t>
  </si>
  <si>
    <t>复活戒指+22</t>
  </si>
  <si>
    <t>复活戒指+23</t>
  </si>
  <si>
    <t>复活戒指+24</t>
  </si>
  <si>
    <t>复活戒指+25</t>
  </si>
  <si>
    <t>复活戒指+26</t>
  </si>
  <si>
    <t>复活戒指+27</t>
  </si>
  <si>
    <t>复活戒指+28</t>
  </si>
  <si>
    <t>复活戒指+29</t>
  </si>
  <si>
    <t>复活戒指+30</t>
  </si>
  <si>
    <t>魔道麻痹戒指+2</t>
    <phoneticPr fontId="1" type="noConversion"/>
  </si>
  <si>
    <t>魔道麻痹戒指+3</t>
  </si>
  <si>
    <t>魔道麻痹戒指+4</t>
  </si>
  <si>
    <t>魔道麻痹戒指+5</t>
  </si>
  <si>
    <t>魔道麻痹戒指+6</t>
  </si>
  <si>
    <t>魔道麻痹戒指+7</t>
  </si>
  <si>
    <t>魔道麻痹戒指+8</t>
  </si>
  <si>
    <t>魔道麻痹戒指+9</t>
  </si>
  <si>
    <t>魔道麻痹戒指+10</t>
  </si>
  <si>
    <t>魔道麻痹戒指+11</t>
  </si>
  <si>
    <t>魔道麻痹戒指+12</t>
  </si>
  <si>
    <t>魔道麻痹戒指+13</t>
  </si>
  <si>
    <t>魔道麻痹戒指+14</t>
  </si>
  <si>
    <t>魔道麻痹戒指+15</t>
  </si>
  <si>
    <t>魔道麻痹戒指+16</t>
  </si>
  <si>
    <t>魔道麻痹戒指+17</t>
  </si>
  <si>
    <t>魔道麻痹戒指+18</t>
  </si>
  <si>
    <t>魔道麻痹戒指+19</t>
  </si>
  <si>
    <t>魔道麻痹戒指+20</t>
  </si>
  <si>
    <t>魔道麻痹戒指+21</t>
  </si>
  <si>
    <t>魔道麻痹戒指+22</t>
  </si>
  <si>
    <t>魔道麻痹戒指+23</t>
  </si>
  <si>
    <t>魔道麻痹戒指+24</t>
  </si>
  <si>
    <t>魔道麻痹戒指+25</t>
  </si>
  <si>
    <t>魔道麻痹戒指+26</t>
  </si>
  <si>
    <t>魔道麻痹戒指+27</t>
  </si>
  <si>
    <t>魔道麻痹戒指+28</t>
  </si>
  <si>
    <t>魔道麻痹戒指+29</t>
  </si>
  <si>
    <t>魔道麻痹戒指+30</t>
  </si>
  <si>
    <t>子鼠神佑+1</t>
    <phoneticPr fontId="1" type="noConversion"/>
  </si>
  <si>
    <t>丑牛神佑+1</t>
    <phoneticPr fontId="1" type="noConversion"/>
  </si>
  <si>
    <t>寅虎神佑+1</t>
    <phoneticPr fontId="1" type="noConversion"/>
  </si>
  <si>
    <t>卯兔神佑+1</t>
    <phoneticPr fontId="1" type="noConversion"/>
  </si>
  <si>
    <t>辰龙神佑+1</t>
    <phoneticPr fontId="1" type="noConversion"/>
  </si>
  <si>
    <t>巳蛇神佑+1</t>
    <phoneticPr fontId="1" type="noConversion"/>
  </si>
  <si>
    <t>午马神佑+1</t>
    <phoneticPr fontId="1" type="noConversion"/>
  </si>
  <si>
    <t>未羊神佑+1</t>
    <phoneticPr fontId="1" type="noConversion"/>
  </si>
  <si>
    <t>申猴神佑+1</t>
    <phoneticPr fontId="1" type="noConversion"/>
  </si>
  <si>
    <t>酉鸡神佑+1</t>
    <phoneticPr fontId="1" type="noConversion"/>
  </si>
  <si>
    <t>戌狗神佑+1</t>
    <phoneticPr fontId="1" type="noConversion"/>
  </si>
  <si>
    <t>亥猪神佑+1</t>
    <phoneticPr fontId="1" type="noConversion"/>
  </si>
  <si>
    <t>子鼠神佑+2</t>
    <phoneticPr fontId="1" type="noConversion"/>
  </si>
  <si>
    <t>丑牛神佑+2</t>
    <phoneticPr fontId="1" type="noConversion"/>
  </si>
  <si>
    <t>寅虎神佑+2</t>
    <phoneticPr fontId="1" type="noConversion"/>
  </si>
  <si>
    <t>卯兔神佑+2</t>
    <phoneticPr fontId="1" type="noConversion"/>
  </si>
  <si>
    <t>辰龙神佑+2</t>
    <phoneticPr fontId="1" type="noConversion"/>
  </si>
  <si>
    <t>巳蛇神佑+2</t>
    <phoneticPr fontId="1" type="noConversion"/>
  </si>
  <si>
    <t>午马神佑+2</t>
    <phoneticPr fontId="1" type="noConversion"/>
  </si>
  <si>
    <t>未羊神佑+2</t>
    <phoneticPr fontId="1" type="noConversion"/>
  </si>
  <si>
    <t>申猴神佑+2</t>
    <phoneticPr fontId="1" type="noConversion"/>
  </si>
  <si>
    <t>酉鸡神佑+2</t>
    <phoneticPr fontId="1" type="noConversion"/>
  </si>
  <si>
    <t>戌狗神佑+2</t>
    <phoneticPr fontId="1" type="noConversion"/>
  </si>
  <si>
    <t>亥猪神佑+2</t>
    <phoneticPr fontId="1" type="noConversion"/>
  </si>
  <si>
    <t>子鼠神佑+3</t>
    <phoneticPr fontId="1" type="noConversion"/>
  </si>
  <si>
    <t>丑牛神佑+3</t>
    <phoneticPr fontId="1" type="noConversion"/>
  </si>
  <si>
    <t>寅虎神佑+3</t>
    <phoneticPr fontId="1" type="noConversion"/>
  </si>
  <si>
    <t>卯兔神佑+3</t>
    <phoneticPr fontId="1" type="noConversion"/>
  </si>
  <si>
    <t>辰龙神佑+3</t>
    <phoneticPr fontId="1" type="noConversion"/>
  </si>
  <si>
    <t>巳蛇神佑+3</t>
    <phoneticPr fontId="1" type="noConversion"/>
  </si>
  <si>
    <t>午马神佑+3</t>
    <phoneticPr fontId="1" type="noConversion"/>
  </si>
  <si>
    <t>未羊神佑+3</t>
    <phoneticPr fontId="1" type="noConversion"/>
  </si>
  <si>
    <t>申猴神佑+3</t>
    <phoneticPr fontId="1" type="noConversion"/>
  </si>
  <si>
    <t>酉鸡神佑+3</t>
    <phoneticPr fontId="1" type="noConversion"/>
  </si>
  <si>
    <t>戌狗神佑+3</t>
    <phoneticPr fontId="1" type="noConversion"/>
  </si>
  <si>
    <t>亥猪神佑+3</t>
    <phoneticPr fontId="1" type="noConversion"/>
  </si>
  <si>
    <t>子鼠神佑+4</t>
    <phoneticPr fontId="1" type="noConversion"/>
  </si>
  <si>
    <t>丑牛神佑+4</t>
    <phoneticPr fontId="1" type="noConversion"/>
  </si>
  <si>
    <t>寅虎神佑+4</t>
    <phoneticPr fontId="1" type="noConversion"/>
  </si>
  <si>
    <t>卯兔神佑+4</t>
    <phoneticPr fontId="1" type="noConversion"/>
  </si>
  <si>
    <t>辰龙神佑+4</t>
    <phoneticPr fontId="1" type="noConversion"/>
  </si>
  <si>
    <t>巳蛇神佑+4</t>
    <phoneticPr fontId="1" type="noConversion"/>
  </si>
  <si>
    <t>午马神佑+4</t>
    <phoneticPr fontId="1" type="noConversion"/>
  </si>
  <si>
    <t>未羊神佑+4</t>
    <phoneticPr fontId="1" type="noConversion"/>
  </si>
  <si>
    <t>申猴神佑+4</t>
    <phoneticPr fontId="1" type="noConversion"/>
  </si>
  <si>
    <t>酉鸡神佑+4</t>
    <phoneticPr fontId="1" type="noConversion"/>
  </si>
  <si>
    <t>戌狗神佑+4</t>
    <phoneticPr fontId="1" type="noConversion"/>
  </si>
  <si>
    <t>亥猪神佑+4</t>
    <phoneticPr fontId="1" type="noConversion"/>
  </si>
  <si>
    <t>子鼠神佑+5</t>
    <phoneticPr fontId="1" type="noConversion"/>
  </si>
  <si>
    <t>丑牛神佑+5</t>
    <phoneticPr fontId="1" type="noConversion"/>
  </si>
  <si>
    <t>寅虎神佑+5</t>
    <phoneticPr fontId="1" type="noConversion"/>
  </si>
  <si>
    <t>卯兔神佑+5</t>
    <phoneticPr fontId="1" type="noConversion"/>
  </si>
  <si>
    <t>辰龙神佑+5</t>
    <phoneticPr fontId="1" type="noConversion"/>
  </si>
  <si>
    <t>巳蛇神佑+5</t>
    <phoneticPr fontId="1" type="noConversion"/>
  </si>
  <si>
    <t>午马神佑+5</t>
    <phoneticPr fontId="1" type="noConversion"/>
  </si>
  <si>
    <t>未羊神佑+5</t>
    <phoneticPr fontId="1" type="noConversion"/>
  </si>
  <si>
    <t>申猴神佑+5</t>
    <phoneticPr fontId="1" type="noConversion"/>
  </si>
  <si>
    <t>酉鸡神佑+5</t>
    <phoneticPr fontId="1" type="noConversion"/>
  </si>
  <si>
    <t>戌狗神佑+5</t>
    <phoneticPr fontId="1" type="noConversion"/>
  </si>
  <si>
    <t>亥猪神佑+5</t>
    <phoneticPr fontId="1" type="noConversion"/>
  </si>
  <si>
    <t>Count</t>
    <phoneticPr fontId="1" type="noConversion"/>
  </si>
  <si>
    <t>Hp</t>
    <phoneticPr fontId="1" type="noConversion"/>
  </si>
  <si>
    <t>Mp</t>
    <phoneticPr fontId="1" type="noConversion"/>
  </si>
  <si>
    <t>HP恢复</t>
    <phoneticPr fontId="1" type="noConversion"/>
  </si>
  <si>
    <t>Mp恢复</t>
    <phoneticPr fontId="1" type="noConversion"/>
  </si>
  <si>
    <t>物防下限</t>
    <phoneticPr fontId="1" type="noConversion"/>
  </si>
  <si>
    <t>物防上限</t>
    <phoneticPr fontId="1" type="noConversion"/>
  </si>
  <si>
    <t>魔防下限</t>
    <phoneticPr fontId="1" type="noConversion"/>
  </si>
  <si>
    <t>魔防上限</t>
    <phoneticPr fontId="1" type="noConversion"/>
  </si>
  <si>
    <t>攻击下限</t>
    <phoneticPr fontId="1" type="noConversion"/>
  </si>
  <si>
    <t>攻击上限</t>
    <phoneticPr fontId="1" type="noConversion"/>
  </si>
  <si>
    <t>魔法下限</t>
    <phoneticPr fontId="1" type="noConversion"/>
  </si>
  <si>
    <t>魔法上限</t>
    <phoneticPr fontId="1" type="noConversion"/>
  </si>
  <si>
    <t>道术下限</t>
    <phoneticPr fontId="1" type="noConversion"/>
  </si>
  <si>
    <t>道术上限</t>
    <phoneticPr fontId="1" type="noConversion"/>
  </si>
  <si>
    <t>准确</t>
    <phoneticPr fontId="1" type="noConversion"/>
  </si>
  <si>
    <t>敏捷</t>
    <phoneticPr fontId="1" type="noConversion"/>
  </si>
  <si>
    <t>魔法躲避</t>
    <phoneticPr fontId="1" type="noConversion"/>
  </si>
  <si>
    <t>毒物躲避</t>
    <phoneticPr fontId="1" type="noConversion"/>
  </si>
  <si>
    <t>毒物恢复</t>
    <phoneticPr fontId="1" type="noConversion"/>
  </si>
  <si>
    <t>经验百分比</t>
    <phoneticPr fontId="1" type="noConversion"/>
  </si>
  <si>
    <t>隐身</t>
    <phoneticPr fontId="1" type="noConversion"/>
  </si>
  <si>
    <t>吸血</t>
    <phoneticPr fontId="1" type="noConversion"/>
  </si>
  <si>
    <t>麻痹</t>
    <phoneticPr fontId="1" type="noConversion"/>
  </si>
  <si>
    <t>防麻痹</t>
    <phoneticPr fontId="1" type="noConversion"/>
  </si>
  <si>
    <t>防全毒</t>
    <phoneticPr fontId="1" type="noConversion"/>
  </si>
  <si>
    <t>传送</t>
    <phoneticPr fontId="1" type="noConversion"/>
  </si>
  <si>
    <t>探测</t>
    <phoneticPr fontId="1" type="noConversion"/>
  </si>
  <si>
    <t>护身</t>
    <phoneticPr fontId="1" type="noConversion"/>
  </si>
  <si>
    <t>破护身</t>
    <phoneticPr fontId="1" type="noConversion"/>
  </si>
  <si>
    <t>记忆</t>
    <phoneticPr fontId="1" type="noConversion"/>
  </si>
  <si>
    <t>技巧</t>
    <phoneticPr fontId="1" type="noConversion"/>
  </si>
  <si>
    <t>负载</t>
    <phoneticPr fontId="1" type="noConversion"/>
  </si>
  <si>
    <t>复活</t>
    <phoneticPr fontId="1" type="noConversion"/>
  </si>
  <si>
    <t>破复活</t>
    <phoneticPr fontId="1" type="noConversion"/>
  </si>
  <si>
    <t>不掉背包装备</t>
    <phoneticPr fontId="1" type="noConversion"/>
  </si>
  <si>
    <t>冰冻</t>
    <phoneticPr fontId="1" type="noConversion"/>
  </si>
  <si>
    <t>防冰冻</t>
    <phoneticPr fontId="1" type="noConversion"/>
  </si>
  <si>
    <t>蛛网</t>
    <phoneticPr fontId="1" type="noConversion"/>
  </si>
  <si>
    <t>防蛛网</t>
    <phoneticPr fontId="1" type="noConversion"/>
  </si>
  <si>
    <t>不掉身上装备</t>
    <phoneticPr fontId="1" type="noConversion"/>
  </si>
  <si>
    <t>魔道麻痹</t>
    <phoneticPr fontId="1" type="noConversion"/>
  </si>
  <si>
    <t>王者头盔</t>
    <phoneticPr fontId="1" type="noConversion"/>
  </si>
  <si>
    <t>王者套装</t>
    <phoneticPr fontId="1" type="noConversion"/>
  </si>
  <si>
    <t>传奇之冠</t>
    <phoneticPr fontId="1" type="noConversion"/>
  </si>
  <si>
    <t>传奇套装</t>
    <phoneticPr fontId="1" type="noConversion"/>
  </si>
  <si>
    <t>皓月之冠</t>
    <phoneticPr fontId="1" type="noConversion"/>
  </si>
  <si>
    <t>皓月套装</t>
    <phoneticPr fontId="1" type="noConversion"/>
  </si>
  <si>
    <t>梵天套装</t>
    <phoneticPr fontId="1" type="noConversion"/>
  </si>
  <si>
    <t>帝释套装</t>
    <phoneticPr fontId="1" type="noConversion"/>
  </si>
  <si>
    <t>浩然套装</t>
    <phoneticPr fontId="1" type="noConversion"/>
  </si>
  <si>
    <t>凤舞套装</t>
    <phoneticPr fontId="1" type="noConversion"/>
  </si>
  <si>
    <t>蝴蝶套装</t>
    <phoneticPr fontId="1" type="noConversion"/>
  </si>
  <si>
    <t>荣耀套装</t>
    <phoneticPr fontId="1" type="noConversion"/>
  </si>
  <si>
    <t>辉煌套装</t>
    <phoneticPr fontId="1" type="noConversion"/>
  </si>
  <si>
    <t>寒冰套装</t>
    <phoneticPr fontId="1" type="noConversion"/>
  </si>
  <si>
    <t>轩辕套装</t>
    <phoneticPr fontId="1" type="noConversion"/>
  </si>
  <si>
    <t>苍穹〤龙啸套装</t>
    <phoneticPr fontId="1" type="noConversion"/>
  </si>
  <si>
    <t>炽血〤凤舞套装</t>
    <phoneticPr fontId="1" type="noConversion"/>
  </si>
  <si>
    <t>幻月〤无双套装</t>
    <phoneticPr fontId="1" type="noConversion"/>
  </si>
  <si>
    <t>炎龙〤炙炎套装</t>
    <phoneticPr fontId="1" type="noConversion"/>
  </si>
  <si>
    <t>玄龙〤浴魂套装</t>
    <phoneticPr fontId="1" type="noConversion"/>
  </si>
  <si>
    <t>groupIdx</t>
    <phoneticPr fontId="1" type="noConversion"/>
  </si>
  <si>
    <t>name</t>
    <phoneticPr fontId="1" type="noConversion"/>
  </si>
  <si>
    <t>10001</t>
  </si>
  <si>
    <t>10002</t>
  </si>
  <si>
    <t>10003</t>
  </si>
  <si>
    <t>10004</t>
  </si>
  <si>
    <t>10005</t>
  </si>
  <si>
    <t>10006</t>
  </si>
  <si>
    <t>10101</t>
  </si>
  <si>
    <t>10102</t>
  </si>
  <si>
    <t>10103</t>
  </si>
  <si>
    <t>10104</t>
  </si>
  <si>
    <t>10105</t>
  </si>
  <si>
    <t>10106</t>
  </si>
  <si>
    <t>10201</t>
  </si>
  <si>
    <t>10202</t>
  </si>
  <si>
    <t>10203</t>
  </si>
  <si>
    <t>10204</t>
  </si>
  <si>
    <t>10205</t>
  </si>
  <si>
    <t>10206</t>
  </si>
  <si>
    <t>10301</t>
  </si>
  <si>
    <t>10302</t>
  </si>
  <si>
    <t>10303</t>
  </si>
  <si>
    <t>10304</t>
  </si>
  <si>
    <t>10305</t>
  </si>
  <si>
    <t>10306</t>
  </si>
  <si>
    <t>10401</t>
  </si>
  <si>
    <t>10402</t>
  </si>
  <si>
    <t>10403</t>
  </si>
  <si>
    <t>10404</t>
  </si>
  <si>
    <t>10405</t>
  </si>
  <si>
    <t>10406</t>
  </si>
  <si>
    <t>10501</t>
  </si>
  <si>
    <t>10502</t>
  </si>
  <si>
    <t>10503</t>
  </si>
  <si>
    <t>10504</t>
  </si>
  <si>
    <t>10505</t>
  </si>
  <si>
    <t>10506</t>
  </si>
  <si>
    <t>10601</t>
  </si>
  <si>
    <t>10602</t>
  </si>
  <si>
    <t>10603</t>
  </si>
  <si>
    <t>10604</t>
  </si>
  <si>
    <t>10605</t>
  </si>
  <si>
    <t>10606</t>
  </si>
  <si>
    <t>10701</t>
  </si>
  <si>
    <t>10702</t>
  </si>
  <si>
    <t>10703</t>
  </si>
  <si>
    <t>10704</t>
  </si>
  <si>
    <t>10705</t>
  </si>
  <si>
    <t>10706</t>
  </si>
  <si>
    <t>10801</t>
  </si>
  <si>
    <t>10802</t>
  </si>
  <si>
    <t>10803</t>
  </si>
  <si>
    <t>10804</t>
  </si>
  <si>
    <t>10805</t>
  </si>
  <si>
    <t>10806</t>
  </si>
  <si>
    <t>10901</t>
  </si>
  <si>
    <t>10902</t>
  </si>
  <si>
    <t>10903</t>
  </si>
  <si>
    <t>10904</t>
  </si>
  <si>
    <t>10905</t>
  </si>
  <si>
    <t>10906</t>
  </si>
  <si>
    <t>11001</t>
  </si>
  <si>
    <t>11002</t>
  </si>
  <si>
    <t>11003</t>
  </si>
  <si>
    <t>11004</t>
  </si>
  <si>
    <t>11005</t>
  </si>
  <si>
    <t>11006</t>
  </si>
  <si>
    <t>11101</t>
  </si>
  <si>
    <t>11102</t>
  </si>
  <si>
    <t>11103</t>
  </si>
  <si>
    <t>11104</t>
  </si>
  <si>
    <t>11105</t>
  </si>
  <si>
    <t>11106</t>
  </si>
  <si>
    <t>11201</t>
  </si>
  <si>
    <t>11202</t>
  </si>
  <si>
    <t>11203</t>
  </si>
  <si>
    <t>11204</t>
  </si>
  <si>
    <t>11205</t>
  </si>
  <si>
    <t>11206</t>
  </si>
  <si>
    <t>11301</t>
  </si>
  <si>
    <t>11302</t>
  </si>
  <si>
    <t>11303</t>
  </si>
  <si>
    <t>11304</t>
  </si>
  <si>
    <t>11305</t>
  </si>
  <si>
    <t>11306</t>
  </si>
  <si>
    <t>11401</t>
  </si>
  <si>
    <t>11402</t>
  </si>
  <si>
    <t>11403</t>
  </si>
  <si>
    <t>11404</t>
  </si>
  <si>
    <t>11405</t>
  </si>
  <si>
    <t>11406</t>
  </si>
  <si>
    <t>11501</t>
  </si>
  <si>
    <t>11502</t>
  </si>
  <si>
    <t>11503</t>
  </si>
  <si>
    <t>11504</t>
  </si>
  <si>
    <t>11505</t>
  </si>
  <si>
    <t>11506</t>
  </si>
  <si>
    <t>11601</t>
  </si>
  <si>
    <t>11602</t>
  </si>
  <si>
    <t>11603</t>
  </si>
  <si>
    <t>11604</t>
  </si>
  <si>
    <t>11605</t>
  </si>
  <si>
    <t>11606</t>
  </si>
  <si>
    <t>11701</t>
  </si>
  <si>
    <t>11801</t>
  </si>
  <si>
    <t>11802</t>
  </si>
  <si>
    <t>11803</t>
  </si>
  <si>
    <t>11702</t>
  </si>
  <si>
    <t>11703</t>
  </si>
  <si>
    <t>11901</t>
  </si>
  <si>
    <t>11902</t>
  </si>
  <si>
    <t>11903</t>
  </si>
  <si>
    <t>12601</t>
  </si>
  <si>
    <t>12701</t>
  </si>
  <si>
    <t>12801</t>
  </si>
  <si>
    <t>12901</t>
  </si>
  <si>
    <t>13001</t>
  </si>
  <si>
    <t>13101</t>
  </si>
  <si>
    <t>13201</t>
  </si>
  <si>
    <t>13301</t>
  </si>
  <si>
    <t>13401</t>
  </si>
  <si>
    <t>13501</t>
  </si>
  <si>
    <t>13601</t>
  </si>
  <si>
    <t>13701</t>
  </si>
  <si>
    <t>13801</t>
  </si>
  <si>
    <t>13901</t>
  </si>
  <si>
    <t>14001</t>
  </si>
  <si>
    <t>14101</t>
  </si>
  <si>
    <t>14201</t>
  </si>
  <si>
    <t>14301</t>
  </si>
  <si>
    <t>14401</t>
  </si>
  <si>
    <t>14501</t>
  </si>
  <si>
    <t>14601</t>
  </si>
  <si>
    <t>14701</t>
  </si>
  <si>
    <t>14801</t>
  </si>
  <si>
    <t>14901</t>
  </si>
  <si>
    <t>15001</t>
  </si>
  <si>
    <t>15101</t>
  </si>
  <si>
    <t>15201</t>
  </si>
  <si>
    <t>15301</t>
  </si>
  <si>
    <t>15401</t>
  </si>
  <si>
    <t>15501</t>
  </si>
  <si>
    <t>12602</t>
  </si>
  <si>
    <t>12702</t>
  </si>
  <si>
    <t>12802</t>
  </si>
  <si>
    <t>12902</t>
  </si>
  <si>
    <t>13002</t>
  </si>
  <si>
    <t>13102</t>
  </si>
  <si>
    <t>13202</t>
  </si>
  <si>
    <t>13302</t>
  </si>
  <si>
    <t>13402</t>
  </si>
  <si>
    <t>13502</t>
  </si>
  <si>
    <t>13602</t>
  </si>
  <si>
    <t>13702</t>
  </si>
  <si>
    <t>13802</t>
  </si>
  <si>
    <t>13902</t>
  </si>
  <si>
    <t>14002</t>
  </si>
  <si>
    <t>14102</t>
  </si>
  <si>
    <t>14202</t>
  </si>
  <si>
    <t>14302</t>
  </si>
  <si>
    <t>14402</t>
  </si>
  <si>
    <t>14502</t>
  </si>
  <si>
    <t>14602</t>
  </si>
  <si>
    <t>14702</t>
  </si>
  <si>
    <t>14802</t>
  </si>
  <si>
    <t>14902</t>
  </si>
  <si>
    <t>15002</t>
  </si>
  <si>
    <t>15102</t>
  </si>
  <si>
    <t>15202</t>
  </si>
  <si>
    <t>15302</t>
  </si>
  <si>
    <t>15402</t>
  </si>
  <si>
    <t>15502</t>
  </si>
  <si>
    <t>12603</t>
  </si>
  <si>
    <t>12703</t>
  </si>
  <si>
    <t>12803</t>
  </si>
  <si>
    <t>12903</t>
  </si>
  <si>
    <t>13003</t>
  </si>
  <si>
    <t>13103</t>
  </si>
  <si>
    <t>13203</t>
  </si>
  <si>
    <t>13303</t>
  </si>
  <si>
    <t>13403</t>
  </si>
  <si>
    <t>13503</t>
  </si>
  <si>
    <t>13603</t>
  </si>
  <si>
    <t>13703</t>
  </si>
  <si>
    <t>13803</t>
  </si>
  <si>
    <t>13903</t>
  </si>
  <si>
    <t>14003</t>
  </si>
  <si>
    <t>14103</t>
  </si>
  <si>
    <t>14203</t>
  </si>
  <si>
    <t>14303</t>
  </si>
  <si>
    <t>14403</t>
  </si>
  <si>
    <t>14503</t>
  </si>
  <si>
    <t>14603</t>
  </si>
  <si>
    <t>14703</t>
  </si>
  <si>
    <t>14803</t>
  </si>
  <si>
    <t>14903</t>
  </si>
  <si>
    <t>15003</t>
  </si>
  <si>
    <t>15103</t>
  </si>
  <si>
    <t>15203</t>
  </si>
  <si>
    <t>15303</t>
  </si>
  <si>
    <t>15403</t>
  </si>
  <si>
    <t>15503</t>
  </si>
  <si>
    <t>12604</t>
  </si>
  <si>
    <t>12704</t>
  </si>
  <si>
    <t>12804</t>
  </si>
  <si>
    <t>12904</t>
  </si>
  <si>
    <t>13004</t>
  </si>
  <si>
    <t>13104</t>
  </si>
  <si>
    <t>13204</t>
  </si>
  <si>
    <t>13304</t>
  </si>
  <si>
    <t>13404</t>
  </si>
  <si>
    <t>13504</t>
  </si>
  <si>
    <t>13604</t>
  </si>
  <si>
    <t>13704</t>
  </si>
  <si>
    <t>13804</t>
  </si>
  <si>
    <t>13904</t>
  </si>
  <si>
    <t>14004</t>
  </si>
  <si>
    <t>14104</t>
  </si>
  <si>
    <t>14204</t>
  </si>
  <si>
    <t>14304</t>
  </si>
  <si>
    <t>14404</t>
  </si>
  <si>
    <t>14504</t>
  </si>
  <si>
    <t>14604</t>
  </si>
  <si>
    <t>14704</t>
  </si>
  <si>
    <t>14804</t>
  </si>
  <si>
    <t>14904</t>
  </si>
  <si>
    <t>15004</t>
  </si>
  <si>
    <t>15104</t>
  </si>
  <si>
    <t>15204</t>
  </si>
  <si>
    <t>15304</t>
  </si>
  <si>
    <t>15404</t>
  </si>
  <si>
    <t>15504</t>
  </si>
  <si>
    <t>15601</t>
  </si>
  <si>
    <t>15602</t>
  </si>
  <si>
    <t>15603</t>
  </si>
  <si>
    <t>15604</t>
  </si>
  <si>
    <t>15605</t>
  </si>
  <si>
    <t>15606</t>
  </si>
  <si>
    <t>15607</t>
  </si>
  <si>
    <t>15608</t>
  </si>
  <si>
    <t>15701</t>
  </si>
  <si>
    <t>15702</t>
  </si>
  <si>
    <t>15703</t>
  </si>
  <si>
    <t>15704</t>
  </si>
  <si>
    <t>15705</t>
  </si>
  <si>
    <t>15801</t>
  </si>
  <si>
    <t>15802</t>
  </si>
  <si>
    <t>15901</t>
  </si>
  <si>
    <t>15902</t>
  </si>
  <si>
    <t>15903</t>
  </si>
  <si>
    <t>16001</t>
  </si>
  <si>
    <t>16002</t>
  </si>
  <si>
    <t>16003</t>
  </si>
  <si>
    <t>16004</t>
  </si>
  <si>
    <t>16101</t>
  </si>
  <si>
    <t>16201</t>
  </si>
  <si>
    <t>16202</t>
  </si>
  <si>
    <t>16203</t>
  </si>
  <si>
    <t>16204</t>
  </si>
  <si>
    <t>16205</t>
  </si>
  <si>
    <t>16206</t>
  </si>
  <si>
    <t>16207</t>
  </si>
  <si>
    <t>16208</t>
  </si>
  <si>
    <t>16209</t>
  </si>
  <si>
    <t>162010</t>
  </si>
  <si>
    <t>162011</t>
  </si>
  <si>
    <t>162012</t>
  </si>
  <si>
    <t>16301</t>
  </si>
  <si>
    <t>16302</t>
  </si>
  <si>
    <t>16303</t>
  </si>
  <si>
    <t>16304</t>
  </si>
  <si>
    <t>16305</t>
  </si>
  <si>
    <t>16306</t>
  </si>
  <si>
    <t>16307</t>
  </si>
  <si>
    <t>16308</t>
  </si>
  <si>
    <t>16309</t>
  </si>
  <si>
    <t>163010</t>
  </si>
  <si>
    <t>163011</t>
  </si>
  <si>
    <t>163012</t>
  </si>
  <si>
    <t>16401</t>
  </si>
  <si>
    <t>16402</t>
  </si>
  <si>
    <t>16403</t>
  </si>
  <si>
    <t>16404</t>
  </si>
  <si>
    <t>16405</t>
  </si>
  <si>
    <t>16406</t>
  </si>
  <si>
    <t>16407</t>
  </si>
  <si>
    <t>16408</t>
  </si>
  <si>
    <t>16409</t>
  </si>
  <si>
    <t>164010</t>
  </si>
  <si>
    <t>164011</t>
  </si>
  <si>
    <t>164012</t>
  </si>
  <si>
    <t>16501</t>
  </si>
  <si>
    <t>16502</t>
  </si>
  <si>
    <t>16503</t>
  </si>
  <si>
    <t>16504</t>
  </si>
  <si>
    <t>16505</t>
  </si>
  <si>
    <t>16506</t>
  </si>
  <si>
    <t>16507</t>
  </si>
  <si>
    <t>16508</t>
  </si>
  <si>
    <t>16509</t>
  </si>
  <si>
    <t>165010</t>
  </si>
  <si>
    <t>165011</t>
  </si>
  <si>
    <t>165012</t>
  </si>
  <si>
    <t>16601</t>
  </si>
  <si>
    <t>16602</t>
  </si>
  <si>
    <t>16603</t>
  </si>
  <si>
    <t>16604</t>
  </si>
  <si>
    <t>16605</t>
  </si>
  <si>
    <t>16606</t>
  </si>
  <si>
    <t>16607</t>
  </si>
  <si>
    <t>16608</t>
  </si>
  <si>
    <t>16609</t>
  </si>
  <si>
    <t>166010</t>
  </si>
  <si>
    <t>166011</t>
  </si>
  <si>
    <t>166012</t>
  </si>
  <si>
    <t>16701</t>
  </si>
  <si>
    <t>16702</t>
  </si>
  <si>
    <t>16703</t>
  </si>
  <si>
    <t>16704</t>
  </si>
  <si>
    <t>16705</t>
  </si>
  <si>
    <t>16706</t>
  </si>
  <si>
    <t>16707</t>
  </si>
  <si>
    <t>16708</t>
  </si>
  <si>
    <t>16709</t>
  </si>
  <si>
    <t>167010</t>
  </si>
  <si>
    <t>167011</t>
  </si>
  <si>
    <t>167012</t>
  </si>
  <si>
    <t>16801</t>
  </si>
  <si>
    <t>16901</t>
  </si>
  <si>
    <t>17001</t>
  </si>
  <si>
    <t>17101</t>
  </si>
  <si>
    <t>17201</t>
  </si>
  <si>
    <t>17301</t>
  </si>
  <si>
    <t>17401</t>
  </si>
  <si>
    <t>17501</t>
  </si>
  <si>
    <t>17601</t>
  </si>
  <si>
    <t>17701</t>
  </si>
  <si>
    <t>17801</t>
  </si>
  <si>
    <t>17901</t>
  </si>
  <si>
    <t>18001</t>
  </si>
  <si>
    <t>18101</t>
  </si>
  <si>
    <t>18201</t>
  </si>
  <si>
    <t>18301</t>
  </si>
  <si>
    <t>18401</t>
  </si>
  <si>
    <t>18501</t>
  </si>
  <si>
    <t>18601</t>
  </si>
  <si>
    <t>18701</t>
  </si>
  <si>
    <t>18801</t>
  </si>
  <si>
    <t>18901</t>
  </si>
  <si>
    <t>19001</t>
  </si>
  <si>
    <t>19101</t>
  </si>
  <si>
    <t>19201</t>
  </si>
  <si>
    <t>19301</t>
  </si>
  <si>
    <t>19401</t>
  </si>
  <si>
    <t>19501</t>
  </si>
  <si>
    <t>19601</t>
  </si>
  <si>
    <t>19701</t>
  </si>
  <si>
    <t>19801</t>
  </si>
  <si>
    <t>19901</t>
  </si>
  <si>
    <t>20001</t>
  </si>
  <si>
    <t>20101</t>
  </si>
  <si>
    <t>18502</t>
  </si>
  <si>
    <t>18602</t>
  </si>
  <si>
    <t>18702</t>
  </si>
  <si>
    <t>18802</t>
  </si>
  <si>
    <t>18902</t>
  </si>
  <si>
    <t>19002</t>
  </si>
  <si>
    <t>19102</t>
  </si>
  <si>
    <t>19202</t>
  </si>
  <si>
    <t>19302</t>
  </si>
  <si>
    <t>19402</t>
  </si>
  <si>
    <t>19502</t>
  </si>
  <si>
    <t>19602</t>
  </si>
  <si>
    <t>19702</t>
  </si>
  <si>
    <t>19802</t>
  </si>
  <si>
    <t>19902</t>
  </si>
  <si>
    <t>20002</t>
  </si>
  <si>
    <t>20102</t>
  </si>
  <si>
    <t>count</t>
    <phoneticPr fontId="1" type="noConversion"/>
  </si>
  <si>
    <t>name</t>
    <phoneticPr fontId="1" type="noConversion"/>
  </si>
  <si>
    <t>八卦</t>
  </si>
  <si>
    <t>五行</t>
    <phoneticPr fontId="1" type="noConversion"/>
  </si>
  <si>
    <t>两仪</t>
    <phoneticPr fontId="1" type="noConversion"/>
  </si>
  <si>
    <t>三才</t>
    <phoneticPr fontId="1" type="noConversion"/>
  </si>
  <si>
    <t>四象</t>
    <phoneticPr fontId="1" type="noConversion"/>
  </si>
  <si>
    <t>太初</t>
    <phoneticPr fontId="1" type="noConversion"/>
  </si>
  <si>
    <t>神佑</t>
    <phoneticPr fontId="1" type="noConversion"/>
  </si>
  <si>
    <t>神兵铸魂</t>
    <phoneticPr fontId="1" type="noConversion"/>
  </si>
  <si>
    <t>神甲铸魂</t>
    <phoneticPr fontId="1" type="noConversion"/>
  </si>
  <si>
    <t>特戒守护</t>
    <phoneticPr fontId="1" type="noConversion"/>
  </si>
  <si>
    <t>斬風月≮铸魂≯</t>
  </si>
  <si>
    <t>春秋闕≮铸魂≯</t>
  </si>
  <si>
    <t>苍暮≮铸魂≯</t>
  </si>
  <si>
    <t>情殇≮铸魂≯</t>
  </si>
  <si>
    <t>轩辕≮铸魂≯</t>
  </si>
  <si>
    <t>夔殇≮铸魂≯</t>
  </si>
  <si>
    <t>古尘≮铸魂≯</t>
  </si>
  <si>
    <t>幽泉≮铸魂≯</t>
  </si>
  <si>
    <t>破晓≮铸魂≯</t>
  </si>
  <si>
    <t>寒裂≮铸魂≯</t>
  </si>
  <si>
    <t>碎魂≮铸魂≯</t>
  </si>
  <si>
    <t>焚海≮铸魂≯</t>
  </si>
  <si>
    <t>初尘≮铸魂≯</t>
  </si>
  <si>
    <t>苍龙≮铸魂≯</t>
  </si>
  <si>
    <t>鸿雁≮铸魂≯</t>
  </si>
  <si>
    <t>轻离≮铸魂≯</t>
  </si>
  <si>
    <t>谛尊≮铸魂≯</t>
  </si>
  <si>
    <t>虎痴血甲≮铸魂≯</t>
  </si>
  <si>
    <t>蚩尤战甲≮铸魂≯</t>
  </si>
  <si>
    <t>龙骧帝子甲≮铸魂≯</t>
  </si>
  <si>
    <t>开天紫微袍≮铸魂≯</t>
  </si>
  <si>
    <t>摩诃萨陀袍≮铸魂≯</t>
  </si>
  <si>
    <t>忠义武圣甲≮铸魂≯</t>
  </si>
  <si>
    <t>元常妙迹袍≮铸魂≯</t>
  </si>
  <si>
    <t>耀夜袍≮铸魂≯</t>
  </si>
  <si>
    <t>霸王战甲≮铸魂≯</t>
  </si>
  <si>
    <t>金丝战袍≮铸魂≯</t>
  </si>
  <si>
    <t>醉吟葬龙袍≮铸魂≯</t>
  </si>
  <si>
    <t>柳神九烈甲≮铸魂≯</t>
  </si>
  <si>
    <t>东溟战袍≮铸魂≯</t>
  </si>
  <si>
    <t>疏烟幽寂甲≮铸魂≯</t>
  </si>
  <si>
    <t>堕天甲≮铸魂≯</t>
  </si>
  <si>
    <t>鎏霜月魄甲≮铸魂≯</t>
  </si>
  <si>
    <t>乞伏炽盘甲≮铸魂≯</t>
  </si>
  <si>
    <t>宵烛霓衣≮铸魂≯</t>
  </si>
  <si>
    <t>灵夔墨衣≮铸魂≯</t>
  </si>
  <si>
    <t>帝恨战衣≮铸魂≯</t>
  </si>
  <si>
    <t>普化天尊衣≮铸魂≯</t>
  </si>
  <si>
    <t>霸王乌金衣≮铸魂≯</t>
  </si>
  <si>
    <t>鹤羽宝衣≮铸魂≯</t>
  </si>
  <si>
    <t>菱歌羽衣≮铸魂≯</t>
  </si>
  <si>
    <t>雀殒云衣≮铸魂≯</t>
  </si>
  <si>
    <t>云窗雾阁衣≮铸魂≯</t>
  </si>
  <si>
    <t>灯院霜衣≮铸魂≯</t>
  </si>
  <si>
    <t>月浦蟒衣≮铸魂≯</t>
  </si>
  <si>
    <t>涛澜禅衣≮铸魂≯</t>
  </si>
  <si>
    <t>影藏玉衣≮铸魂≯</t>
  </si>
  <si>
    <t>剑舞秋月衣≮铸魂≯</t>
  </si>
  <si>
    <t>沓飒舞≮铸魂≯</t>
  </si>
  <si>
    <t>离殃裳≮铸魂≯</t>
  </si>
  <si>
    <t>殷璀芜音≮铸魂≯</t>
  </si>
  <si>
    <t>神魂碎片(小)</t>
    <phoneticPr fontId="1" type="noConversion"/>
  </si>
  <si>
    <t>神魂碎片(中)</t>
    <phoneticPr fontId="1" type="noConversion"/>
  </si>
  <si>
    <t>神魂碎片(大)</t>
    <phoneticPr fontId="1" type="noConversion"/>
  </si>
  <si>
    <t>物品特性</t>
    <phoneticPr fontId="1" type="noConversion"/>
  </si>
  <si>
    <t>物品备注</t>
    <phoneticPr fontId="1" type="noConversion"/>
  </si>
  <si>
    <t>物品出处</t>
    <phoneticPr fontId="1" type="noConversion"/>
  </si>
  <si>
    <t>物品顶部备注</t>
    <phoneticPr fontId="1" type="noConversion"/>
  </si>
  <si>
    <t>物品位置</t>
    <phoneticPr fontId="1" type="noConversion"/>
  </si>
  <si>
    <t>物品特殊属性</t>
    <phoneticPr fontId="1" type="noConversion"/>
  </si>
  <si>
    <t>复活戒指+1</t>
    <phoneticPr fontId="1" type="noConversion"/>
  </si>
  <si>
    <t>护身戒指+1</t>
    <phoneticPr fontId="1" type="noConversion"/>
  </si>
  <si>
    <t>魔道麻痹戒指+1</t>
    <phoneticPr fontId="1" type="noConversion"/>
  </si>
  <si>
    <t>属性代码</t>
  </si>
  <si>
    <t>属性功能</t>
  </si>
  <si>
    <t>功能介绍</t>
  </si>
  <si>
    <t>隐身</t>
  </si>
  <si>
    <t>人物进入隐身状态\普通怪物看不到人物\破隐身的怪物可以看到人物</t>
  </si>
  <si>
    <t>传送</t>
  </si>
  <si>
    <t>人物可以使用命令在传送到指定座标上</t>
  </si>
  <si>
    <t>麻痹</t>
  </si>
  <si>
    <t>人物物理攻击时可以将对方麻痹</t>
  </si>
  <si>
    <t>复活</t>
  </si>
  <si>
    <t>人物具备复活功能\人物在死亡时起作用\生效一次掉一个持久</t>
  </si>
  <si>
    <t>火焰</t>
  </si>
  <si>
    <t>佩戴后获得火球术技能</t>
    <phoneticPr fontId="1" type="noConversion"/>
  </si>
  <si>
    <t>治愈</t>
  </si>
  <si>
    <t>佩戴后获得治愈术技能</t>
    <phoneticPr fontId="1" type="noConversion"/>
  </si>
  <si>
    <t>不掉物品</t>
  </si>
  <si>
    <t>人物死亡时不会掉任何物品\包括背包里的及身上戴的</t>
  </si>
  <si>
    <t>护身</t>
  </si>
  <si>
    <t>人物在被攻击时\先降MP，MP为0时才降HP</t>
  </si>
  <si>
    <t>超负载</t>
  </si>
  <si>
    <t>人物可以戴上超过自己负重的物品</t>
  </si>
  <si>
    <t>技巧</t>
  </si>
  <si>
    <t>人物在练技能时\得到双倍的练习点</t>
  </si>
  <si>
    <t>探测</t>
  </si>
  <si>
    <t>可以查找指定人物当前位置</t>
  </si>
  <si>
    <t>记忆套装部件</t>
    <phoneticPr fontId="1" type="noConversion"/>
  </si>
  <si>
    <t>祈祷套装部件</t>
    <phoneticPr fontId="1" type="noConversion"/>
  </si>
  <si>
    <t>神秘套装部件</t>
    <phoneticPr fontId="1" type="noConversion"/>
  </si>
  <si>
    <t>魔血套装部件</t>
    <phoneticPr fontId="1" type="noConversion"/>
  </si>
  <si>
    <t>虹魔套装部件</t>
    <phoneticPr fontId="1" type="noConversion"/>
  </si>
  <si>
    <t>防麻</t>
  </si>
  <si>
    <t>防麻痹功能\可以使被攻击方的麻痹功能失效</t>
  </si>
  <si>
    <t>无敌(未完全)</t>
  </si>
  <si>
    <t>人物无敌状态</t>
    <phoneticPr fontId="1" type="noConversion"/>
  </si>
  <si>
    <t>经验</t>
  </si>
  <si>
    <t>杀怪所得经验为指定倍数\如果物品持久太小\所得经验将比正常还低</t>
  </si>
  <si>
    <t>力量</t>
  </si>
  <si>
    <t>人物攻击力倍数\如果物品持久太小\所得攻击力将比正常还低</t>
  </si>
  <si>
    <t>杀怪所得经验为指定倍数\不受物品持久太小影响</t>
  </si>
  <si>
    <t>人物攻击力倍数\不受物品持久太小影响</t>
  </si>
  <si>
    <t>防护身</t>
  </si>
  <si>
    <t>攻击人物时无视护身戒指</t>
    <phoneticPr fontId="1" type="noConversion"/>
  </si>
  <si>
    <t>防复活</t>
  </si>
  <si>
    <t>攻击人物时无视复活戒指</t>
    <phoneticPr fontId="1" type="noConversion"/>
  </si>
  <si>
    <t>行会召唤</t>
  </si>
  <si>
    <t>可召唤行会人员</t>
    <phoneticPr fontId="1" type="noConversion"/>
  </si>
  <si>
    <t>防红绿毒</t>
  </si>
  <si>
    <t>穿戴此属性首饰可对红绿毒进行免疫</t>
  </si>
  <si>
    <t>防诱惑</t>
  </si>
  <si>
    <t>穿戴后自己诱惑的宝宝不会被他人诱惑</t>
  </si>
  <si>
    <t>防火墙</t>
  </si>
  <si>
    <t>可防止法师火墙\对火墙有绝对的免疫能力</t>
  </si>
  <si>
    <t>麻痹护身</t>
  </si>
  <si>
    <t>麻痹护身双重效果</t>
    <phoneticPr fontId="1" type="noConversion"/>
  </si>
  <si>
    <t>麻痹火球</t>
  </si>
  <si>
    <t>麻痹火球双重效果</t>
    <phoneticPr fontId="1" type="noConversion"/>
  </si>
  <si>
    <t>麻痹防御</t>
  </si>
  <si>
    <t>麻痹防御双重效果</t>
    <phoneticPr fontId="1" type="noConversion"/>
  </si>
  <si>
    <t>麻痹负载</t>
  </si>
  <si>
    <t>麻痹负载双重效果</t>
    <phoneticPr fontId="1" type="noConversion"/>
  </si>
  <si>
    <t>护身火焰</t>
  </si>
  <si>
    <t>护身火焰双重效果</t>
    <phoneticPr fontId="1" type="noConversion"/>
  </si>
  <si>
    <t>护身防御</t>
  </si>
  <si>
    <t>护身防御双重效果</t>
    <phoneticPr fontId="1" type="noConversion"/>
  </si>
  <si>
    <t>护身负载</t>
  </si>
  <si>
    <t>护身负载双重效果</t>
    <phoneticPr fontId="1" type="noConversion"/>
  </si>
  <si>
    <t>传送麻痹</t>
  </si>
  <si>
    <t>传送麻痹双重效果</t>
    <phoneticPr fontId="1" type="noConversion"/>
  </si>
  <si>
    <t>传送护身</t>
  </si>
  <si>
    <t>传送护身双重效果</t>
    <phoneticPr fontId="1" type="noConversion"/>
  </si>
  <si>
    <t>传送探测</t>
  </si>
  <si>
    <t>传送探测双重效果</t>
    <phoneticPr fontId="1" type="noConversion"/>
  </si>
  <si>
    <t>传送复活</t>
  </si>
  <si>
    <t>传送复活双重效果</t>
    <phoneticPr fontId="1" type="noConversion"/>
  </si>
  <si>
    <t>复活麻痹</t>
  </si>
  <si>
    <t>复活麻痹双重效果</t>
    <phoneticPr fontId="1" type="noConversion"/>
  </si>
  <si>
    <t>护身复活</t>
  </si>
  <si>
    <t>护身复活双重效果</t>
    <phoneticPr fontId="1" type="noConversion"/>
  </si>
  <si>
    <t>不掉背包物品</t>
  </si>
  <si>
    <t>死亡时不掉背包物品</t>
    <phoneticPr fontId="1" type="noConversion"/>
  </si>
  <si>
    <t>不掉身上装备</t>
  </si>
  <si>
    <t>死亡时不掉身上装备</t>
    <phoneticPr fontId="1" type="noConversion"/>
  </si>
  <si>
    <t>倚天辟地技能(武器)</t>
  </si>
  <si>
    <t>佩戴即可学习倚天辟地技能</t>
  </si>
  <si>
    <t>流星火雨技能(首饰)</t>
  </si>
  <si>
    <t>佩戴即可学习流行火雨技能</t>
  </si>
  <si>
    <t>防御</t>
  </si>
  <si>
    <t>人物防御倍数</t>
  </si>
  <si>
    <t>魔御</t>
  </si>
  <si>
    <t>人物魔御倍数</t>
  </si>
  <si>
    <t>魔道麻痹</t>
  </si>
  <si>
    <t>适合道法的魔法攻击麻痹戒指</t>
  </si>
  <si>
    <t>冰冻</t>
  </si>
  <si>
    <t>有一定几率将目标冰冻</t>
  </si>
  <si>
    <t>蜘蛛网</t>
  </si>
  <si>
    <t>一定几率让目标中蜘蛛网</t>
  </si>
  <si>
    <t>防冰冻</t>
  </si>
  <si>
    <t>可抵御所有外来冰冻伤害</t>
  </si>
  <si>
    <t>防蜘蛛网</t>
  </si>
  <si>
    <t>可抵御所有外来蜘蛛网伤害</t>
  </si>
  <si>
    <t>魔道麻痹复活</t>
  </si>
  <si>
    <t>拥有麻痹和复活功能</t>
  </si>
  <si>
    <t>物品底部备注</t>
    <phoneticPr fontId="1" type="noConversion"/>
  </si>
  <si>
    <t>250/使用后会降落在当前地图随机坐标</t>
    <phoneticPr fontId="1" type="noConversion"/>
  </si>
  <si>
    <t>250/使用后立即回到盟重土城</t>
    <phoneticPr fontId="1" type="noConversion"/>
  </si>
  <si>
    <t>250/可以记录当前坐标点\250/再次使用回到当前坐标</t>
    <phoneticPr fontId="1" type="noConversion"/>
  </si>
  <si>
    <t>250/使用后有几率使武器幸运+1</t>
    <phoneticPr fontId="1" type="noConversion"/>
  </si>
  <si>
    <t>253/双击获得一百万金币</t>
    <phoneticPr fontId="1" type="noConversion"/>
  </si>
  <si>
    <t>253/双击获得五百万金币</t>
    <phoneticPr fontId="1" type="noConversion"/>
  </si>
  <si>
    <t>253/双击获得一千万金币</t>
    <phoneticPr fontId="1" type="noConversion"/>
  </si>
  <si>
    <t>250/可以发布对全服的对话</t>
    <phoneticPr fontId="1" type="noConversion"/>
  </si>
  <si>
    <t>250/可铸魂,释放强大力量</t>
  </si>
  <si>
    <t>250/可铸魂,释放强大力量</t>
    <phoneticPr fontId="1" type="noConversion"/>
  </si>
  <si>
    <t>250/可铸魂,释放强大力量</t>
    <phoneticPr fontId="1" type="noConversion"/>
  </si>
  <si>
    <t>70/穿戴后可坐上坐骑,但是无法攻击\70/坐上坐骑后移动速度加快</t>
    <phoneticPr fontId="1" type="noConversion"/>
  </si>
  <si>
    <t>70/穿戴后可坐上坐骑,但是无法攻击\71/坐上坐骑后移动速度加快</t>
  </si>
  <si>
    <t>70/穿戴后可坐上坐骑,但是无法攻击\72/坐上坐骑后移动速度加快</t>
  </si>
  <si>
    <t>70/穿戴后可坐上坐骑,但是无法攻击\73/坐上坐骑后移动速度加快</t>
  </si>
  <si>
    <t>70/穿戴后可坐上坐骑,但是无法攻击\74/坐上坐骑后移动速度加快</t>
  </si>
  <si>
    <t>70/穿戴后可坐上坐骑,但是无法攻击\75/坐上坐骑后移动速度加快</t>
  </si>
  <si>
    <t>70/穿戴后可坐上坐骑,但是无法攻击\76/坐上坐骑后移动速度加快</t>
  </si>
  <si>
    <t>70/穿戴后可坐上坐骑,但是无法攻击\77/坐上坐骑后移动速度加快</t>
  </si>
  <si>
    <t>70/穿戴后可坐上坐骑,但是无法攻击\78/坐上坐骑后移动速度加快</t>
  </si>
  <si>
    <t>70/穿戴后可坐上坐骑,但是无法攻击\79/坐上坐骑后移动速度加快</t>
  </si>
  <si>
    <t>70/穿戴后可坐上坐骑,但是无法攻击\80/坐上坐骑后移动速度加快</t>
  </si>
  <si>
    <t>250/可使用浴血战魂合成</t>
    <phoneticPr fontId="1" type="noConversion"/>
  </si>
  <si>
    <t>251/可使用浴血战魂合成</t>
  </si>
  <si>
    <t>252/可使用浴血战魂合成</t>
  </si>
  <si>
    <t>253/可使用浴血战魂合成</t>
  </si>
  <si>
    <t>254/可使用浴血战魂合成</t>
  </si>
  <si>
    <t>255/可使用浴血战魂合成</t>
  </si>
  <si>
    <t>256/可使用浴血战魂合成</t>
  </si>
  <si>
    <t>257/可使用浴血战魂合成</t>
  </si>
  <si>
    <t>258/可使用浴血战魂合成</t>
  </si>
  <si>
    <t>259/可使用浴血战魂合成</t>
  </si>
  <si>
    <t>260/可使用浴血战魂合成</t>
  </si>
  <si>
    <t>250/击杀怪物后自动升级</t>
    <phoneticPr fontId="1" type="noConversion"/>
  </si>
  <si>
    <t>250/需要灵玉升级</t>
    <phoneticPr fontId="1" type="noConversion"/>
  </si>
  <si>
    <t>250/需要灵石升级</t>
    <phoneticPr fontId="1" type="noConversion"/>
  </si>
  <si>
    <t>253/需要鹰眼神石升级暴击属性\253/需要破灭神石升级无视防御属性</t>
    <phoneticPr fontId="1" type="noConversion"/>
  </si>
  <si>
    <t>250/需要血魄石升级</t>
    <phoneticPr fontId="1" type="noConversion"/>
  </si>
  <si>
    <t>253/需要魔铠神石升级魔抗属性\253/需要神铠神石升级物抗属性</t>
    <phoneticPr fontId="1" type="noConversion"/>
  </si>
  <si>
    <t>250/很低的几率麻痹敌人</t>
  </si>
  <si>
    <t>250/很低的几率麻痹敌人</t>
    <phoneticPr fontId="1" type="noConversion"/>
  </si>
  <si>
    <t>250/穿戴后获得经验加成</t>
    <phoneticPr fontId="1" type="noConversion"/>
  </si>
  <si>
    <t>250/穿戴后获得攻击加成</t>
    <phoneticPr fontId="1" type="noConversion"/>
  </si>
  <si>
    <t>250/穿戴后获得大量属性</t>
    <phoneticPr fontId="1" type="noConversion"/>
  </si>
  <si>
    <t>250/穿戴后获得暴击和无视防御</t>
    <phoneticPr fontId="1" type="noConversion"/>
  </si>
  <si>
    <t>250/穿戴后获得血量加成</t>
    <phoneticPr fontId="1" type="noConversion"/>
  </si>
  <si>
    <t>250/穿戴后获得大量减伤属性</t>
    <phoneticPr fontId="1" type="noConversion"/>
  </si>
  <si>
    <t>250/一般的几率麻痹敌人</t>
  </si>
  <si>
    <t>250/一般的几率麻痹敌人</t>
    <phoneticPr fontId="1" type="noConversion"/>
  </si>
  <si>
    <t>250/很高的几率麻痹敌人</t>
  </si>
  <si>
    <t>250/很高的几率麻痹敌人</t>
    <phoneticPr fontId="1" type="noConversion"/>
  </si>
  <si>
    <t>250/极高的几率麻痹敌人</t>
  </si>
  <si>
    <t>250/极高的几率麻痹敌人</t>
    <phoneticPr fontId="1" type="noConversion"/>
  </si>
  <si>
    <t>250/可以和时装图纸合成时装</t>
    <phoneticPr fontId="1" type="noConversion"/>
  </si>
  <si>
    <t>250/可以合成和升级坐骑</t>
    <phoneticPr fontId="1" type="noConversion"/>
  </si>
  <si>
    <t>250/可以升级灵石等级</t>
    <phoneticPr fontId="1" type="noConversion"/>
  </si>
  <si>
    <t>250/可以升级灵玉等级</t>
    <phoneticPr fontId="1" type="noConversion"/>
  </si>
  <si>
    <t>250/可以升级盾牌等级</t>
    <phoneticPr fontId="1" type="noConversion"/>
  </si>
  <si>
    <t>250/可以升级官印暴击等级</t>
    <phoneticPr fontId="1" type="noConversion"/>
  </si>
  <si>
    <t>250/可以升级官印破防等级</t>
    <phoneticPr fontId="1" type="noConversion"/>
  </si>
  <si>
    <t>250/可以升级斗笠魔法抗性等级</t>
    <phoneticPr fontId="1" type="noConversion"/>
  </si>
  <si>
    <t>250/可以升级斗笠物理抗性等级</t>
    <phoneticPr fontId="1" type="noConversion"/>
  </si>
  <si>
    <t>250/可以升级麻痹等级</t>
    <phoneticPr fontId="1" type="noConversion"/>
  </si>
  <si>
    <t>250/可以升级复活等级</t>
    <phoneticPr fontId="1" type="noConversion"/>
  </si>
  <si>
    <t>250/可以升级护身等级</t>
    <phoneticPr fontId="1" type="noConversion"/>
  </si>
  <si>
    <t>250/可以随机合成特戒精粹</t>
    <phoneticPr fontId="1" type="noConversion"/>
  </si>
  <si>
    <t>250/使用后增加自身灵力</t>
    <phoneticPr fontId="1" type="noConversion"/>
  </si>
  <si>
    <t>250/使用后增加修为</t>
  </si>
  <si>
    <t>250/使用后增加修为</t>
    <phoneticPr fontId="1" type="noConversion"/>
  </si>
  <si>
    <t>70/修炼武学需要大量灵力</t>
  </si>
  <si>
    <t>70/修炼武学需要大量灵力</t>
    <phoneticPr fontId="1" type="noConversion"/>
  </si>
  <si>
    <t>70/修炼武学需要大量灵力</t>
    <phoneticPr fontId="1" type="noConversion"/>
  </si>
  <si>
    <t>70/重复使用后效果会越来越低</t>
  </si>
  <si>
    <t>70/重复使用后效果会越来越低</t>
    <phoneticPr fontId="1" type="noConversion"/>
  </si>
  <si>
    <t>70/重复使用后效果会越来越低</t>
    <phoneticPr fontId="1" type="noConversion"/>
  </si>
  <si>
    <t>253/修仙证道\250/无需佩戴即可生效</t>
  </si>
  <si>
    <t>253/修仙证道\250/无需佩戴即可生效</t>
    <phoneticPr fontId="1" type="noConversion"/>
  </si>
  <si>
    <t>253/修仙证道\250/无需佩戴即可生效</t>
    <phoneticPr fontId="1" type="noConversion"/>
  </si>
  <si>
    <t>250/需要灵力和修为提升</t>
  </si>
  <si>
    <t>250/需要灵力和修为提升</t>
    <phoneticPr fontId="1" type="noConversion"/>
  </si>
  <si>
    <t>253/VIP专用勋章\250/无需佩戴即可生效</t>
  </si>
  <si>
    <t>253/VIP专用勋章\250/无需佩戴即可生效</t>
    <phoneticPr fontId="1" type="noConversion"/>
  </si>
  <si>
    <t>250/赞助或者使用元宝升级</t>
  </si>
  <si>
    <t>250/赞助或者使用元宝升级</t>
    <phoneticPr fontId="1" type="noConversion"/>
  </si>
  <si>
    <t>250/可使用生肖碎片升级</t>
  </si>
  <si>
    <t>250/可使用生肖碎片升级</t>
    <phoneticPr fontId="1" type="noConversion"/>
  </si>
  <si>
    <t>253/打开即可获得一张宝藏图</t>
    <phoneticPr fontId="1" type="noConversion"/>
  </si>
  <si>
    <t>250/根据宝藏图指示\250/到达指定位置\250/使用洛阳铲可以挖出宝物</t>
    <phoneticPr fontId="1" type="noConversion"/>
  </si>
  <si>
    <t>250/可以镶嵌在有孔的装备上</t>
  </si>
  <si>
    <t>250/可以镶嵌在有孔的装备上</t>
    <phoneticPr fontId="1" type="noConversion"/>
  </si>
  <si>
    <t>250/可以将武器和衣服铸魂</t>
    <phoneticPr fontId="1" type="noConversion"/>
  </si>
  <si>
    <t>高级时装套装</t>
    <phoneticPr fontId="1" type="noConversion"/>
  </si>
  <si>
    <t>低级时装套装</t>
    <phoneticPr fontId="1" type="noConversion"/>
  </si>
  <si>
    <t>250/可以将时装武器、衣服\250/更换成想要的样子</t>
    <phoneticPr fontId="1" type="noConversion"/>
  </si>
  <si>
    <t>生肖碎片</t>
    <phoneticPr fontId="1" type="noConversion"/>
  </si>
  <si>
    <t>255/全属性: +25\</t>
    <phoneticPr fontId="1" type="noConversion"/>
  </si>
  <si>
    <t>255/全属性: +15\</t>
    <phoneticPr fontId="1" type="noConversion"/>
  </si>
  <si>
    <t>255/全属性: +10%</t>
    <phoneticPr fontId="1" type="noConversion"/>
  </si>
  <si>
    <t>255/全属性: +10%\</t>
    <phoneticPr fontId="1" type="noConversion"/>
  </si>
  <si>
    <t>70/防麻痹,防止对方麻痹戒指效果</t>
    <phoneticPr fontId="1" type="noConversion"/>
  </si>
  <si>
    <t>255/MaxHp:  +500\255/MaxMp:  +500\255/防御:   +15\</t>
    <phoneticPr fontId="1" type="noConversion"/>
  </si>
  <si>
    <t>255/准确:   +15\255/敏捷:   +5\255/全属性: +10%</t>
    <phoneticPr fontId="1" type="noConversion"/>
  </si>
  <si>
    <t>255/MaxHp:  +5%\255/防御:   +20\</t>
    <phoneticPr fontId="1" type="noConversion"/>
  </si>
  <si>
    <t>255/MaxHp:  +600\255/MaxMp:  +600\255/全属性: +8%\</t>
    <phoneticPr fontId="1" type="noConversion"/>
  </si>
  <si>
    <t>255/MaxHp:    +8%\255/MaxMp:    +8%\255/物理防御: +8%\</t>
    <phoneticPr fontId="1" type="noConversion"/>
  </si>
  <si>
    <t>255/物理防御: +12%\255/全属性:   +5%\</t>
    <phoneticPr fontId="1" type="noConversion"/>
  </si>
  <si>
    <t>255/全属性:   +35\255/全属性:   +3%\</t>
    <phoneticPr fontId="1" type="noConversion"/>
  </si>
  <si>
    <t>255/MaxMp: +20%\255/敏捷:  +25\</t>
    <phoneticPr fontId="1" type="noConversion"/>
  </si>
  <si>
    <t>255/经验:  +30%\</t>
    <phoneticPr fontId="1" type="noConversion"/>
  </si>
  <si>
    <t>255/MaxHp: +10%\255/MaxMp: +8%\255/经验:  +55%\</t>
    <phoneticPr fontId="1" type="noConversion"/>
  </si>
  <si>
    <t>255/MaxHp:    +5%\255/物理防御: +5%\255/全属性:   +25\</t>
    <phoneticPr fontId="1" type="noConversion"/>
  </si>
  <si>
    <t>255/魔法防御: +5%\255/全属性:   +7%\</t>
    <phoneticPr fontId="1" type="noConversion"/>
  </si>
  <si>
    <t>255/MaxHp:    +12%\255/全属性:   +45\</t>
    <phoneticPr fontId="1" type="noConversion"/>
  </si>
  <si>
    <t>255/防御:     +5%\255/全属性:   +5%\</t>
    <phoneticPr fontId="1" type="noConversion"/>
  </si>
  <si>
    <t>255/全属性:   +35\255/魔法躲避: +20%\</t>
    <phoneticPr fontId="1" type="noConversion"/>
  </si>
  <si>
    <t>255/MaxHp:    +5%\255/全属性:   +8%\</t>
    <phoneticPr fontId="1" type="noConversion"/>
  </si>
  <si>
    <t>255/防御:   +6%\255/全属性: +6%\255/准确:   +15\255/敏捷:   +8\</t>
    <phoneticPr fontId="1" type="noConversion"/>
  </si>
  <si>
    <t>255/MaxHp:  +8%\255/防御:   +30\</t>
    <phoneticPr fontId="1" type="noConversion"/>
  </si>
  <si>
    <t>255/全属性: +40\255/经验:   +55%\</t>
    <phoneticPr fontId="1" type="noConversion"/>
  </si>
  <si>
    <t>255/MaxHp:    +1000\255/MaxMp:    +1000\255/防御:     +35\</t>
    <phoneticPr fontId="1" type="noConversion"/>
  </si>
  <si>
    <t>255/全属性:   +60\255/魔法躲避: +10%\</t>
    <phoneticPr fontId="1" type="noConversion"/>
  </si>
  <si>
    <t>255/MaxHp:    +1000\255/MaxMp:    +1000\255/MaxHp:    +12%\255/MaxMp:    +12%\255/防御:     +10%\</t>
    <phoneticPr fontId="1" type="noConversion"/>
  </si>
  <si>
    <t>255/MaxHp: +10%\255/MaxMp: +10%\</t>
    <phoneticPr fontId="1" type="noConversion"/>
  </si>
  <si>
    <t>255/MaxHp: +12%\255/MaxMp: +12%\</t>
    <phoneticPr fontId="1" type="noConversion"/>
  </si>
  <si>
    <t>255/MaxHp: +18%\255/MaxMp: +18%\</t>
    <phoneticPr fontId="1" type="noConversion"/>
  </si>
  <si>
    <t>70/防麻痹,防止对方麻痹戒指效果\</t>
    <phoneticPr fontId="1" type="noConversion"/>
  </si>
  <si>
    <t>255/全属性:   +35\255/毒物躲避: +30%\255/毒物恢复: +30%\</t>
    <phoneticPr fontId="1" type="noConversion"/>
  </si>
  <si>
    <t>255/全属性:   +15%\</t>
    <phoneticPr fontId="1" type="noConversion"/>
  </si>
  <si>
    <t>255/MaxHp:  +1500\255/MaxMp:  +1500\255/防御:   +8%\</t>
    <phoneticPr fontId="1" type="noConversion"/>
  </si>
  <si>
    <t>255/准确:   +100\255/敏捷:   +100\</t>
    <phoneticPr fontId="1" type="noConversion"/>
  </si>
  <si>
    <t>255/全属性: +12%</t>
    <phoneticPr fontId="1" type="noConversion"/>
  </si>
  <si>
    <t>255/MaxHp:  +1000\255/MaxMp:  +1000\</t>
    <phoneticPr fontId="1" type="noConversion"/>
  </si>
  <si>
    <t>255/MaxHp:  +20%\255/MaxMp:  +20%\</t>
    <phoneticPr fontId="1" type="noConversion"/>
  </si>
  <si>
    <t>255/全属性: +120\255/全属性: +5%\</t>
    <phoneticPr fontId="1" type="noConversion"/>
  </si>
  <si>
    <t>255/全属性: +50\</t>
    <phoneticPr fontId="1" type="noConversion"/>
  </si>
  <si>
    <t>255/全属性: +80\</t>
    <phoneticPr fontId="1" type="noConversion"/>
  </si>
  <si>
    <t>255/MaxHp:  +500\255/MaxMp:  +500\</t>
    <phoneticPr fontId="1" type="noConversion"/>
  </si>
  <si>
    <t>255/全属性: +5%\</t>
  </si>
  <si>
    <t>255/全属性: +5%\</t>
    <phoneticPr fontId="1" type="noConversion"/>
  </si>
  <si>
    <t>255/MaxHp:    +6%\255/MaxMp:    +6%\255/准确:     +15\255/敏捷:     +15\</t>
    <phoneticPr fontId="1" type="noConversion"/>
  </si>
  <si>
    <t>255/MaxHp:  +6%\255/MaxMp:  +6%\255/MaxMp:  +16%\255/全属性: +30\</t>
    <phoneticPr fontId="1" type="noConversion"/>
  </si>
  <si>
    <t>255/MaxHp:  +5%\255/防御:   +100%\255/防御:   +5%\</t>
    <phoneticPr fontId="1" type="noConversion"/>
  </si>
  <si>
    <t>255/MaxHp:  +8%\255/经验:   +100%\</t>
    <phoneticPr fontId="1" type="noConversion"/>
  </si>
  <si>
    <t>255/MaxHp:  +5%\255/全属性: +100\255/准确:   +30\255/敏捷:   +30\</t>
    <phoneticPr fontId="1" type="noConversion"/>
  </si>
  <si>
    <t>255/MaxHp:  +5%\255/MaxMp:  +5%\255/防御:   +8%\</t>
    <phoneticPr fontId="1" type="noConversion"/>
  </si>
  <si>
    <t>255/MaxHp:  +8%\255/MaxMp:  +8%\255/全属性: +8%\</t>
    <phoneticPr fontId="1" type="noConversion"/>
  </si>
  <si>
    <t>255/MaxHp:  +1000\255/MaxMp:  +1000\255/防御:   +80\</t>
    <phoneticPr fontId="1" type="noConversion"/>
  </si>
  <si>
    <t>255/MaxHp:  +10%\255/MaxMp:  +10%\255/全属性: +80\</t>
    <phoneticPr fontId="1" type="noConversion"/>
  </si>
  <si>
    <t>255/全属性: +6%\</t>
  </si>
  <si>
    <t>255/全属性: +6%\</t>
    <phoneticPr fontId="1" type="noConversion"/>
  </si>
  <si>
    <t>255/全属性: +7%\</t>
  </si>
  <si>
    <t>255/全属性: +7%\</t>
    <phoneticPr fontId="1" type="noConversion"/>
  </si>
  <si>
    <t>255/全属性: +8%\</t>
  </si>
  <si>
    <t>255/全属性: +8%\</t>
    <phoneticPr fontId="1" type="noConversion"/>
  </si>
  <si>
    <t>255/全属性: +9%\</t>
  </si>
  <si>
    <t>255/全属性: +9%\</t>
    <phoneticPr fontId="1" type="noConversion"/>
  </si>
  <si>
    <t>255/全属性: +12%\</t>
    <phoneticPr fontId="1" type="noConversion"/>
  </si>
  <si>
    <t>255/MaxHp:  +3%\255/MaxMp:  +3%\</t>
    <phoneticPr fontId="1" type="noConversion"/>
  </si>
  <si>
    <t>255/MaxHp:  +5%\255/MaxMp:  +5%\</t>
    <phoneticPr fontId="1" type="noConversion"/>
  </si>
  <si>
    <t>255/MaxHp:  +1000\255/MaxMp:  +1000\255/全属性: +5%\</t>
    <phoneticPr fontId="1" type="noConversion"/>
  </si>
  <si>
    <t>255/MaxHp:  +500\255/MaxMp:  +500\255/全属性: +6%\</t>
    <phoneticPr fontId="1" type="noConversion"/>
  </si>
  <si>
    <t>255/MaxHp:  +1000\255/MaxMp:  +1000\255/MaxHp:  +5%\255/MaxMp:  +5%\255/全属性: +5%\</t>
    <phoneticPr fontId="1" type="noConversion"/>
  </si>
  <si>
    <t>255/MaxHp:  +1000\255/MaxMp:  +1000\255/全属性: +6%\</t>
    <phoneticPr fontId="1" type="noConversion"/>
  </si>
  <si>
    <t>255/MaxHp:  +10%\255/MaxMp:  +10%\255/全属性: +60\</t>
    <phoneticPr fontId="1" type="noConversion"/>
  </si>
  <si>
    <t>255/MaxHp:  +5%\255/MaxMp:  +5%\255/全属性: +5%\</t>
    <phoneticPr fontId="1" type="noConversion"/>
  </si>
  <si>
    <t>255/MaxHp:  +5%\255/MaxMp:  +5%\255/经验:   +45%\</t>
    <phoneticPr fontId="1" type="noConversion"/>
  </si>
  <si>
    <t>11704</t>
  </si>
  <si>
    <t>11705</t>
  </si>
  <si>
    <t>11706</t>
  </si>
  <si>
    <t>11707</t>
  </si>
  <si>
    <t>11708</t>
  </si>
  <si>
    <t>11709</t>
  </si>
  <si>
    <t>11804</t>
  </si>
  <si>
    <t>11805</t>
  </si>
  <si>
    <t>11806</t>
  </si>
  <si>
    <t>11807</t>
  </si>
  <si>
    <t>11808</t>
  </si>
  <si>
    <t>11809</t>
  </si>
  <si>
    <t>11904</t>
  </si>
  <si>
    <t>11905</t>
  </si>
  <si>
    <t>11906</t>
  </si>
  <si>
    <t>11907</t>
  </si>
  <si>
    <t>11908</t>
  </si>
  <si>
    <t>11909</t>
  </si>
  <si>
    <t>255/MaxHp:  +3%\255/MaxMp:  +3%\255/全属性: +50\70/传送,可以使用传送功能\</t>
    <phoneticPr fontId="1" type="noConversion"/>
  </si>
  <si>
    <t>70/获得强者的灵魂祝福\70/攻击力增强10%\</t>
  </si>
  <si>
    <t>70/获得强者的灵魂祝福\70/攻击力增强10%\</t>
    <phoneticPr fontId="1" type="noConversion"/>
  </si>
  <si>
    <t>70/获得强者的灵魂守护\70/MaxHp:    +20%\70/MaxMp:    +20%\70/物理防御: +8%\70/魔法防御: +5%\</t>
  </si>
  <si>
    <t>70/获得强者的灵魂守护\70/MaxHp:    +20%\70/MaxMp:    +20%\70/物理防御: +8%\70/魔法防御: +5%\</t>
    <phoneticPr fontId="1" type="noConversion"/>
  </si>
  <si>
    <t>255/MaxHp:  +2000\255/MaxMp:  +2000\</t>
    <phoneticPr fontId="1" type="noConversion"/>
  </si>
  <si>
    <t>255/全属性: +12%\255/防御:   +120\</t>
    <phoneticPr fontId="1" type="noConversion"/>
  </si>
  <si>
    <t>255/MaxHp:  +20%\255/MaxMp:  +20%\255/全属性: +180\</t>
    <phoneticPr fontId="1" type="noConversion"/>
  </si>
  <si>
    <t>255/防御:   +10%\255/准确:   +30\</t>
    <phoneticPr fontId="1" type="noConversion"/>
  </si>
  <si>
    <t>255/全属性: +100\</t>
    <phoneticPr fontId="1" type="noConversion"/>
  </si>
  <si>
    <t>255/MaxHp:  +8%\255/MaxMp:  +8%\255/HP恢复: +30%\255/MP恢复: +30%\</t>
    <phoneticPr fontId="1" type="noConversion"/>
  </si>
  <si>
    <t>255/MaxHp:  +7%\255/MaxMp:  +7%\255/全属性: +12%\</t>
    <phoneticPr fontId="1" type="noConversion"/>
  </si>
  <si>
    <t>255/MaxHp:  +5%\255/MaxMp:  +5%\255/防御:   +5%\</t>
    <phoneticPr fontId="1" type="noConversion"/>
  </si>
  <si>
    <t>255/MaxHp:  +8%\255/MaxMp:  +8%\</t>
    <phoneticPr fontId="1" type="noConversion"/>
  </si>
  <si>
    <t>255/全属性: +8%\255/全属性: +35\</t>
    <phoneticPr fontId="1" type="noConversion"/>
  </si>
  <si>
    <t>255/MaxHp:  +600\255/MaxMp:  +600\</t>
    <phoneticPr fontId="1" type="noConversion"/>
  </si>
  <si>
    <t>255/全属性: +5%\255/全属性: +25\</t>
    <phoneticPr fontId="1" type="noConversion"/>
  </si>
  <si>
    <t>255/MaxHp:  +15%\255/MaxMp:  +15%\全属性: +55\</t>
    <phoneticPr fontId="1" type="noConversion"/>
  </si>
  <si>
    <t>255/全属性: +30\</t>
    <phoneticPr fontId="1" type="noConversion"/>
  </si>
  <si>
    <t>255/全属性: +12%\</t>
    <phoneticPr fontId="1" type="noConversion"/>
  </si>
  <si>
    <t>255/全属性: +6%\</t>
    <phoneticPr fontId="1" type="noConversion"/>
  </si>
  <si>
    <t>255/全属性:   +5%\255/魔法躲避: +20%\255/毒物躲避: +30%\255/中毒恢复: +30%\</t>
    <phoneticPr fontId="1" type="noConversion"/>
  </si>
  <si>
    <t>255/全属性:   +3%\</t>
    <phoneticPr fontId="1" type="noConversion"/>
  </si>
  <si>
    <t>255/MaxHp:    +5%\255/MaxMp:    +5%\</t>
    <phoneticPr fontId="1" type="noConversion"/>
  </si>
  <si>
    <t>255/MaxHp:  +5%\255/MaxMp:  +5%\255/敏捷:   +25\</t>
    <phoneticPr fontId="1" type="noConversion"/>
  </si>
  <si>
    <t>255/MaxHp:  +800\255/MaxMp:  +800\255/防御:   +8%</t>
    <phoneticPr fontId="1" type="noConversion"/>
  </si>
  <si>
    <t>255/防御:   +50\255/准确:   +15\255/敏捷:   +5</t>
    <phoneticPr fontId="1" type="noConversion"/>
  </si>
  <si>
    <t>255/MaxHp:  +9%\255/MaxMp:  +9%\255/防御:   +5%\</t>
    <phoneticPr fontId="1" type="noConversion"/>
  </si>
  <si>
    <t>255/MaxHp:  +3%\255/MaxMp:  +3%\255/全属性: +4%\255/全属性: +50</t>
    <phoneticPr fontId="1" type="noConversion"/>
  </si>
  <si>
    <t>253/通过时装图纸合成宝箱获得</t>
  </si>
  <si>
    <t>253/通过时装图纸合成宝箱获得</t>
    <phoneticPr fontId="1" type="noConversion"/>
  </si>
  <si>
    <t>253/通过时装图纸合成宝箱获得</t>
    <phoneticPr fontId="1" type="noConversion"/>
  </si>
  <si>
    <t>稀有时装头盔</t>
    <phoneticPr fontId="1" type="noConversion"/>
  </si>
  <si>
    <t>稀有时装项链</t>
    <phoneticPr fontId="1" type="noConversion"/>
  </si>
  <si>
    <t>稀有时装戒指</t>
    <phoneticPr fontId="1" type="noConversion"/>
  </si>
  <si>
    <t>稀有时装护腕</t>
    <phoneticPr fontId="1" type="noConversion"/>
  </si>
  <si>
    <t>稀有时装腰带</t>
    <phoneticPr fontId="1" type="noConversion"/>
  </si>
  <si>
    <t>稀有时装战靴</t>
    <phoneticPr fontId="1" type="noConversion"/>
  </si>
  <si>
    <t>稀有时装武器</t>
    <phoneticPr fontId="1" type="noConversion"/>
  </si>
  <si>
    <t>稀有时装衣服(男)</t>
    <phoneticPr fontId="1" type="noConversion"/>
  </si>
  <si>
    <t>稀有时装衣服(女)</t>
    <phoneticPr fontId="1" type="noConversion"/>
  </si>
  <si>
    <t>稀有时装套装</t>
    <phoneticPr fontId="1" type="noConversion"/>
  </si>
  <si>
    <t>250/可以使低级、高级时装升级成稀有时装</t>
    <phoneticPr fontId="1" type="noConversion"/>
  </si>
  <si>
    <t>250/可以和时装碎片合成低级时装宝箱</t>
    <phoneticPr fontId="1" type="noConversion"/>
  </si>
  <si>
    <t>250/可以和时装碎片合成高级时装宝箱</t>
    <phoneticPr fontId="1" type="noConversion"/>
  </si>
  <si>
    <t>250/可以和时装碎片合成稀有时装宝箱</t>
    <phoneticPr fontId="1" type="noConversion"/>
  </si>
  <si>
    <t>251/合成特戒时需要用到</t>
    <phoneticPr fontId="1" type="noConversion"/>
  </si>
  <si>
    <t>低级时装宝箱(绑定)</t>
    <phoneticPr fontId="1" type="noConversion"/>
  </si>
  <si>
    <t>高级时装宝箱(绑定)</t>
    <phoneticPr fontId="1" type="noConversion"/>
  </si>
  <si>
    <t>稀有时装宝箱(绑定)</t>
    <phoneticPr fontId="1" type="noConversion"/>
  </si>
  <si>
    <t>250/可以合成生肖和升级生肖等级</t>
    <phoneticPr fontId="1" type="noConversion"/>
  </si>
  <si>
    <t>生肖宝箱(绑定)</t>
    <phoneticPr fontId="1" type="noConversion"/>
  </si>
  <si>
    <t>八卦宝箱(绑定)</t>
    <phoneticPr fontId="1" type="noConversion"/>
  </si>
  <si>
    <t>五行宝箱(绑定)</t>
    <phoneticPr fontId="1" type="noConversion"/>
  </si>
  <si>
    <t>生肖宝箱</t>
    <phoneticPr fontId="1" type="noConversion"/>
  </si>
  <si>
    <t>八卦宝箱</t>
    <phoneticPr fontId="1" type="noConversion"/>
  </si>
  <si>
    <t>五行宝箱</t>
    <phoneticPr fontId="1" type="noConversion"/>
  </si>
  <si>
    <t>低级时装宝箱</t>
    <phoneticPr fontId="1" type="noConversion"/>
  </si>
  <si>
    <t>高级时装宝箱</t>
    <phoneticPr fontId="1" type="noConversion"/>
  </si>
  <si>
    <t>稀有时装宝箱</t>
    <phoneticPr fontId="1" type="noConversion"/>
  </si>
  <si>
    <t>253/随机获得一个Lv1的宝石\70/需要在锁匠处开启</t>
    <phoneticPr fontId="1" type="noConversion"/>
  </si>
  <si>
    <t>253/随机获得一个Lv1~Lv2的宝石\70/需要在锁匠处开启</t>
    <phoneticPr fontId="1" type="noConversion"/>
  </si>
  <si>
    <t>253/随机获得一个Lv1~Lv3的宝石\70/需要在锁匠处开启</t>
    <phoneticPr fontId="1" type="noConversion"/>
  </si>
  <si>
    <t>253/随机获得一个Lv1~Lv4的宝石\70/需要在锁匠处开启</t>
    <phoneticPr fontId="1" type="noConversion"/>
  </si>
  <si>
    <t>253/随机获得一个Lv3~Lv5的宝石\70/需要在锁匠处开启</t>
    <phoneticPr fontId="1" type="noConversion"/>
  </si>
  <si>
    <t>250/打开之后随机获得一件低级时装\70/需要在锁匠处开启</t>
    <phoneticPr fontId="1" type="noConversion"/>
  </si>
  <si>
    <t>250/打开之后随机获得一件低级时装\253/获得之后将会绑定\70/需要在锁匠处开启</t>
    <phoneticPr fontId="1" type="noConversion"/>
  </si>
  <si>
    <t>250/打开之后随机获得一件高级时装\70/需要在锁匠处开启</t>
    <phoneticPr fontId="1" type="noConversion"/>
  </si>
  <si>
    <t>250/打开之后随机获得一件高级时装\253/获得之后将会绑定\70/需要在锁匠处开启</t>
    <phoneticPr fontId="1" type="noConversion"/>
  </si>
  <si>
    <t>250/打开之后随机获得一件稀有时装\70/需要在锁匠处开启</t>
    <phoneticPr fontId="1" type="noConversion"/>
  </si>
  <si>
    <t>250/打开之后随机获得一件稀有时装\253/获得之后将会绑定\70/需要在锁匠处开启</t>
    <phoneticPr fontId="1" type="noConversion"/>
  </si>
  <si>
    <t>250/打开之后随机获得一件生肖\70/需要在锁匠处开启</t>
    <phoneticPr fontId="1" type="noConversion"/>
  </si>
  <si>
    <t>250/打开之后随机获得一件生肖\253/获得之后将会绑定\70/需要在锁匠处开启</t>
    <phoneticPr fontId="1" type="noConversion"/>
  </si>
  <si>
    <t>250/打开之后随机获得一件八卦首饰\70/需要在锁匠处开启</t>
    <phoneticPr fontId="1" type="noConversion"/>
  </si>
  <si>
    <t>250/打开之后随机获得一件八卦首饰\253/获得之后将会绑定\70/需要在锁匠处开启</t>
    <phoneticPr fontId="1" type="noConversion"/>
  </si>
  <si>
    <t>250/打开之后随机获得一件五行首饰\70/需要在锁匠处开启</t>
    <phoneticPr fontId="1" type="noConversion"/>
  </si>
  <si>
    <t>250/打开之后随机获得一件五行首饰\253/获得之后将会绑定\70/需要在锁匠处开启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</si>
</sst>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sz val="12"/>
      <color rgb="FF333333"/>
      <name val="宋体"/>
      <family val="3"/>
      <charset val="134"/>
    </font>
    <font>
      <sz val="12"/>
      <color rgb="FF333333"/>
      <name val="Arial"/>
      <family val="3"/>
      <charset val="134"/>
    </font>
    <font>
      <sz val="12"/>
      <color rgb="FF333333"/>
      <name val="Arial"/>
      <family val="2"/>
    </font>
    <font>
      <sz val="11"/>
      <color rgb="FF33333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/>
    <xf numFmtId="49" fontId="0" fillId="0" borderId="0" xfId="0" applyNumberFormat="1"/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29"/>
  <sheetViews>
    <sheetView workbookViewId="0">
      <pane ySplit="1" topLeftCell="A1098" activePane="bottomLeft" state="frozen"/>
      <selection pane="bottomLeft" activeCell="B1114" sqref="B1114"/>
    </sheetView>
  </sheetViews>
  <sheetFormatPr defaultRowHeight="14.25" x14ac:dyDescent="0.2"/>
  <cols>
    <col min="2" max="2" width="17.75" customWidth="1"/>
    <col min="58" max="58" width="13.75" customWidth="1"/>
    <col min="61" max="61" width="16.875" customWidth="1"/>
  </cols>
  <sheetData>
    <row r="1" spans="1:7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</row>
    <row r="2" spans="1:78" x14ac:dyDescent="0.2">
      <c r="A2">
        <v>0</v>
      </c>
      <c r="B2" t="s">
        <v>78</v>
      </c>
      <c r="C2">
        <v>41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251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</row>
    <row r="3" spans="1:78" x14ac:dyDescent="0.2">
      <c r="A3">
        <v>1</v>
      </c>
      <c r="B3" t="s">
        <v>79</v>
      </c>
      <c r="C3">
        <v>0</v>
      </c>
      <c r="D3">
        <v>0</v>
      </c>
      <c r="E3">
        <v>1</v>
      </c>
      <c r="F3">
        <v>102</v>
      </c>
      <c r="G3">
        <v>0</v>
      </c>
      <c r="H3">
        <v>0</v>
      </c>
      <c r="I3">
        <v>398</v>
      </c>
      <c r="J3">
        <v>99</v>
      </c>
      <c r="K3">
        <v>50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80</v>
      </c>
      <c r="X3">
        <v>5</v>
      </c>
      <c r="Y3">
        <v>251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</row>
    <row r="4" spans="1:78" x14ac:dyDescent="0.2">
      <c r="A4">
        <v>2</v>
      </c>
      <c r="B4" t="s">
        <v>80</v>
      </c>
      <c r="C4">
        <v>0</v>
      </c>
      <c r="D4">
        <v>0</v>
      </c>
      <c r="E4">
        <v>1</v>
      </c>
      <c r="F4">
        <v>103</v>
      </c>
      <c r="G4">
        <v>0</v>
      </c>
      <c r="H4">
        <v>0</v>
      </c>
      <c r="I4">
        <v>394</v>
      </c>
      <c r="J4">
        <v>99</v>
      </c>
      <c r="K4">
        <v>0</v>
      </c>
      <c r="L4">
        <v>0</v>
      </c>
      <c r="M4">
        <v>30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80</v>
      </c>
      <c r="X4">
        <v>5</v>
      </c>
      <c r="Y4">
        <v>251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</row>
    <row r="5" spans="1:78" x14ac:dyDescent="0.2">
      <c r="A5">
        <v>3</v>
      </c>
      <c r="B5" t="s">
        <v>81</v>
      </c>
      <c r="C5">
        <v>0</v>
      </c>
      <c r="D5">
        <v>0</v>
      </c>
      <c r="E5">
        <v>1</v>
      </c>
      <c r="F5">
        <v>104</v>
      </c>
      <c r="G5">
        <v>0</v>
      </c>
      <c r="H5">
        <v>0</v>
      </c>
      <c r="I5">
        <v>400</v>
      </c>
      <c r="J5">
        <v>99</v>
      </c>
      <c r="K5">
        <v>200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200</v>
      </c>
      <c r="X5">
        <v>5</v>
      </c>
      <c r="Y5">
        <v>251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</row>
    <row r="6" spans="1:78" x14ac:dyDescent="0.2">
      <c r="A6">
        <v>4</v>
      </c>
      <c r="B6" t="s">
        <v>82</v>
      </c>
      <c r="C6">
        <v>0</v>
      </c>
      <c r="D6">
        <v>0</v>
      </c>
      <c r="E6">
        <v>1</v>
      </c>
      <c r="F6">
        <v>105</v>
      </c>
      <c r="G6">
        <v>0</v>
      </c>
      <c r="H6">
        <v>0</v>
      </c>
      <c r="I6">
        <v>396</v>
      </c>
      <c r="J6">
        <v>99</v>
      </c>
      <c r="K6">
        <v>0</v>
      </c>
      <c r="L6">
        <v>0</v>
      </c>
      <c r="M6">
        <v>120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200</v>
      </c>
      <c r="X6">
        <v>5</v>
      </c>
      <c r="Y6">
        <v>251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</row>
    <row r="7" spans="1:78" x14ac:dyDescent="0.2">
      <c r="A7">
        <v>5</v>
      </c>
      <c r="B7" t="s">
        <v>83</v>
      </c>
      <c r="C7">
        <v>0</v>
      </c>
      <c r="D7">
        <v>0</v>
      </c>
      <c r="E7">
        <v>1</v>
      </c>
      <c r="F7">
        <v>100</v>
      </c>
      <c r="G7">
        <v>0</v>
      </c>
      <c r="H7">
        <v>0</v>
      </c>
      <c r="I7">
        <v>28</v>
      </c>
      <c r="J7">
        <v>99</v>
      </c>
      <c r="K7">
        <v>500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550</v>
      </c>
      <c r="X7">
        <v>5</v>
      </c>
      <c r="Y7">
        <v>251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</row>
    <row r="8" spans="1:78" x14ac:dyDescent="0.2">
      <c r="A8">
        <v>6</v>
      </c>
      <c r="B8" t="s">
        <v>84</v>
      </c>
      <c r="C8">
        <v>0</v>
      </c>
      <c r="D8">
        <v>0</v>
      </c>
      <c r="E8">
        <v>1</v>
      </c>
      <c r="F8">
        <v>101</v>
      </c>
      <c r="G8">
        <v>0</v>
      </c>
      <c r="H8">
        <v>0</v>
      </c>
      <c r="I8">
        <v>29</v>
      </c>
      <c r="J8">
        <v>99</v>
      </c>
      <c r="K8">
        <v>0</v>
      </c>
      <c r="L8">
        <v>0</v>
      </c>
      <c r="M8">
        <v>300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550</v>
      </c>
      <c r="X8">
        <v>5</v>
      </c>
      <c r="Y8">
        <v>251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</row>
    <row r="9" spans="1:78" x14ac:dyDescent="0.2">
      <c r="A9">
        <v>7</v>
      </c>
      <c r="B9" t="s">
        <v>85</v>
      </c>
      <c r="C9">
        <v>31</v>
      </c>
      <c r="D9">
        <v>102</v>
      </c>
      <c r="E9">
        <v>7</v>
      </c>
      <c r="F9">
        <v>0</v>
      </c>
      <c r="G9">
        <v>0</v>
      </c>
      <c r="H9">
        <v>0</v>
      </c>
      <c r="I9">
        <v>399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680</v>
      </c>
      <c r="X9">
        <v>5</v>
      </c>
      <c r="Y9">
        <v>251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</row>
    <row r="10" spans="1:78" x14ac:dyDescent="0.2">
      <c r="A10">
        <v>8</v>
      </c>
      <c r="B10" t="s">
        <v>86</v>
      </c>
      <c r="C10">
        <v>31</v>
      </c>
      <c r="D10">
        <v>103</v>
      </c>
      <c r="E10">
        <v>7</v>
      </c>
      <c r="F10">
        <v>0</v>
      </c>
      <c r="G10">
        <v>0</v>
      </c>
      <c r="H10">
        <v>0</v>
      </c>
      <c r="I10">
        <v>395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680</v>
      </c>
      <c r="X10">
        <v>5</v>
      </c>
      <c r="Y10">
        <v>251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</row>
    <row r="11" spans="1:78" x14ac:dyDescent="0.2">
      <c r="A11">
        <v>9</v>
      </c>
      <c r="B11" t="s">
        <v>87</v>
      </c>
      <c r="C11">
        <v>31</v>
      </c>
      <c r="D11">
        <v>104</v>
      </c>
      <c r="E11">
        <v>14</v>
      </c>
      <c r="F11">
        <v>0</v>
      </c>
      <c r="G11">
        <v>0</v>
      </c>
      <c r="H11">
        <v>0</v>
      </c>
      <c r="I11">
        <v>401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1520</v>
      </c>
      <c r="X11">
        <v>5</v>
      </c>
      <c r="Y11">
        <v>251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</row>
    <row r="12" spans="1:78" x14ac:dyDescent="0.2">
      <c r="A12">
        <v>10</v>
      </c>
      <c r="B12" t="s">
        <v>88</v>
      </c>
      <c r="C12">
        <v>31</v>
      </c>
      <c r="D12">
        <v>105</v>
      </c>
      <c r="E12">
        <v>14</v>
      </c>
      <c r="F12">
        <v>0</v>
      </c>
      <c r="G12">
        <v>0</v>
      </c>
      <c r="H12">
        <v>0</v>
      </c>
      <c r="I12">
        <v>397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1520</v>
      </c>
      <c r="X12">
        <v>5</v>
      </c>
      <c r="Y12">
        <v>251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</row>
    <row r="13" spans="1:78" x14ac:dyDescent="0.2">
      <c r="A13">
        <v>11</v>
      </c>
      <c r="B13" t="s">
        <v>89</v>
      </c>
      <c r="C13">
        <v>31</v>
      </c>
      <c r="D13">
        <v>100</v>
      </c>
      <c r="E13">
        <v>20</v>
      </c>
      <c r="F13">
        <v>0</v>
      </c>
      <c r="G13">
        <v>0</v>
      </c>
      <c r="H13">
        <v>0</v>
      </c>
      <c r="I13">
        <v>313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3400</v>
      </c>
      <c r="X13">
        <v>5</v>
      </c>
      <c r="Y13">
        <v>251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</row>
    <row r="14" spans="1:78" x14ac:dyDescent="0.2">
      <c r="A14">
        <v>12</v>
      </c>
      <c r="B14" t="s">
        <v>90</v>
      </c>
      <c r="C14">
        <v>31</v>
      </c>
      <c r="D14">
        <v>101</v>
      </c>
      <c r="E14">
        <v>20</v>
      </c>
      <c r="F14">
        <v>0</v>
      </c>
      <c r="G14">
        <v>0</v>
      </c>
      <c r="H14">
        <v>0</v>
      </c>
      <c r="I14">
        <v>314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3400</v>
      </c>
      <c r="X14">
        <v>5</v>
      </c>
      <c r="Y14">
        <v>251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</row>
    <row r="15" spans="1:78" x14ac:dyDescent="0.2">
      <c r="A15">
        <v>13</v>
      </c>
      <c r="B15" t="s">
        <v>91</v>
      </c>
      <c r="C15">
        <v>0</v>
      </c>
      <c r="D15">
        <v>0</v>
      </c>
      <c r="E15">
        <v>1</v>
      </c>
      <c r="F15">
        <v>122</v>
      </c>
      <c r="G15">
        <v>0</v>
      </c>
      <c r="H15">
        <v>0</v>
      </c>
      <c r="I15">
        <v>4353</v>
      </c>
      <c r="J15">
        <v>99</v>
      </c>
      <c r="K15">
        <v>2000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680</v>
      </c>
      <c r="X15">
        <v>5</v>
      </c>
      <c r="Y15">
        <v>251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</row>
    <row r="16" spans="1:78" x14ac:dyDescent="0.2">
      <c r="A16">
        <v>14</v>
      </c>
      <c r="B16" t="s">
        <v>92</v>
      </c>
      <c r="C16">
        <v>0</v>
      </c>
      <c r="D16">
        <v>0</v>
      </c>
      <c r="E16">
        <v>1</v>
      </c>
      <c r="F16">
        <v>123</v>
      </c>
      <c r="G16">
        <v>0</v>
      </c>
      <c r="H16">
        <v>0</v>
      </c>
      <c r="I16">
        <v>4354</v>
      </c>
      <c r="J16">
        <v>99</v>
      </c>
      <c r="K16">
        <v>0</v>
      </c>
      <c r="L16">
        <v>0</v>
      </c>
      <c r="M16">
        <v>2000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680</v>
      </c>
      <c r="X16">
        <v>5</v>
      </c>
      <c r="Y16">
        <v>251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</row>
    <row r="17" spans="1:78" x14ac:dyDescent="0.2">
      <c r="A17">
        <v>15</v>
      </c>
      <c r="B17" t="s">
        <v>93</v>
      </c>
      <c r="C17">
        <v>31</v>
      </c>
      <c r="D17">
        <v>122</v>
      </c>
      <c r="E17">
        <v>25</v>
      </c>
      <c r="F17">
        <v>0</v>
      </c>
      <c r="G17">
        <v>0</v>
      </c>
      <c r="H17">
        <v>0</v>
      </c>
      <c r="I17">
        <v>4355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4200</v>
      </c>
      <c r="X17">
        <v>5</v>
      </c>
      <c r="Y17">
        <v>251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</row>
    <row r="18" spans="1:78" x14ac:dyDescent="0.2">
      <c r="A18">
        <v>16</v>
      </c>
      <c r="B18" t="s">
        <v>94</v>
      </c>
      <c r="C18">
        <v>31</v>
      </c>
      <c r="D18">
        <v>123</v>
      </c>
      <c r="E18">
        <v>25</v>
      </c>
      <c r="F18">
        <v>0</v>
      </c>
      <c r="G18">
        <v>0</v>
      </c>
      <c r="H18">
        <v>0</v>
      </c>
      <c r="I18">
        <v>4356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4200</v>
      </c>
      <c r="X18">
        <v>5</v>
      </c>
      <c r="Y18">
        <v>251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</row>
    <row r="19" spans="1:78" x14ac:dyDescent="0.2">
      <c r="A19">
        <v>17</v>
      </c>
      <c r="B19" t="s">
        <v>95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16</v>
      </c>
      <c r="J19">
        <v>50</v>
      </c>
      <c r="K19">
        <v>30</v>
      </c>
      <c r="L19">
        <v>0</v>
      </c>
      <c r="M19">
        <v>40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1000</v>
      </c>
      <c r="X19">
        <v>5</v>
      </c>
      <c r="Y19">
        <v>251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</row>
    <row r="20" spans="1:78" x14ac:dyDescent="0.2">
      <c r="A20">
        <v>18</v>
      </c>
      <c r="B20" t="s">
        <v>96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14</v>
      </c>
      <c r="J20">
        <v>50</v>
      </c>
      <c r="K20">
        <v>100</v>
      </c>
      <c r="L20">
        <v>0</v>
      </c>
      <c r="M20">
        <v>160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5000</v>
      </c>
      <c r="X20">
        <v>5</v>
      </c>
      <c r="Y20">
        <v>251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</row>
    <row r="21" spans="1:78" x14ac:dyDescent="0.2">
      <c r="A21">
        <v>19</v>
      </c>
      <c r="B21" t="s">
        <v>97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4</v>
      </c>
      <c r="J21">
        <v>50</v>
      </c>
      <c r="K21">
        <v>20</v>
      </c>
      <c r="L21">
        <v>0</v>
      </c>
      <c r="M21">
        <v>20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100</v>
      </c>
      <c r="X21">
        <v>5</v>
      </c>
      <c r="Y21">
        <v>251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</row>
    <row r="22" spans="1:78" x14ac:dyDescent="0.2">
      <c r="A22">
        <v>20</v>
      </c>
      <c r="B22" t="s">
        <v>98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260</v>
      </c>
      <c r="J22">
        <v>50</v>
      </c>
      <c r="K22">
        <v>500</v>
      </c>
      <c r="L22">
        <v>0</v>
      </c>
      <c r="M22">
        <v>500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4000</v>
      </c>
      <c r="X22">
        <v>5</v>
      </c>
      <c r="Y22">
        <v>251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</row>
    <row r="23" spans="1:78" x14ac:dyDescent="0.2">
      <c r="A23">
        <v>21</v>
      </c>
      <c r="B23" t="s">
        <v>99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312</v>
      </c>
      <c r="J23">
        <v>50</v>
      </c>
      <c r="K23">
        <v>200</v>
      </c>
      <c r="L23">
        <v>0</v>
      </c>
      <c r="M23">
        <v>200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2000</v>
      </c>
      <c r="X23">
        <v>5</v>
      </c>
      <c r="Y23">
        <v>251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</row>
    <row r="24" spans="1:78" x14ac:dyDescent="0.2">
      <c r="A24">
        <v>22</v>
      </c>
      <c r="B24" t="s">
        <v>100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1573</v>
      </c>
      <c r="J24">
        <v>50</v>
      </c>
      <c r="K24">
        <v>1500</v>
      </c>
      <c r="L24">
        <v>0</v>
      </c>
      <c r="M24">
        <v>1000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2000</v>
      </c>
      <c r="X24">
        <v>5</v>
      </c>
      <c r="Y24">
        <v>251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</row>
    <row r="25" spans="1:78" x14ac:dyDescent="0.2">
      <c r="A25">
        <v>23</v>
      </c>
      <c r="B25" t="s">
        <v>101</v>
      </c>
      <c r="C25">
        <v>0</v>
      </c>
      <c r="D25">
        <v>2</v>
      </c>
      <c r="E25">
        <v>1</v>
      </c>
      <c r="F25">
        <v>0</v>
      </c>
      <c r="G25">
        <v>0</v>
      </c>
      <c r="H25">
        <v>0</v>
      </c>
      <c r="I25">
        <v>119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100</v>
      </c>
      <c r="X25">
        <v>5</v>
      </c>
      <c r="Y25">
        <v>251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</row>
    <row r="26" spans="1:78" x14ac:dyDescent="0.2">
      <c r="A26">
        <v>24</v>
      </c>
      <c r="B26" t="s">
        <v>102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23</v>
      </c>
      <c r="J26">
        <v>1</v>
      </c>
      <c r="K26">
        <v>20</v>
      </c>
      <c r="L26">
        <v>0</v>
      </c>
      <c r="M26">
        <v>20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5000</v>
      </c>
      <c r="X26">
        <v>5</v>
      </c>
      <c r="Y26">
        <v>251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</row>
    <row r="27" spans="1:78" x14ac:dyDescent="0.2">
      <c r="A27">
        <v>25</v>
      </c>
      <c r="B27" t="s">
        <v>103</v>
      </c>
      <c r="C27">
        <v>0</v>
      </c>
      <c r="D27">
        <v>1</v>
      </c>
      <c r="E27">
        <v>5</v>
      </c>
      <c r="F27">
        <v>0</v>
      </c>
      <c r="G27">
        <v>0</v>
      </c>
      <c r="H27">
        <v>0</v>
      </c>
      <c r="I27">
        <v>6</v>
      </c>
      <c r="J27">
        <v>100</v>
      </c>
      <c r="K27">
        <v>100</v>
      </c>
      <c r="L27">
        <v>0</v>
      </c>
      <c r="M27">
        <v>100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10</v>
      </c>
      <c r="X27">
        <v>5</v>
      </c>
      <c r="Y27">
        <v>251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</row>
    <row r="28" spans="1:78" x14ac:dyDescent="0.2">
      <c r="A28">
        <v>26</v>
      </c>
      <c r="B28" t="s">
        <v>104</v>
      </c>
      <c r="C28">
        <v>3</v>
      </c>
      <c r="D28">
        <v>12</v>
      </c>
      <c r="E28">
        <v>3</v>
      </c>
      <c r="F28">
        <v>0</v>
      </c>
      <c r="G28">
        <v>0</v>
      </c>
      <c r="H28">
        <v>0</v>
      </c>
      <c r="I28">
        <v>425</v>
      </c>
      <c r="J28">
        <v>0</v>
      </c>
      <c r="K28">
        <v>0</v>
      </c>
      <c r="L28">
        <v>0</v>
      </c>
      <c r="M28">
        <v>0</v>
      </c>
      <c r="N28">
        <v>180</v>
      </c>
      <c r="O28">
        <v>5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500</v>
      </c>
      <c r="X28">
        <v>5</v>
      </c>
      <c r="Y28">
        <v>251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</row>
    <row r="29" spans="1:78" x14ac:dyDescent="0.2">
      <c r="A29">
        <v>27</v>
      </c>
      <c r="B29" t="s">
        <v>105</v>
      </c>
      <c r="C29">
        <v>3</v>
      </c>
      <c r="D29">
        <v>12</v>
      </c>
      <c r="E29">
        <v>3</v>
      </c>
      <c r="F29">
        <v>0</v>
      </c>
      <c r="G29">
        <v>0</v>
      </c>
      <c r="H29">
        <v>0</v>
      </c>
      <c r="I29">
        <v>423</v>
      </c>
      <c r="J29">
        <v>0</v>
      </c>
      <c r="K29">
        <v>0</v>
      </c>
      <c r="L29">
        <v>0</v>
      </c>
      <c r="M29">
        <v>0</v>
      </c>
      <c r="N29">
        <v>180</v>
      </c>
      <c r="O29">
        <v>0</v>
      </c>
      <c r="P29">
        <v>0</v>
      </c>
      <c r="Q29">
        <v>3</v>
      </c>
      <c r="R29">
        <v>0</v>
      </c>
      <c r="S29">
        <v>0</v>
      </c>
      <c r="T29">
        <v>0</v>
      </c>
      <c r="U29">
        <v>0</v>
      </c>
      <c r="V29">
        <v>0</v>
      </c>
      <c r="W29">
        <v>500</v>
      </c>
      <c r="X29">
        <v>5</v>
      </c>
      <c r="Y29">
        <v>251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</row>
    <row r="30" spans="1:78" x14ac:dyDescent="0.2">
      <c r="A30">
        <v>28</v>
      </c>
      <c r="B30" t="s">
        <v>106</v>
      </c>
      <c r="C30">
        <v>3</v>
      </c>
      <c r="D30">
        <v>12</v>
      </c>
      <c r="E30">
        <v>3</v>
      </c>
      <c r="F30">
        <v>0</v>
      </c>
      <c r="G30">
        <v>0</v>
      </c>
      <c r="H30">
        <v>0</v>
      </c>
      <c r="I30">
        <v>421</v>
      </c>
      <c r="J30">
        <v>0</v>
      </c>
      <c r="K30">
        <v>0</v>
      </c>
      <c r="L30">
        <v>0</v>
      </c>
      <c r="M30">
        <v>0</v>
      </c>
      <c r="N30">
        <v>180</v>
      </c>
      <c r="O30">
        <v>0</v>
      </c>
      <c r="P30">
        <v>0</v>
      </c>
      <c r="Q30">
        <v>0</v>
      </c>
      <c r="R30">
        <v>0</v>
      </c>
      <c r="S30">
        <v>3</v>
      </c>
      <c r="T30">
        <v>0</v>
      </c>
      <c r="U30">
        <v>0</v>
      </c>
      <c r="V30">
        <v>0</v>
      </c>
      <c r="W30">
        <v>500</v>
      </c>
      <c r="X30">
        <v>5</v>
      </c>
      <c r="Y30">
        <v>251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</row>
    <row r="31" spans="1:78" x14ac:dyDescent="0.2">
      <c r="A31">
        <v>29</v>
      </c>
      <c r="B31" t="s">
        <v>107</v>
      </c>
      <c r="C31">
        <v>3</v>
      </c>
      <c r="D31">
        <v>12</v>
      </c>
      <c r="E31">
        <v>3</v>
      </c>
      <c r="F31">
        <v>0</v>
      </c>
      <c r="G31">
        <v>0</v>
      </c>
      <c r="H31">
        <v>0</v>
      </c>
      <c r="I31">
        <v>420</v>
      </c>
      <c r="J31">
        <v>0</v>
      </c>
      <c r="K31">
        <v>0</v>
      </c>
      <c r="L31">
        <v>1</v>
      </c>
      <c r="M31">
        <v>0</v>
      </c>
      <c r="N31">
        <v>180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500</v>
      </c>
      <c r="X31">
        <v>5</v>
      </c>
      <c r="Y31">
        <v>251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</row>
    <row r="32" spans="1:78" x14ac:dyDescent="0.2">
      <c r="A32">
        <v>30</v>
      </c>
      <c r="B32" t="s">
        <v>108</v>
      </c>
      <c r="C32">
        <v>3</v>
      </c>
      <c r="D32">
        <v>12</v>
      </c>
      <c r="E32">
        <v>3</v>
      </c>
      <c r="F32">
        <v>0</v>
      </c>
      <c r="G32">
        <v>0</v>
      </c>
      <c r="H32">
        <v>0</v>
      </c>
      <c r="I32">
        <v>424</v>
      </c>
      <c r="J32">
        <v>0</v>
      </c>
      <c r="K32">
        <v>50</v>
      </c>
      <c r="L32">
        <v>0</v>
      </c>
      <c r="M32">
        <v>0</v>
      </c>
      <c r="N32">
        <v>120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500</v>
      </c>
      <c r="X32">
        <v>5</v>
      </c>
      <c r="Y32">
        <v>251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</row>
    <row r="33" spans="1:78" x14ac:dyDescent="0.2">
      <c r="A33">
        <v>31</v>
      </c>
      <c r="B33" t="s">
        <v>109</v>
      </c>
      <c r="C33">
        <v>3</v>
      </c>
      <c r="D33">
        <v>12</v>
      </c>
      <c r="E33">
        <v>3</v>
      </c>
      <c r="F33">
        <v>0</v>
      </c>
      <c r="G33">
        <v>0</v>
      </c>
      <c r="H33">
        <v>0</v>
      </c>
      <c r="I33">
        <v>422</v>
      </c>
      <c r="J33">
        <v>0</v>
      </c>
      <c r="K33">
        <v>0</v>
      </c>
      <c r="L33">
        <v>0</v>
      </c>
      <c r="M33">
        <v>50</v>
      </c>
      <c r="N33">
        <v>120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500</v>
      </c>
      <c r="X33">
        <v>5</v>
      </c>
      <c r="Y33">
        <v>251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</row>
    <row r="34" spans="1:78" x14ac:dyDescent="0.2">
      <c r="A34">
        <v>32</v>
      </c>
      <c r="B34" t="s">
        <v>110</v>
      </c>
      <c r="C34">
        <v>25</v>
      </c>
      <c r="D34">
        <v>1</v>
      </c>
      <c r="E34">
        <v>1</v>
      </c>
      <c r="F34">
        <v>0</v>
      </c>
      <c r="G34">
        <v>0</v>
      </c>
      <c r="H34">
        <v>0</v>
      </c>
      <c r="I34">
        <v>251</v>
      </c>
      <c r="J34">
        <v>5000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5000</v>
      </c>
      <c r="X34">
        <v>5</v>
      </c>
      <c r="Y34">
        <v>251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</row>
    <row r="35" spans="1:78" x14ac:dyDescent="0.2">
      <c r="A35">
        <v>33</v>
      </c>
      <c r="B35" t="s">
        <v>111</v>
      </c>
      <c r="C35">
        <v>25</v>
      </c>
      <c r="D35">
        <v>2</v>
      </c>
      <c r="E35">
        <v>1</v>
      </c>
      <c r="F35">
        <v>0</v>
      </c>
      <c r="G35">
        <v>0</v>
      </c>
      <c r="H35">
        <v>0</v>
      </c>
      <c r="I35">
        <v>250</v>
      </c>
      <c r="J35">
        <v>5000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5000</v>
      </c>
      <c r="X35">
        <v>5</v>
      </c>
      <c r="Y35">
        <v>251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</row>
    <row r="36" spans="1:78" x14ac:dyDescent="0.2">
      <c r="A36">
        <v>34</v>
      </c>
      <c r="B36" t="s">
        <v>112</v>
      </c>
      <c r="C36">
        <v>25</v>
      </c>
      <c r="D36">
        <v>1</v>
      </c>
      <c r="E36">
        <v>2</v>
      </c>
      <c r="F36">
        <v>0</v>
      </c>
      <c r="G36">
        <v>0</v>
      </c>
      <c r="H36">
        <v>0</v>
      </c>
      <c r="I36">
        <v>251</v>
      </c>
      <c r="J36">
        <v>10000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10000</v>
      </c>
      <c r="X36">
        <v>5</v>
      </c>
      <c r="Y36">
        <v>251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</row>
    <row r="37" spans="1:78" x14ac:dyDescent="0.2">
      <c r="A37">
        <v>35</v>
      </c>
      <c r="B37" t="s">
        <v>113</v>
      </c>
      <c r="C37">
        <v>25</v>
      </c>
      <c r="D37">
        <v>2</v>
      </c>
      <c r="E37">
        <v>2</v>
      </c>
      <c r="F37">
        <v>0</v>
      </c>
      <c r="G37">
        <v>0</v>
      </c>
      <c r="H37">
        <v>0</v>
      </c>
      <c r="I37">
        <v>250</v>
      </c>
      <c r="J37">
        <v>10000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10000</v>
      </c>
      <c r="X37">
        <v>5</v>
      </c>
      <c r="Y37">
        <v>251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</row>
    <row r="38" spans="1:78" x14ac:dyDescent="0.2">
      <c r="A38">
        <v>36</v>
      </c>
      <c r="B38" t="s">
        <v>114</v>
      </c>
      <c r="C38">
        <v>25</v>
      </c>
      <c r="D38">
        <v>2</v>
      </c>
      <c r="E38">
        <v>3</v>
      </c>
      <c r="F38">
        <v>0</v>
      </c>
      <c r="G38">
        <v>0</v>
      </c>
      <c r="H38">
        <v>0</v>
      </c>
      <c r="I38">
        <v>250</v>
      </c>
      <c r="J38">
        <v>15000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15000</v>
      </c>
      <c r="X38">
        <v>5</v>
      </c>
      <c r="Y38">
        <v>251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</row>
    <row r="39" spans="1:78" x14ac:dyDescent="0.2">
      <c r="A39">
        <v>37</v>
      </c>
      <c r="B39" t="s">
        <v>115</v>
      </c>
      <c r="C39">
        <v>25</v>
      </c>
      <c r="D39">
        <v>1</v>
      </c>
      <c r="E39">
        <v>3</v>
      </c>
      <c r="F39">
        <v>0</v>
      </c>
      <c r="G39">
        <v>0</v>
      </c>
      <c r="H39">
        <v>0</v>
      </c>
      <c r="I39">
        <v>251</v>
      </c>
      <c r="J39">
        <v>15000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15000</v>
      </c>
      <c r="X39">
        <v>5</v>
      </c>
      <c r="Y39">
        <v>251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</row>
    <row r="40" spans="1:78" x14ac:dyDescent="0.2">
      <c r="A40">
        <v>38</v>
      </c>
      <c r="B40" t="s">
        <v>116</v>
      </c>
      <c r="C40">
        <v>25</v>
      </c>
      <c r="D40">
        <v>5</v>
      </c>
      <c r="E40">
        <v>1</v>
      </c>
      <c r="F40">
        <v>0</v>
      </c>
      <c r="G40">
        <v>0</v>
      </c>
      <c r="H40">
        <v>0</v>
      </c>
      <c r="I40">
        <v>270</v>
      </c>
      <c r="J40">
        <v>10000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500</v>
      </c>
      <c r="X40">
        <v>5</v>
      </c>
      <c r="Y40">
        <v>251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</row>
    <row r="41" spans="1:78" x14ac:dyDescent="0.2">
      <c r="A41">
        <v>39</v>
      </c>
      <c r="B41" t="s">
        <v>117</v>
      </c>
      <c r="C41">
        <v>25</v>
      </c>
      <c r="D41">
        <v>5</v>
      </c>
      <c r="E41">
        <v>3</v>
      </c>
      <c r="F41">
        <v>0</v>
      </c>
      <c r="G41">
        <v>0</v>
      </c>
      <c r="H41">
        <v>0</v>
      </c>
      <c r="I41">
        <v>270</v>
      </c>
      <c r="J41">
        <v>20000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1000</v>
      </c>
      <c r="X41">
        <v>5</v>
      </c>
      <c r="Y41">
        <v>251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</row>
    <row r="42" spans="1:78" x14ac:dyDescent="0.2">
      <c r="A42">
        <v>40</v>
      </c>
      <c r="B42" t="s">
        <v>118</v>
      </c>
      <c r="C42">
        <v>25</v>
      </c>
      <c r="D42">
        <v>1</v>
      </c>
      <c r="E42">
        <v>3</v>
      </c>
      <c r="F42">
        <v>0</v>
      </c>
      <c r="G42">
        <v>0</v>
      </c>
      <c r="H42">
        <v>0</v>
      </c>
      <c r="I42">
        <v>251</v>
      </c>
      <c r="J42">
        <v>100000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30000</v>
      </c>
      <c r="X42">
        <v>5</v>
      </c>
      <c r="Y42">
        <v>251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</row>
    <row r="43" spans="1:78" x14ac:dyDescent="0.2">
      <c r="A43">
        <v>41</v>
      </c>
      <c r="B43" t="s">
        <v>119</v>
      </c>
      <c r="C43">
        <v>25</v>
      </c>
      <c r="D43">
        <v>2</v>
      </c>
      <c r="E43">
        <v>3</v>
      </c>
      <c r="F43">
        <v>0</v>
      </c>
      <c r="G43">
        <v>0</v>
      </c>
      <c r="H43">
        <v>0</v>
      </c>
      <c r="I43">
        <v>250</v>
      </c>
      <c r="J43">
        <v>100000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30000</v>
      </c>
      <c r="X43">
        <v>5</v>
      </c>
      <c r="Y43">
        <v>251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</row>
    <row r="44" spans="1:78" x14ac:dyDescent="0.2">
      <c r="A44">
        <v>42</v>
      </c>
      <c r="B44" t="s">
        <v>120</v>
      </c>
      <c r="C44">
        <v>25</v>
      </c>
      <c r="D44">
        <v>5</v>
      </c>
      <c r="E44">
        <v>1</v>
      </c>
      <c r="F44">
        <v>0</v>
      </c>
      <c r="G44">
        <v>0</v>
      </c>
      <c r="H44">
        <v>0</v>
      </c>
      <c r="I44">
        <v>270</v>
      </c>
      <c r="J44">
        <v>100000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500</v>
      </c>
      <c r="X44">
        <v>5</v>
      </c>
      <c r="Y44">
        <v>251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</row>
    <row r="45" spans="1:78" x14ac:dyDescent="0.2">
      <c r="A45">
        <v>43</v>
      </c>
      <c r="B45" t="s">
        <v>121</v>
      </c>
      <c r="C45">
        <v>3</v>
      </c>
      <c r="D45">
        <v>3</v>
      </c>
      <c r="E45">
        <v>1</v>
      </c>
      <c r="F45">
        <v>108</v>
      </c>
      <c r="G45">
        <v>0</v>
      </c>
      <c r="H45">
        <v>0</v>
      </c>
      <c r="I45">
        <v>402</v>
      </c>
      <c r="J45">
        <v>10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500</v>
      </c>
      <c r="X45">
        <v>5</v>
      </c>
      <c r="Y45">
        <v>251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</row>
    <row r="46" spans="1:78" x14ac:dyDescent="0.2">
      <c r="A46">
        <v>44</v>
      </c>
      <c r="B46" t="s">
        <v>122</v>
      </c>
      <c r="C46">
        <v>3</v>
      </c>
      <c r="D46">
        <v>5</v>
      </c>
      <c r="E46">
        <v>1</v>
      </c>
      <c r="F46">
        <v>109</v>
      </c>
      <c r="G46">
        <v>0</v>
      </c>
      <c r="H46">
        <v>0</v>
      </c>
      <c r="I46">
        <v>406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800</v>
      </c>
      <c r="X46">
        <v>5</v>
      </c>
      <c r="Y46">
        <v>251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</row>
    <row r="47" spans="1:78" x14ac:dyDescent="0.2">
      <c r="A47">
        <v>45</v>
      </c>
      <c r="B47" t="s">
        <v>123</v>
      </c>
      <c r="C47">
        <v>3</v>
      </c>
      <c r="D47">
        <v>2</v>
      </c>
      <c r="E47">
        <v>1</v>
      </c>
      <c r="F47">
        <v>107</v>
      </c>
      <c r="G47">
        <v>0</v>
      </c>
      <c r="H47">
        <v>0</v>
      </c>
      <c r="I47">
        <v>404</v>
      </c>
      <c r="J47">
        <v>10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100</v>
      </c>
      <c r="X47">
        <v>5</v>
      </c>
      <c r="Y47">
        <v>251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</row>
    <row r="48" spans="1:78" x14ac:dyDescent="0.2">
      <c r="A48">
        <v>46</v>
      </c>
      <c r="B48" t="s">
        <v>124</v>
      </c>
      <c r="C48">
        <v>3</v>
      </c>
      <c r="D48">
        <v>1</v>
      </c>
      <c r="E48">
        <v>1</v>
      </c>
      <c r="F48">
        <v>106</v>
      </c>
      <c r="G48">
        <v>0</v>
      </c>
      <c r="H48">
        <v>0</v>
      </c>
      <c r="I48">
        <v>408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100</v>
      </c>
      <c r="X48">
        <v>5</v>
      </c>
      <c r="Y48">
        <v>251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</row>
    <row r="49" spans="1:78" x14ac:dyDescent="0.2">
      <c r="A49">
        <v>47</v>
      </c>
      <c r="B49" t="s">
        <v>125</v>
      </c>
      <c r="C49">
        <v>31</v>
      </c>
      <c r="D49">
        <v>108</v>
      </c>
      <c r="E49">
        <v>8</v>
      </c>
      <c r="F49">
        <v>0</v>
      </c>
      <c r="G49">
        <v>0</v>
      </c>
      <c r="H49">
        <v>0</v>
      </c>
      <c r="I49">
        <v>403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3200</v>
      </c>
      <c r="X49">
        <v>5</v>
      </c>
      <c r="Y49">
        <v>251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</row>
    <row r="50" spans="1:78" x14ac:dyDescent="0.2">
      <c r="A50">
        <v>48</v>
      </c>
      <c r="B50" t="s">
        <v>126</v>
      </c>
      <c r="C50">
        <v>31</v>
      </c>
      <c r="D50">
        <v>106</v>
      </c>
      <c r="E50">
        <v>8</v>
      </c>
      <c r="F50">
        <v>0</v>
      </c>
      <c r="G50">
        <v>0</v>
      </c>
      <c r="H50">
        <v>0</v>
      </c>
      <c r="I50">
        <v>409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800</v>
      </c>
      <c r="X50">
        <v>5</v>
      </c>
      <c r="Y50">
        <v>251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</row>
    <row r="51" spans="1:78" x14ac:dyDescent="0.2">
      <c r="A51">
        <v>49</v>
      </c>
      <c r="B51" t="s">
        <v>127</v>
      </c>
      <c r="C51">
        <v>31</v>
      </c>
      <c r="D51">
        <v>107</v>
      </c>
      <c r="E51">
        <v>8</v>
      </c>
      <c r="F51">
        <v>0</v>
      </c>
      <c r="G51">
        <v>0</v>
      </c>
      <c r="H51">
        <v>0</v>
      </c>
      <c r="I51">
        <v>405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800</v>
      </c>
      <c r="X51">
        <v>5</v>
      </c>
      <c r="Y51">
        <v>251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</row>
    <row r="52" spans="1:78" x14ac:dyDescent="0.2">
      <c r="A52">
        <v>50</v>
      </c>
      <c r="B52" t="s">
        <v>128</v>
      </c>
      <c r="C52">
        <v>31</v>
      </c>
      <c r="D52">
        <v>109</v>
      </c>
      <c r="E52">
        <v>8</v>
      </c>
      <c r="F52">
        <v>0</v>
      </c>
      <c r="G52">
        <v>0</v>
      </c>
      <c r="H52">
        <v>0</v>
      </c>
      <c r="I52">
        <v>407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6200</v>
      </c>
      <c r="X52">
        <v>5</v>
      </c>
      <c r="Y52">
        <v>251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</row>
    <row r="53" spans="1:78" x14ac:dyDescent="0.2">
      <c r="A53">
        <v>51</v>
      </c>
      <c r="B53" t="s">
        <v>129</v>
      </c>
      <c r="C53">
        <v>2</v>
      </c>
      <c r="D53">
        <v>2</v>
      </c>
      <c r="E53">
        <v>1</v>
      </c>
      <c r="F53">
        <v>0</v>
      </c>
      <c r="G53">
        <v>0</v>
      </c>
      <c r="H53">
        <v>0</v>
      </c>
      <c r="I53">
        <v>1025</v>
      </c>
      <c r="J53">
        <v>50000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5000</v>
      </c>
      <c r="X53">
        <v>5</v>
      </c>
      <c r="Y53">
        <v>251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</row>
    <row r="54" spans="1:78" x14ac:dyDescent="0.2">
      <c r="A54">
        <v>52</v>
      </c>
      <c r="B54" t="s">
        <v>130</v>
      </c>
      <c r="C54">
        <v>2</v>
      </c>
      <c r="D54">
        <v>1</v>
      </c>
      <c r="E54">
        <v>1</v>
      </c>
      <c r="F54">
        <v>0</v>
      </c>
      <c r="G54">
        <v>0</v>
      </c>
      <c r="H54">
        <v>0</v>
      </c>
      <c r="I54">
        <v>999</v>
      </c>
      <c r="J54">
        <v>50000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5000</v>
      </c>
      <c r="X54">
        <v>5</v>
      </c>
      <c r="Y54">
        <v>251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</row>
    <row r="55" spans="1:78" x14ac:dyDescent="0.2">
      <c r="A55">
        <v>53</v>
      </c>
      <c r="B55" t="s">
        <v>131</v>
      </c>
      <c r="C55">
        <v>31</v>
      </c>
      <c r="D55">
        <v>1</v>
      </c>
      <c r="E55">
        <v>1</v>
      </c>
      <c r="F55">
        <v>0</v>
      </c>
      <c r="G55">
        <v>0</v>
      </c>
      <c r="H55">
        <v>0</v>
      </c>
      <c r="I55">
        <v>1010</v>
      </c>
      <c r="J55">
        <v>50000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5000</v>
      </c>
      <c r="X55">
        <v>5</v>
      </c>
      <c r="Y55">
        <v>251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</row>
    <row r="56" spans="1:78" x14ac:dyDescent="0.2">
      <c r="A56">
        <v>54</v>
      </c>
      <c r="B56" t="s">
        <v>132</v>
      </c>
      <c r="C56">
        <v>31</v>
      </c>
      <c r="D56">
        <v>1</v>
      </c>
      <c r="E56">
        <v>1</v>
      </c>
      <c r="F56">
        <v>0</v>
      </c>
      <c r="G56">
        <v>0</v>
      </c>
      <c r="H56">
        <v>0</v>
      </c>
      <c r="I56">
        <v>1024</v>
      </c>
      <c r="J56">
        <v>50000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5000</v>
      </c>
      <c r="X56">
        <v>5</v>
      </c>
      <c r="Y56">
        <v>251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</row>
    <row r="57" spans="1:78" x14ac:dyDescent="0.2">
      <c r="A57">
        <v>55</v>
      </c>
      <c r="B57" t="s">
        <v>133</v>
      </c>
      <c r="C57">
        <v>3</v>
      </c>
      <c r="D57">
        <v>4</v>
      </c>
      <c r="E57">
        <v>1</v>
      </c>
      <c r="F57">
        <v>0</v>
      </c>
      <c r="G57">
        <v>0</v>
      </c>
      <c r="H57">
        <v>0</v>
      </c>
      <c r="I57">
        <v>26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1000</v>
      </c>
      <c r="X57">
        <v>5</v>
      </c>
      <c r="Y57">
        <v>251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</row>
    <row r="58" spans="1:78" x14ac:dyDescent="0.2">
      <c r="A58">
        <v>56</v>
      </c>
      <c r="B58" t="s">
        <v>134</v>
      </c>
      <c r="C58">
        <v>3</v>
      </c>
      <c r="D58">
        <v>10</v>
      </c>
      <c r="E58">
        <v>1</v>
      </c>
      <c r="F58">
        <v>0</v>
      </c>
      <c r="G58">
        <v>0</v>
      </c>
      <c r="H58">
        <v>0</v>
      </c>
      <c r="I58">
        <v>2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1000</v>
      </c>
      <c r="X58">
        <v>5</v>
      </c>
      <c r="Y58">
        <v>251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</row>
    <row r="59" spans="1:78" x14ac:dyDescent="0.2">
      <c r="A59">
        <v>57</v>
      </c>
      <c r="B59" t="s">
        <v>135</v>
      </c>
      <c r="C59">
        <v>3</v>
      </c>
      <c r="D59">
        <v>9</v>
      </c>
      <c r="E59">
        <v>1</v>
      </c>
      <c r="F59">
        <v>0</v>
      </c>
      <c r="G59">
        <v>0</v>
      </c>
      <c r="H59">
        <v>0</v>
      </c>
      <c r="I59">
        <v>27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800</v>
      </c>
      <c r="X59">
        <v>5</v>
      </c>
      <c r="Y59">
        <v>251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</row>
    <row r="60" spans="1:78" x14ac:dyDescent="0.2">
      <c r="A60">
        <v>58</v>
      </c>
      <c r="B60" t="s">
        <v>136</v>
      </c>
      <c r="C60">
        <v>2</v>
      </c>
      <c r="D60">
        <v>9</v>
      </c>
      <c r="E60">
        <v>1</v>
      </c>
      <c r="F60">
        <v>0</v>
      </c>
      <c r="G60">
        <v>0</v>
      </c>
      <c r="H60">
        <v>0</v>
      </c>
      <c r="I60">
        <v>120</v>
      </c>
      <c r="J60">
        <v>10000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3409</v>
      </c>
      <c r="X60">
        <v>5</v>
      </c>
      <c r="Y60">
        <v>251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</row>
    <row r="61" spans="1:78" x14ac:dyDescent="0.2">
      <c r="A61">
        <v>59</v>
      </c>
      <c r="B61" t="s">
        <v>137</v>
      </c>
      <c r="C61">
        <v>49</v>
      </c>
      <c r="D61">
        <v>100</v>
      </c>
      <c r="E61">
        <v>1</v>
      </c>
      <c r="F61">
        <v>1</v>
      </c>
      <c r="G61">
        <v>0</v>
      </c>
      <c r="H61">
        <v>0</v>
      </c>
      <c r="I61">
        <v>820</v>
      </c>
      <c r="J61">
        <v>20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10</v>
      </c>
      <c r="V61">
        <v>0</v>
      </c>
      <c r="W61">
        <v>25000</v>
      </c>
      <c r="X61">
        <v>5</v>
      </c>
      <c r="Y61">
        <v>251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</row>
    <row r="62" spans="1:78" x14ac:dyDescent="0.2">
      <c r="A62">
        <v>60</v>
      </c>
      <c r="B62" t="s">
        <v>138</v>
      </c>
      <c r="C62">
        <v>49</v>
      </c>
      <c r="D62">
        <v>100</v>
      </c>
      <c r="E62">
        <v>1</v>
      </c>
      <c r="F62">
        <v>1</v>
      </c>
      <c r="G62">
        <v>0</v>
      </c>
      <c r="H62">
        <v>0</v>
      </c>
      <c r="I62">
        <v>820</v>
      </c>
      <c r="J62">
        <v>60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20</v>
      </c>
      <c r="V62">
        <v>0</v>
      </c>
      <c r="W62">
        <v>50000</v>
      </c>
      <c r="X62">
        <v>5</v>
      </c>
      <c r="Y62">
        <v>251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</row>
    <row r="63" spans="1:78" x14ac:dyDescent="0.2">
      <c r="A63">
        <v>61</v>
      </c>
      <c r="B63" t="s">
        <v>139</v>
      </c>
      <c r="C63">
        <v>49</v>
      </c>
      <c r="D63">
        <v>100</v>
      </c>
      <c r="E63">
        <v>1</v>
      </c>
      <c r="F63">
        <v>1</v>
      </c>
      <c r="G63">
        <v>0</v>
      </c>
      <c r="H63">
        <v>0</v>
      </c>
      <c r="I63">
        <v>2490</v>
      </c>
      <c r="J63">
        <v>300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20</v>
      </c>
      <c r="V63">
        <v>0</v>
      </c>
      <c r="W63">
        <v>50000</v>
      </c>
      <c r="X63">
        <v>5</v>
      </c>
      <c r="Y63">
        <v>251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</row>
    <row r="64" spans="1:78" x14ac:dyDescent="0.2">
      <c r="A64">
        <v>62</v>
      </c>
      <c r="B64" t="s">
        <v>140</v>
      </c>
      <c r="C64">
        <v>7</v>
      </c>
      <c r="D64">
        <v>3</v>
      </c>
      <c r="E64">
        <v>3</v>
      </c>
      <c r="F64">
        <v>0</v>
      </c>
      <c r="G64">
        <v>0</v>
      </c>
      <c r="H64">
        <v>0</v>
      </c>
      <c r="I64">
        <v>1028</v>
      </c>
      <c r="J64">
        <v>10000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5000</v>
      </c>
      <c r="X64">
        <v>5</v>
      </c>
      <c r="Y64">
        <v>251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</row>
    <row r="65" spans="1:78" x14ac:dyDescent="0.2">
      <c r="A65">
        <v>63</v>
      </c>
      <c r="B65" t="s">
        <v>141</v>
      </c>
      <c r="C65">
        <v>7</v>
      </c>
      <c r="D65">
        <v>3</v>
      </c>
      <c r="E65">
        <v>3</v>
      </c>
      <c r="F65">
        <v>0</v>
      </c>
      <c r="G65">
        <v>0</v>
      </c>
      <c r="H65">
        <v>0</v>
      </c>
      <c r="I65">
        <v>1027</v>
      </c>
      <c r="J65">
        <v>15000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5000</v>
      </c>
      <c r="X65">
        <v>5</v>
      </c>
      <c r="Y65">
        <v>251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</row>
    <row r="66" spans="1:78" x14ac:dyDescent="0.2">
      <c r="A66">
        <v>64</v>
      </c>
      <c r="B66" t="s">
        <v>142</v>
      </c>
      <c r="C66">
        <v>7</v>
      </c>
      <c r="D66">
        <v>3</v>
      </c>
      <c r="E66">
        <v>3</v>
      </c>
      <c r="F66">
        <v>0</v>
      </c>
      <c r="G66">
        <v>0</v>
      </c>
      <c r="H66">
        <v>0</v>
      </c>
      <c r="I66">
        <v>1026</v>
      </c>
      <c r="J66">
        <v>20000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5000</v>
      </c>
      <c r="X66">
        <v>5</v>
      </c>
      <c r="Y66">
        <v>251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</row>
    <row r="67" spans="1:78" x14ac:dyDescent="0.2">
      <c r="A67">
        <v>65</v>
      </c>
      <c r="B67" t="s">
        <v>143</v>
      </c>
      <c r="C67">
        <v>7</v>
      </c>
      <c r="D67">
        <v>0</v>
      </c>
      <c r="E67">
        <v>1</v>
      </c>
      <c r="F67">
        <v>1</v>
      </c>
      <c r="G67">
        <v>0</v>
      </c>
      <c r="H67">
        <v>0</v>
      </c>
      <c r="I67">
        <v>1000</v>
      </c>
      <c r="J67">
        <v>20000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5000</v>
      </c>
      <c r="X67">
        <v>5</v>
      </c>
      <c r="Y67">
        <v>251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</row>
    <row r="68" spans="1:78" x14ac:dyDescent="0.2">
      <c r="A68">
        <v>66</v>
      </c>
      <c r="B68" t="s">
        <v>144</v>
      </c>
      <c r="C68">
        <v>7</v>
      </c>
      <c r="D68">
        <v>0</v>
      </c>
      <c r="E68">
        <v>1</v>
      </c>
      <c r="F68">
        <v>0</v>
      </c>
      <c r="G68">
        <v>0</v>
      </c>
      <c r="H68">
        <v>0</v>
      </c>
      <c r="I68">
        <v>1000</v>
      </c>
      <c r="J68">
        <v>10000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5000</v>
      </c>
      <c r="X68">
        <v>5</v>
      </c>
      <c r="Y68">
        <v>251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</row>
    <row r="69" spans="1:78" x14ac:dyDescent="0.2">
      <c r="A69">
        <v>67</v>
      </c>
      <c r="B69" t="s">
        <v>145</v>
      </c>
      <c r="C69">
        <v>2</v>
      </c>
      <c r="D69">
        <v>1</v>
      </c>
      <c r="E69">
        <v>20</v>
      </c>
      <c r="F69">
        <v>0</v>
      </c>
      <c r="G69">
        <v>0</v>
      </c>
      <c r="H69">
        <v>0</v>
      </c>
      <c r="I69">
        <v>117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2000000</v>
      </c>
      <c r="X69">
        <v>5</v>
      </c>
      <c r="Y69">
        <v>251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</row>
    <row r="70" spans="1:78" x14ac:dyDescent="0.2">
      <c r="A70">
        <v>68</v>
      </c>
      <c r="B70" t="s">
        <v>146</v>
      </c>
      <c r="C70">
        <v>31</v>
      </c>
      <c r="D70">
        <v>0</v>
      </c>
      <c r="E70">
        <v>52</v>
      </c>
      <c r="F70">
        <v>0</v>
      </c>
      <c r="G70">
        <v>0</v>
      </c>
      <c r="H70">
        <v>0</v>
      </c>
      <c r="I70">
        <v>121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100</v>
      </c>
      <c r="X70">
        <v>5</v>
      </c>
      <c r="Y70">
        <v>251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</row>
    <row r="71" spans="1:78" x14ac:dyDescent="0.2">
      <c r="A71">
        <v>69</v>
      </c>
      <c r="B71" t="s">
        <v>147</v>
      </c>
      <c r="C71">
        <v>47</v>
      </c>
      <c r="D71">
        <v>0</v>
      </c>
      <c r="E71">
        <v>110</v>
      </c>
      <c r="F71">
        <v>0</v>
      </c>
      <c r="G71">
        <v>0</v>
      </c>
      <c r="H71">
        <v>0</v>
      </c>
      <c r="I71">
        <v>122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100</v>
      </c>
      <c r="X71">
        <v>5</v>
      </c>
      <c r="Y71">
        <v>251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</row>
    <row r="72" spans="1:78" x14ac:dyDescent="0.2">
      <c r="A72">
        <v>70</v>
      </c>
      <c r="B72" t="s">
        <v>148</v>
      </c>
      <c r="C72">
        <v>31</v>
      </c>
      <c r="D72">
        <v>0</v>
      </c>
      <c r="E72">
        <v>1</v>
      </c>
      <c r="F72">
        <v>9</v>
      </c>
      <c r="G72">
        <v>0</v>
      </c>
      <c r="H72">
        <v>0</v>
      </c>
      <c r="I72">
        <v>1013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3409</v>
      </c>
      <c r="X72">
        <v>5</v>
      </c>
      <c r="Y72">
        <v>251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</row>
    <row r="73" spans="1:78" x14ac:dyDescent="0.2">
      <c r="A73">
        <v>71</v>
      </c>
      <c r="B73" t="s">
        <v>149</v>
      </c>
      <c r="C73">
        <v>31</v>
      </c>
      <c r="D73">
        <v>0</v>
      </c>
      <c r="E73">
        <v>1</v>
      </c>
      <c r="F73">
        <v>10</v>
      </c>
      <c r="G73">
        <v>0</v>
      </c>
      <c r="H73">
        <v>0</v>
      </c>
      <c r="I73">
        <v>1013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3409</v>
      </c>
      <c r="X73">
        <v>5</v>
      </c>
      <c r="Y73">
        <v>251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</row>
    <row r="74" spans="1:78" x14ac:dyDescent="0.2">
      <c r="A74">
        <v>72</v>
      </c>
      <c r="B74" t="s">
        <v>150</v>
      </c>
      <c r="C74">
        <v>2</v>
      </c>
      <c r="D74">
        <v>1</v>
      </c>
      <c r="E74">
        <v>1</v>
      </c>
      <c r="F74">
        <v>15</v>
      </c>
      <c r="G74">
        <v>0</v>
      </c>
      <c r="H74">
        <v>0</v>
      </c>
      <c r="I74">
        <v>1016</v>
      </c>
      <c r="J74">
        <v>10000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3409</v>
      </c>
      <c r="X74">
        <v>5</v>
      </c>
      <c r="Y74">
        <v>251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</row>
    <row r="75" spans="1:78" x14ac:dyDescent="0.2">
      <c r="A75">
        <v>73</v>
      </c>
      <c r="B75" t="s">
        <v>151</v>
      </c>
      <c r="C75">
        <v>2</v>
      </c>
      <c r="D75">
        <v>1</v>
      </c>
      <c r="E75">
        <v>1</v>
      </c>
      <c r="F75">
        <v>16</v>
      </c>
      <c r="G75">
        <v>0</v>
      </c>
      <c r="H75">
        <v>0</v>
      </c>
      <c r="I75">
        <v>1016</v>
      </c>
      <c r="J75">
        <v>10000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3409</v>
      </c>
      <c r="X75">
        <v>5</v>
      </c>
      <c r="Y75">
        <v>251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</row>
    <row r="76" spans="1:78" x14ac:dyDescent="0.2">
      <c r="A76">
        <v>74</v>
      </c>
      <c r="B76" t="s">
        <v>152</v>
      </c>
      <c r="C76">
        <v>2</v>
      </c>
      <c r="D76">
        <v>1</v>
      </c>
      <c r="E76">
        <v>1</v>
      </c>
      <c r="F76">
        <v>17</v>
      </c>
      <c r="G76">
        <v>0</v>
      </c>
      <c r="H76">
        <v>0</v>
      </c>
      <c r="I76">
        <v>1016</v>
      </c>
      <c r="J76">
        <v>10000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3409</v>
      </c>
      <c r="X76">
        <v>5</v>
      </c>
      <c r="Y76">
        <v>251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</row>
    <row r="77" spans="1:78" x14ac:dyDescent="0.2">
      <c r="A77">
        <v>75</v>
      </c>
      <c r="B77" t="s">
        <v>153</v>
      </c>
      <c r="C77">
        <v>2</v>
      </c>
      <c r="D77">
        <v>1</v>
      </c>
      <c r="E77">
        <v>1</v>
      </c>
      <c r="F77">
        <v>18</v>
      </c>
      <c r="G77">
        <v>0</v>
      </c>
      <c r="H77">
        <v>0</v>
      </c>
      <c r="I77">
        <v>1016</v>
      </c>
      <c r="J77">
        <v>10000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3409</v>
      </c>
      <c r="X77">
        <v>5</v>
      </c>
      <c r="Y77">
        <v>251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</row>
    <row r="78" spans="1:78" x14ac:dyDescent="0.2">
      <c r="A78">
        <v>76</v>
      </c>
      <c r="B78" t="s">
        <v>154</v>
      </c>
      <c r="C78">
        <v>2</v>
      </c>
      <c r="D78">
        <v>1</v>
      </c>
      <c r="E78">
        <v>1</v>
      </c>
      <c r="F78">
        <v>19</v>
      </c>
      <c r="G78">
        <v>0</v>
      </c>
      <c r="H78">
        <v>0</v>
      </c>
      <c r="I78">
        <v>1016</v>
      </c>
      <c r="J78">
        <v>10000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3409</v>
      </c>
      <c r="X78">
        <v>5</v>
      </c>
      <c r="Y78">
        <v>251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</row>
    <row r="79" spans="1:78" x14ac:dyDescent="0.2">
      <c r="A79">
        <v>77</v>
      </c>
      <c r="B79" t="s">
        <v>155</v>
      </c>
      <c r="C79">
        <v>2</v>
      </c>
      <c r="D79">
        <v>1</v>
      </c>
      <c r="E79">
        <v>1</v>
      </c>
      <c r="F79">
        <v>20</v>
      </c>
      <c r="G79">
        <v>0</v>
      </c>
      <c r="H79">
        <v>0</v>
      </c>
      <c r="I79">
        <v>1016</v>
      </c>
      <c r="J79">
        <v>10000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3409</v>
      </c>
      <c r="X79">
        <v>5</v>
      </c>
      <c r="Y79">
        <v>251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</row>
    <row r="80" spans="1:78" x14ac:dyDescent="0.2">
      <c r="A80">
        <v>78</v>
      </c>
      <c r="B80" t="s">
        <v>156</v>
      </c>
      <c r="C80">
        <v>2</v>
      </c>
      <c r="D80">
        <v>1</v>
      </c>
      <c r="E80">
        <v>1</v>
      </c>
      <c r="F80">
        <v>21</v>
      </c>
      <c r="G80">
        <v>0</v>
      </c>
      <c r="H80">
        <v>0</v>
      </c>
      <c r="I80">
        <v>1016</v>
      </c>
      <c r="J80">
        <v>10000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3409</v>
      </c>
      <c r="X80">
        <v>5</v>
      </c>
      <c r="Y80">
        <v>251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</row>
    <row r="81" spans="1:78" x14ac:dyDescent="0.2">
      <c r="A81">
        <v>79</v>
      </c>
      <c r="B81" t="s">
        <v>157</v>
      </c>
      <c r="C81">
        <v>41</v>
      </c>
      <c r="D81">
        <v>0</v>
      </c>
      <c r="E81">
        <v>6</v>
      </c>
      <c r="F81">
        <v>0</v>
      </c>
      <c r="G81">
        <v>0</v>
      </c>
      <c r="H81">
        <v>0</v>
      </c>
      <c r="I81">
        <v>1015</v>
      </c>
      <c r="J81">
        <v>100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3409</v>
      </c>
      <c r="X81">
        <v>5</v>
      </c>
      <c r="Y81">
        <v>251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</row>
    <row r="82" spans="1:78" x14ac:dyDescent="0.2">
      <c r="A82">
        <v>80</v>
      </c>
      <c r="B82" t="s">
        <v>158</v>
      </c>
      <c r="C82">
        <v>41</v>
      </c>
      <c r="D82">
        <v>0</v>
      </c>
      <c r="E82">
        <v>6</v>
      </c>
      <c r="F82">
        <v>0</v>
      </c>
      <c r="G82">
        <v>0</v>
      </c>
      <c r="H82">
        <v>0</v>
      </c>
      <c r="I82">
        <v>1015</v>
      </c>
      <c r="J82">
        <v>100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3409</v>
      </c>
      <c r="X82">
        <v>5</v>
      </c>
      <c r="Y82">
        <v>251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</row>
    <row r="83" spans="1:78" x14ac:dyDescent="0.2">
      <c r="A83">
        <v>81</v>
      </c>
      <c r="B83" t="s">
        <v>159</v>
      </c>
      <c r="C83">
        <v>41</v>
      </c>
      <c r="D83">
        <v>0</v>
      </c>
      <c r="E83">
        <v>6</v>
      </c>
      <c r="F83">
        <v>0</v>
      </c>
      <c r="G83">
        <v>0</v>
      </c>
      <c r="H83">
        <v>0</v>
      </c>
      <c r="I83">
        <v>1015</v>
      </c>
      <c r="J83">
        <v>100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3409</v>
      </c>
      <c r="X83">
        <v>5</v>
      </c>
      <c r="Y83">
        <v>251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</row>
    <row r="84" spans="1:78" x14ac:dyDescent="0.2">
      <c r="A84">
        <v>82</v>
      </c>
      <c r="B84" t="s">
        <v>160</v>
      </c>
      <c r="C84">
        <v>41</v>
      </c>
      <c r="D84">
        <v>0</v>
      </c>
      <c r="E84">
        <v>6</v>
      </c>
      <c r="F84">
        <v>0</v>
      </c>
      <c r="G84">
        <v>0</v>
      </c>
      <c r="H84">
        <v>0</v>
      </c>
      <c r="I84">
        <v>1015</v>
      </c>
      <c r="J84">
        <v>100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3409</v>
      </c>
      <c r="X84">
        <v>5</v>
      </c>
      <c r="Y84">
        <v>251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</row>
    <row r="85" spans="1:78" x14ac:dyDescent="0.2">
      <c r="A85">
        <v>83</v>
      </c>
      <c r="B85" t="s">
        <v>161</v>
      </c>
      <c r="C85">
        <v>41</v>
      </c>
      <c r="D85">
        <v>0</v>
      </c>
      <c r="E85">
        <v>6</v>
      </c>
      <c r="F85">
        <v>0</v>
      </c>
      <c r="G85">
        <v>0</v>
      </c>
      <c r="H85">
        <v>0</v>
      </c>
      <c r="I85">
        <v>1015</v>
      </c>
      <c r="J85">
        <v>100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3409</v>
      </c>
      <c r="X85">
        <v>5</v>
      </c>
      <c r="Y85">
        <v>251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</row>
    <row r="86" spans="1:78" x14ac:dyDescent="0.2">
      <c r="A86">
        <v>84</v>
      </c>
      <c r="B86" t="s">
        <v>162</v>
      </c>
      <c r="C86">
        <v>41</v>
      </c>
      <c r="D86">
        <v>0</v>
      </c>
      <c r="E86">
        <v>6</v>
      </c>
      <c r="F86">
        <v>0</v>
      </c>
      <c r="G86">
        <v>0</v>
      </c>
      <c r="H86">
        <v>0</v>
      </c>
      <c r="I86">
        <v>1015</v>
      </c>
      <c r="J86">
        <v>100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3409</v>
      </c>
      <c r="X86">
        <v>5</v>
      </c>
      <c r="Y86">
        <v>251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</row>
    <row r="87" spans="1:78" x14ac:dyDescent="0.2">
      <c r="A87">
        <v>85</v>
      </c>
      <c r="B87" t="s">
        <v>163</v>
      </c>
      <c r="C87">
        <v>41</v>
      </c>
      <c r="D87">
        <v>0</v>
      </c>
      <c r="E87">
        <v>6</v>
      </c>
      <c r="F87">
        <v>0</v>
      </c>
      <c r="G87">
        <v>0</v>
      </c>
      <c r="H87">
        <v>0</v>
      </c>
      <c r="I87">
        <v>1015</v>
      </c>
      <c r="J87">
        <v>100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3409</v>
      </c>
      <c r="X87">
        <v>5</v>
      </c>
      <c r="Y87">
        <v>251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</row>
    <row r="88" spans="1:78" x14ac:dyDescent="0.2">
      <c r="A88">
        <v>86</v>
      </c>
      <c r="B88" t="s">
        <v>164</v>
      </c>
      <c r="C88">
        <v>31</v>
      </c>
      <c r="D88">
        <v>0</v>
      </c>
      <c r="E88">
        <v>1</v>
      </c>
      <c r="F88">
        <v>41</v>
      </c>
      <c r="G88">
        <v>0</v>
      </c>
      <c r="H88">
        <v>0</v>
      </c>
      <c r="I88">
        <v>1001</v>
      </c>
      <c r="J88">
        <v>100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3409</v>
      </c>
      <c r="X88">
        <v>5</v>
      </c>
      <c r="Y88">
        <v>251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</row>
    <row r="89" spans="1:78" x14ac:dyDescent="0.2">
      <c r="A89">
        <v>87</v>
      </c>
      <c r="B89" t="s">
        <v>165</v>
      </c>
      <c r="C89">
        <v>40</v>
      </c>
      <c r="D89">
        <v>0</v>
      </c>
      <c r="E89">
        <v>3</v>
      </c>
      <c r="F89">
        <v>0</v>
      </c>
      <c r="G89">
        <v>0</v>
      </c>
      <c r="H89">
        <v>0</v>
      </c>
      <c r="I89">
        <v>1</v>
      </c>
      <c r="J89">
        <v>10000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4000</v>
      </c>
      <c r="X89">
        <v>5</v>
      </c>
      <c r="Y89">
        <v>251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</row>
    <row r="90" spans="1:78" x14ac:dyDescent="0.2">
      <c r="A90">
        <v>88</v>
      </c>
      <c r="B90" t="s">
        <v>166</v>
      </c>
      <c r="C90">
        <v>40</v>
      </c>
      <c r="D90">
        <v>0</v>
      </c>
      <c r="E90">
        <v>1</v>
      </c>
      <c r="F90">
        <v>0</v>
      </c>
      <c r="G90">
        <v>0</v>
      </c>
      <c r="H90">
        <v>0</v>
      </c>
      <c r="I90">
        <v>13</v>
      </c>
      <c r="J90">
        <v>4000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2000</v>
      </c>
      <c r="X90">
        <v>5</v>
      </c>
      <c r="Y90">
        <v>251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</row>
    <row r="91" spans="1:78" x14ac:dyDescent="0.2">
      <c r="A91">
        <v>89</v>
      </c>
      <c r="B91" t="s">
        <v>167</v>
      </c>
      <c r="C91">
        <v>42</v>
      </c>
      <c r="D91">
        <v>0</v>
      </c>
      <c r="E91">
        <v>1</v>
      </c>
      <c r="F91">
        <v>0</v>
      </c>
      <c r="G91">
        <v>0</v>
      </c>
      <c r="H91">
        <v>0</v>
      </c>
      <c r="I91">
        <v>252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500</v>
      </c>
      <c r="X91">
        <v>5</v>
      </c>
      <c r="Y91">
        <v>251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</row>
    <row r="92" spans="1:78" x14ac:dyDescent="0.2">
      <c r="A92">
        <v>90</v>
      </c>
      <c r="B92" t="s">
        <v>168</v>
      </c>
      <c r="C92">
        <v>42</v>
      </c>
      <c r="D92">
        <v>0</v>
      </c>
      <c r="E92">
        <v>1</v>
      </c>
      <c r="F92">
        <v>0</v>
      </c>
      <c r="G92">
        <v>0</v>
      </c>
      <c r="H92">
        <v>0</v>
      </c>
      <c r="I92">
        <v>255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5</v>
      </c>
      <c r="Y92">
        <v>251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</row>
    <row r="93" spans="1:78" x14ac:dyDescent="0.2">
      <c r="A93">
        <v>91</v>
      </c>
      <c r="B93" t="s">
        <v>169</v>
      </c>
      <c r="C93">
        <v>42</v>
      </c>
      <c r="D93">
        <v>0</v>
      </c>
      <c r="E93">
        <v>1</v>
      </c>
      <c r="F93">
        <v>0</v>
      </c>
      <c r="G93">
        <v>0</v>
      </c>
      <c r="H93">
        <v>0</v>
      </c>
      <c r="I93">
        <v>255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50</v>
      </c>
      <c r="X93">
        <v>5</v>
      </c>
      <c r="Y93">
        <v>251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</row>
    <row r="94" spans="1:78" x14ac:dyDescent="0.2">
      <c r="A94">
        <v>92</v>
      </c>
      <c r="B94" t="s">
        <v>170</v>
      </c>
      <c r="C94">
        <v>42</v>
      </c>
      <c r="D94">
        <v>0</v>
      </c>
      <c r="E94">
        <v>1</v>
      </c>
      <c r="F94">
        <v>0</v>
      </c>
      <c r="G94">
        <v>0</v>
      </c>
      <c r="H94">
        <v>0</v>
      </c>
      <c r="I94">
        <v>253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50</v>
      </c>
      <c r="X94">
        <v>5</v>
      </c>
      <c r="Y94">
        <v>251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</row>
    <row r="95" spans="1:78" x14ac:dyDescent="0.2">
      <c r="A95">
        <v>93</v>
      </c>
      <c r="B95" t="s">
        <v>171</v>
      </c>
      <c r="C95">
        <v>42</v>
      </c>
      <c r="D95">
        <v>0</v>
      </c>
      <c r="E95">
        <v>1</v>
      </c>
      <c r="F95">
        <v>0</v>
      </c>
      <c r="G95">
        <v>0</v>
      </c>
      <c r="H95">
        <v>0</v>
      </c>
      <c r="I95">
        <v>254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50</v>
      </c>
      <c r="X95">
        <v>5</v>
      </c>
      <c r="Y95">
        <v>251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</row>
    <row r="96" spans="1:78" x14ac:dyDescent="0.2">
      <c r="A96">
        <v>94</v>
      </c>
      <c r="B96" t="s">
        <v>172</v>
      </c>
      <c r="C96">
        <v>42</v>
      </c>
      <c r="D96">
        <v>0</v>
      </c>
      <c r="E96">
        <v>1</v>
      </c>
      <c r="F96">
        <v>0</v>
      </c>
      <c r="G96">
        <v>0</v>
      </c>
      <c r="H96">
        <v>0</v>
      </c>
      <c r="I96">
        <v>256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300</v>
      </c>
      <c r="X96">
        <v>5</v>
      </c>
      <c r="Y96">
        <v>251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</row>
    <row r="97" spans="1:78" x14ac:dyDescent="0.2">
      <c r="A97">
        <v>95</v>
      </c>
      <c r="B97" t="s">
        <v>173</v>
      </c>
      <c r="C97">
        <v>43</v>
      </c>
      <c r="D97">
        <v>0</v>
      </c>
      <c r="E97">
        <v>4</v>
      </c>
      <c r="F97">
        <v>0</v>
      </c>
      <c r="G97">
        <v>0</v>
      </c>
      <c r="H97">
        <v>0</v>
      </c>
      <c r="I97">
        <v>286</v>
      </c>
      <c r="J97">
        <v>10000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500</v>
      </c>
      <c r="X97">
        <v>5</v>
      </c>
      <c r="Y97">
        <v>251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</row>
    <row r="98" spans="1:78" x14ac:dyDescent="0.2">
      <c r="A98">
        <v>96</v>
      </c>
      <c r="B98" t="s">
        <v>174</v>
      </c>
      <c r="C98">
        <v>43</v>
      </c>
      <c r="D98">
        <v>0</v>
      </c>
      <c r="E98">
        <v>4</v>
      </c>
      <c r="F98">
        <v>0</v>
      </c>
      <c r="G98">
        <v>0</v>
      </c>
      <c r="H98">
        <v>0</v>
      </c>
      <c r="I98">
        <v>281</v>
      </c>
      <c r="J98">
        <v>10000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1000</v>
      </c>
      <c r="X98">
        <v>5</v>
      </c>
      <c r="Y98">
        <v>251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</row>
    <row r="99" spans="1:78" x14ac:dyDescent="0.2">
      <c r="A99">
        <v>97</v>
      </c>
      <c r="B99" t="s">
        <v>175</v>
      </c>
      <c r="C99">
        <v>43</v>
      </c>
      <c r="D99">
        <v>0</v>
      </c>
      <c r="E99">
        <v>4</v>
      </c>
      <c r="F99">
        <v>0</v>
      </c>
      <c r="G99">
        <v>0</v>
      </c>
      <c r="H99">
        <v>0</v>
      </c>
      <c r="I99">
        <v>285</v>
      </c>
      <c r="J99">
        <v>10000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2500</v>
      </c>
      <c r="X99">
        <v>5</v>
      </c>
      <c r="Y99">
        <v>251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</row>
    <row r="100" spans="1:78" x14ac:dyDescent="0.2">
      <c r="A100">
        <v>98</v>
      </c>
      <c r="B100" t="s">
        <v>176</v>
      </c>
      <c r="C100">
        <v>43</v>
      </c>
      <c r="D100">
        <v>0</v>
      </c>
      <c r="E100">
        <v>4</v>
      </c>
      <c r="F100">
        <v>0</v>
      </c>
      <c r="G100">
        <v>0</v>
      </c>
      <c r="H100">
        <v>0</v>
      </c>
      <c r="I100">
        <v>280</v>
      </c>
      <c r="J100">
        <v>20000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6000</v>
      </c>
      <c r="X100">
        <v>5</v>
      </c>
      <c r="Y100">
        <v>251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</row>
    <row r="101" spans="1:78" x14ac:dyDescent="0.2">
      <c r="A101">
        <v>99</v>
      </c>
      <c r="B101" t="s">
        <v>177</v>
      </c>
      <c r="C101">
        <v>43</v>
      </c>
      <c r="D101">
        <v>0</v>
      </c>
      <c r="E101">
        <v>4</v>
      </c>
      <c r="F101">
        <v>0</v>
      </c>
      <c r="G101">
        <v>0</v>
      </c>
      <c r="H101">
        <v>0</v>
      </c>
      <c r="I101">
        <v>284</v>
      </c>
      <c r="J101">
        <v>30000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1000</v>
      </c>
      <c r="X101">
        <v>5</v>
      </c>
      <c r="Y101">
        <v>251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</row>
    <row r="102" spans="1:78" x14ac:dyDescent="0.2">
      <c r="A102">
        <v>100</v>
      </c>
      <c r="B102" t="s">
        <v>178</v>
      </c>
      <c r="C102">
        <v>43</v>
      </c>
      <c r="D102">
        <v>0</v>
      </c>
      <c r="E102">
        <v>4</v>
      </c>
      <c r="F102">
        <v>0</v>
      </c>
      <c r="G102">
        <v>0</v>
      </c>
      <c r="H102">
        <v>0</v>
      </c>
      <c r="I102">
        <v>282</v>
      </c>
      <c r="J102">
        <v>10000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1000</v>
      </c>
      <c r="X102">
        <v>5</v>
      </c>
      <c r="Y102">
        <v>251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</row>
    <row r="103" spans="1:78" x14ac:dyDescent="0.2">
      <c r="A103">
        <v>101</v>
      </c>
      <c r="B103" t="s">
        <v>179</v>
      </c>
      <c r="C103">
        <v>43</v>
      </c>
      <c r="D103">
        <v>0</v>
      </c>
      <c r="E103">
        <v>4</v>
      </c>
      <c r="F103">
        <v>0</v>
      </c>
      <c r="G103">
        <v>0</v>
      </c>
      <c r="H103">
        <v>0</v>
      </c>
      <c r="I103">
        <v>283</v>
      </c>
      <c r="J103">
        <v>10000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1000</v>
      </c>
      <c r="X103">
        <v>5</v>
      </c>
      <c r="Y103">
        <v>251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</row>
    <row r="104" spans="1:78" x14ac:dyDescent="0.2">
      <c r="A104">
        <v>102</v>
      </c>
      <c r="B104" t="s">
        <v>180</v>
      </c>
      <c r="C104">
        <v>44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261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1000</v>
      </c>
      <c r="X104">
        <v>5</v>
      </c>
      <c r="Y104">
        <v>251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</row>
    <row r="105" spans="1:78" x14ac:dyDescent="0.2">
      <c r="A105">
        <v>103</v>
      </c>
      <c r="B105" t="s">
        <v>181</v>
      </c>
      <c r="C105">
        <v>44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271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1000</v>
      </c>
      <c r="X105">
        <v>5</v>
      </c>
      <c r="Y105">
        <v>251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</row>
    <row r="106" spans="1:78" x14ac:dyDescent="0.2">
      <c r="A106">
        <v>104</v>
      </c>
      <c r="B106" t="s">
        <v>182</v>
      </c>
      <c r="C106">
        <v>44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447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500</v>
      </c>
      <c r="X106">
        <v>5</v>
      </c>
      <c r="Y106">
        <v>251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</row>
    <row r="107" spans="1:78" x14ac:dyDescent="0.2">
      <c r="A107">
        <v>105</v>
      </c>
      <c r="B107" t="s">
        <v>183</v>
      </c>
      <c r="C107">
        <v>44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426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500</v>
      </c>
      <c r="X107">
        <v>5</v>
      </c>
      <c r="Y107">
        <v>251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</row>
    <row r="108" spans="1:78" x14ac:dyDescent="0.2">
      <c r="A108">
        <v>106</v>
      </c>
      <c r="B108" t="s">
        <v>184</v>
      </c>
      <c r="C108">
        <v>44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392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500</v>
      </c>
      <c r="X108">
        <v>5</v>
      </c>
      <c r="Y108">
        <v>251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</row>
    <row r="109" spans="1:78" x14ac:dyDescent="0.2">
      <c r="A109">
        <v>107</v>
      </c>
      <c r="B109" t="s">
        <v>185</v>
      </c>
      <c r="C109">
        <v>45</v>
      </c>
      <c r="D109">
        <v>6</v>
      </c>
      <c r="E109">
        <v>1</v>
      </c>
      <c r="F109">
        <v>0</v>
      </c>
      <c r="G109">
        <v>0</v>
      </c>
      <c r="H109">
        <v>0</v>
      </c>
      <c r="I109">
        <v>360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3000</v>
      </c>
      <c r="X109">
        <v>5</v>
      </c>
      <c r="Y109">
        <v>251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</row>
    <row r="110" spans="1:78" x14ac:dyDescent="0.2">
      <c r="A110">
        <v>108</v>
      </c>
      <c r="B110" t="s">
        <v>186</v>
      </c>
      <c r="C110">
        <v>45</v>
      </c>
      <c r="D110">
        <v>2</v>
      </c>
      <c r="E110">
        <v>1</v>
      </c>
      <c r="F110">
        <v>0</v>
      </c>
      <c r="G110">
        <v>0</v>
      </c>
      <c r="H110">
        <v>0</v>
      </c>
      <c r="I110">
        <v>368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500</v>
      </c>
      <c r="X110">
        <v>5</v>
      </c>
      <c r="Y110">
        <v>251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</row>
    <row r="111" spans="1:78" x14ac:dyDescent="0.2">
      <c r="A111">
        <v>109</v>
      </c>
      <c r="B111" t="s">
        <v>187</v>
      </c>
      <c r="C111">
        <v>3</v>
      </c>
      <c r="D111">
        <v>11</v>
      </c>
      <c r="E111">
        <v>1</v>
      </c>
      <c r="F111">
        <v>0</v>
      </c>
      <c r="G111">
        <v>0</v>
      </c>
      <c r="H111">
        <v>0</v>
      </c>
      <c r="I111">
        <v>265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455</v>
      </c>
      <c r="X111">
        <v>5</v>
      </c>
      <c r="Y111">
        <v>251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</row>
    <row r="112" spans="1:78" x14ac:dyDescent="0.2">
      <c r="A112">
        <v>110</v>
      </c>
      <c r="B112" t="s">
        <v>188</v>
      </c>
      <c r="C112">
        <v>46</v>
      </c>
      <c r="D112">
        <v>1</v>
      </c>
      <c r="E112">
        <v>2</v>
      </c>
      <c r="F112">
        <v>0</v>
      </c>
      <c r="G112">
        <v>0</v>
      </c>
      <c r="H112">
        <v>0</v>
      </c>
      <c r="I112">
        <v>391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1000</v>
      </c>
      <c r="X112">
        <v>5</v>
      </c>
      <c r="Y112">
        <v>251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</row>
    <row r="113" spans="1:78" x14ac:dyDescent="0.2">
      <c r="A113">
        <v>111</v>
      </c>
      <c r="B113" t="s">
        <v>189</v>
      </c>
      <c r="C113">
        <v>31</v>
      </c>
      <c r="D113">
        <v>110</v>
      </c>
      <c r="E113">
        <v>14</v>
      </c>
      <c r="F113">
        <v>0</v>
      </c>
      <c r="G113">
        <v>0</v>
      </c>
      <c r="H113">
        <v>0</v>
      </c>
      <c r="I113">
        <v>390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6200</v>
      </c>
      <c r="X113">
        <v>5</v>
      </c>
      <c r="Y113">
        <v>251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</row>
    <row r="114" spans="1:78" x14ac:dyDescent="0.2">
      <c r="A114">
        <v>112</v>
      </c>
      <c r="B114" t="s">
        <v>190</v>
      </c>
      <c r="C114">
        <v>46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266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10</v>
      </c>
      <c r="X114">
        <v>5</v>
      </c>
      <c r="Y114">
        <v>251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</row>
    <row r="115" spans="1:78" x14ac:dyDescent="0.2">
      <c r="A115">
        <v>113</v>
      </c>
      <c r="B115" t="s">
        <v>191</v>
      </c>
      <c r="C115">
        <v>5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30</v>
      </c>
      <c r="J115">
        <v>4000</v>
      </c>
      <c r="K115">
        <v>0</v>
      </c>
      <c r="L115">
        <v>0</v>
      </c>
      <c r="M115">
        <v>0</v>
      </c>
      <c r="N115">
        <v>0</v>
      </c>
      <c r="O115">
        <v>3</v>
      </c>
      <c r="P115">
        <v>5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50</v>
      </c>
      <c r="X115">
        <v>5</v>
      </c>
      <c r="Y115">
        <v>251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</row>
    <row r="116" spans="1:78" x14ac:dyDescent="0.2">
      <c r="A116">
        <v>114</v>
      </c>
      <c r="B116" t="s">
        <v>192</v>
      </c>
      <c r="C116">
        <v>5</v>
      </c>
      <c r="D116">
        <v>6</v>
      </c>
      <c r="E116">
        <v>5</v>
      </c>
      <c r="F116">
        <v>0</v>
      </c>
      <c r="G116">
        <v>0</v>
      </c>
      <c r="H116">
        <v>0</v>
      </c>
      <c r="I116">
        <v>35</v>
      </c>
      <c r="J116">
        <v>10000</v>
      </c>
      <c r="K116">
        <v>0</v>
      </c>
      <c r="L116">
        <v>0</v>
      </c>
      <c r="M116">
        <v>0</v>
      </c>
      <c r="N116">
        <v>0</v>
      </c>
      <c r="O116">
        <v>4</v>
      </c>
      <c r="P116">
        <v>5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500</v>
      </c>
      <c r="X116">
        <v>5</v>
      </c>
      <c r="Y116">
        <v>251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</row>
    <row r="117" spans="1:78" x14ac:dyDescent="0.2">
      <c r="A117">
        <v>115</v>
      </c>
      <c r="B117" t="s">
        <v>193</v>
      </c>
      <c r="C117">
        <v>5</v>
      </c>
      <c r="D117">
        <v>2</v>
      </c>
      <c r="E117">
        <v>9</v>
      </c>
      <c r="F117">
        <v>0</v>
      </c>
      <c r="G117">
        <v>0</v>
      </c>
      <c r="H117">
        <v>0</v>
      </c>
      <c r="I117">
        <v>31</v>
      </c>
      <c r="J117">
        <v>6000</v>
      </c>
      <c r="K117">
        <v>0</v>
      </c>
      <c r="L117">
        <v>0</v>
      </c>
      <c r="M117">
        <v>0</v>
      </c>
      <c r="N117">
        <v>0</v>
      </c>
      <c r="O117">
        <v>3</v>
      </c>
      <c r="P117">
        <v>7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5</v>
      </c>
      <c r="W117">
        <v>900</v>
      </c>
      <c r="X117">
        <v>5</v>
      </c>
      <c r="Y117">
        <v>251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</row>
    <row r="118" spans="1:78" x14ac:dyDescent="0.2">
      <c r="A118">
        <v>116</v>
      </c>
      <c r="B118" t="s">
        <v>194</v>
      </c>
      <c r="C118">
        <v>5</v>
      </c>
      <c r="D118">
        <v>1</v>
      </c>
      <c r="E118">
        <v>8</v>
      </c>
      <c r="F118">
        <v>0</v>
      </c>
      <c r="G118">
        <v>0</v>
      </c>
      <c r="H118">
        <v>0</v>
      </c>
      <c r="I118">
        <v>43</v>
      </c>
      <c r="J118">
        <v>7000</v>
      </c>
      <c r="K118">
        <v>0</v>
      </c>
      <c r="L118">
        <v>0</v>
      </c>
      <c r="M118">
        <v>0</v>
      </c>
      <c r="N118">
        <v>0</v>
      </c>
      <c r="O118">
        <v>4</v>
      </c>
      <c r="P118">
        <v>8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7</v>
      </c>
      <c r="W118">
        <v>4000</v>
      </c>
      <c r="X118">
        <v>5</v>
      </c>
      <c r="Y118">
        <v>251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</row>
    <row r="119" spans="1:78" x14ac:dyDescent="0.2">
      <c r="A119">
        <v>117</v>
      </c>
      <c r="B119" t="s">
        <v>195</v>
      </c>
      <c r="C119">
        <v>5</v>
      </c>
      <c r="D119">
        <v>2</v>
      </c>
      <c r="E119">
        <v>10</v>
      </c>
      <c r="F119">
        <v>0</v>
      </c>
      <c r="G119">
        <v>0</v>
      </c>
      <c r="H119">
        <v>0</v>
      </c>
      <c r="I119">
        <v>36</v>
      </c>
      <c r="J119">
        <v>10000</v>
      </c>
      <c r="K119">
        <v>0</v>
      </c>
      <c r="L119">
        <v>0</v>
      </c>
      <c r="M119">
        <v>0</v>
      </c>
      <c r="N119">
        <v>0</v>
      </c>
      <c r="O119">
        <v>5</v>
      </c>
      <c r="P119">
        <v>9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10</v>
      </c>
      <c r="W119">
        <v>1200</v>
      </c>
      <c r="X119">
        <v>5</v>
      </c>
      <c r="Y119">
        <v>251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</row>
    <row r="120" spans="1:78" x14ac:dyDescent="0.2">
      <c r="A120">
        <v>118</v>
      </c>
      <c r="B120" t="s">
        <v>196</v>
      </c>
      <c r="C120">
        <v>5</v>
      </c>
      <c r="D120">
        <v>4</v>
      </c>
      <c r="E120">
        <v>9</v>
      </c>
      <c r="F120">
        <v>0</v>
      </c>
      <c r="G120">
        <v>0</v>
      </c>
      <c r="H120">
        <v>0</v>
      </c>
      <c r="I120">
        <v>33</v>
      </c>
      <c r="J120">
        <v>8000</v>
      </c>
      <c r="K120">
        <v>0</v>
      </c>
      <c r="L120">
        <v>0</v>
      </c>
      <c r="M120">
        <v>0</v>
      </c>
      <c r="N120">
        <v>0</v>
      </c>
      <c r="O120">
        <v>3</v>
      </c>
      <c r="P120">
        <v>11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10</v>
      </c>
      <c r="W120">
        <v>1000</v>
      </c>
      <c r="X120">
        <v>5</v>
      </c>
      <c r="Y120">
        <v>251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</row>
    <row r="121" spans="1:78" x14ac:dyDescent="0.2">
      <c r="A121">
        <v>119</v>
      </c>
      <c r="B121" t="s">
        <v>197</v>
      </c>
      <c r="C121">
        <v>6</v>
      </c>
      <c r="D121">
        <v>19</v>
      </c>
      <c r="E121">
        <v>10</v>
      </c>
      <c r="F121">
        <v>0</v>
      </c>
      <c r="G121">
        <v>0</v>
      </c>
      <c r="H121">
        <v>0</v>
      </c>
      <c r="I121">
        <v>50</v>
      </c>
      <c r="J121">
        <v>10000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8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11</v>
      </c>
      <c r="W121">
        <v>700</v>
      </c>
      <c r="X121">
        <v>5</v>
      </c>
      <c r="Y121">
        <v>251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</row>
    <row r="122" spans="1:78" x14ac:dyDescent="0.2">
      <c r="A122">
        <v>120</v>
      </c>
      <c r="B122" t="s">
        <v>198</v>
      </c>
      <c r="C122">
        <v>5</v>
      </c>
      <c r="D122">
        <v>3</v>
      </c>
      <c r="E122">
        <v>10</v>
      </c>
      <c r="F122">
        <v>0</v>
      </c>
      <c r="G122">
        <v>0</v>
      </c>
      <c r="H122">
        <v>0</v>
      </c>
      <c r="I122">
        <v>32</v>
      </c>
      <c r="J122">
        <v>10000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15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13</v>
      </c>
      <c r="W122">
        <v>1500</v>
      </c>
      <c r="X122">
        <v>5</v>
      </c>
      <c r="Y122">
        <v>251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</row>
    <row r="123" spans="1:78" x14ac:dyDescent="0.2">
      <c r="A123">
        <v>121</v>
      </c>
      <c r="B123" t="s">
        <v>199</v>
      </c>
      <c r="C123">
        <v>5</v>
      </c>
      <c r="D123">
        <v>15</v>
      </c>
      <c r="E123">
        <v>25</v>
      </c>
      <c r="F123">
        <v>0</v>
      </c>
      <c r="G123">
        <v>0</v>
      </c>
      <c r="H123">
        <v>0</v>
      </c>
      <c r="I123">
        <v>44</v>
      </c>
      <c r="J123">
        <v>18000</v>
      </c>
      <c r="K123">
        <v>0</v>
      </c>
      <c r="L123">
        <v>0</v>
      </c>
      <c r="M123">
        <v>0</v>
      </c>
      <c r="N123">
        <v>0</v>
      </c>
      <c r="O123">
        <v>4</v>
      </c>
      <c r="P123">
        <v>12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15</v>
      </c>
      <c r="W123">
        <v>5000</v>
      </c>
      <c r="X123">
        <v>5</v>
      </c>
      <c r="Y123">
        <v>251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</row>
    <row r="124" spans="1:78" x14ac:dyDescent="0.2">
      <c r="A124">
        <v>122</v>
      </c>
      <c r="B124" t="s">
        <v>200</v>
      </c>
      <c r="C124">
        <v>5</v>
      </c>
      <c r="D124">
        <v>16</v>
      </c>
      <c r="E124">
        <v>16</v>
      </c>
      <c r="F124">
        <v>0</v>
      </c>
      <c r="G124">
        <v>0</v>
      </c>
      <c r="H124">
        <v>0</v>
      </c>
      <c r="I124">
        <v>46</v>
      </c>
      <c r="J124">
        <v>14000</v>
      </c>
      <c r="K124">
        <v>0</v>
      </c>
      <c r="L124">
        <v>0</v>
      </c>
      <c r="M124">
        <v>0</v>
      </c>
      <c r="N124">
        <v>0</v>
      </c>
      <c r="O124">
        <v>5</v>
      </c>
      <c r="P124">
        <v>10</v>
      </c>
      <c r="Q124">
        <v>0</v>
      </c>
      <c r="R124">
        <v>1</v>
      </c>
      <c r="S124">
        <v>1</v>
      </c>
      <c r="T124">
        <v>1</v>
      </c>
      <c r="U124">
        <v>0</v>
      </c>
      <c r="V124">
        <v>15</v>
      </c>
      <c r="W124">
        <v>4000</v>
      </c>
      <c r="X124">
        <v>5</v>
      </c>
      <c r="Y124">
        <v>251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</row>
    <row r="125" spans="1:78" x14ac:dyDescent="0.2">
      <c r="A125">
        <v>123</v>
      </c>
      <c r="B125" t="s">
        <v>201</v>
      </c>
      <c r="C125">
        <v>6</v>
      </c>
      <c r="D125">
        <v>8</v>
      </c>
      <c r="E125">
        <v>12</v>
      </c>
      <c r="F125">
        <v>0</v>
      </c>
      <c r="G125">
        <v>0</v>
      </c>
      <c r="H125">
        <v>0</v>
      </c>
      <c r="I125">
        <v>39</v>
      </c>
      <c r="J125">
        <v>12000</v>
      </c>
      <c r="K125">
        <v>0</v>
      </c>
      <c r="L125">
        <v>0</v>
      </c>
      <c r="M125">
        <v>0</v>
      </c>
      <c r="N125">
        <v>0</v>
      </c>
      <c r="O125">
        <v>3</v>
      </c>
      <c r="P125">
        <v>10</v>
      </c>
      <c r="Q125">
        <v>1</v>
      </c>
      <c r="R125">
        <v>2</v>
      </c>
      <c r="S125">
        <v>0</v>
      </c>
      <c r="T125">
        <v>0</v>
      </c>
      <c r="U125">
        <v>0</v>
      </c>
      <c r="V125">
        <v>15</v>
      </c>
      <c r="W125">
        <v>3000</v>
      </c>
      <c r="X125">
        <v>5</v>
      </c>
      <c r="Y125">
        <v>251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</row>
    <row r="126" spans="1:78" x14ac:dyDescent="0.2">
      <c r="A126">
        <v>124</v>
      </c>
      <c r="B126" t="s">
        <v>202</v>
      </c>
      <c r="C126">
        <v>5</v>
      </c>
      <c r="D126">
        <v>7</v>
      </c>
      <c r="E126">
        <v>30</v>
      </c>
      <c r="F126">
        <v>0</v>
      </c>
      <c r="G126">
        <v>0</v>
      </c>
      <c r="H126">
        <v>0</v>
      </c>
      <c r="I126">
        <v>40</v>
      </c>
      <c r="J126">
        <v>25000</v>
      </c>
      <c r="K126">
        <v>0</v>
      </c>
      <c r="L126">
        <v>0</v>
      </c>
      <c r="M126">
        <v>0</v>
      </c>
      <c r="N126">
        <v>0</v>
      </c>
      <c r="O126">
        <v>15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15</v>
      </c>
      <c r="W126">
        <v>10000</v>
      </c>
      <c r="X126">
        <v>5</v>
      </c>
      <c r="Y126">
        <v>251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</row>
    <row r="127" spans="1:78" x14ac:dyDescent="0.2">
      <c r="A127">
        <v>125</v>
      </c>
      <c r="B127" t="s">
        <v>203</v>
      </c>
      <c r="C127">
        <v>5</v>
      </c>
      <c r="D127">
        <v>5</v>
      </c>
      <c r="E127">
        <v>20</v>
      </c>
      <c r="F127">
        <v>0</v>
      </c>
      <c r="G127">
        <v>0</v>
      </c>
      <c r="H127">
        <v>0</v>
      </c>
      <c r="I127">
        <v>34</v>
      </c>
      <c r="J127">
        <v>18000</v>
      </c>
      <c r="K127">
        <v>0</v>
      </c>
      <c r="L127">
        <v>0</v>
      </c>
      <c r="M127">
        <v>0</v>
      </c>
      <c r="N127">
        <v>0</v>
      </c>
      <c r="O127">
        <v>6</v>
      </c>
      <c r="P127">
        <v>12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19</v>
      </c>
      <c r="W127">
        <v>5000</v>
      </c>
      <c r="X127">
        <v>5</v>
      </c>
      <c r="Y127">
        <v>251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</row>
    <row r="128" spans="1:78" x14ac:dyDescent="0.2">
      <c r="A128">
        <v>126</v>
      </c>
      <c r="B128" t="s">
        <v>204</v>
      </c>
      <c r="C128">
        <v>5</v>
      </c>
      <c r="D128">
        <v>20</v>
      </c>
      <c r="E128">
        <v>8</v>
      </c>
      <c r="F128">
        <v>0</v>
      </c>
      <c r="G128">
        <v>0</v>
      </c>
      <c r="H128">
        <v>0</v>
      </c>
      <c r="I128">
        <v>51</v>
      </c>
      <c r="J128">
        <v>11000</v>
      </c>
      <c r="K128">
        <v>0</v>
      </c>
      <c r="L128">
        <v>2</v>
      </c>
      <c r="M128">
        <v>0</v>
      </c>
      <c r="N128">
        <v>0</v>
      </c>
      <c r="O128">
        <v>8</v>
      </c>
      <c r="P128">
        <v>10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20</v>
      </c>
      <c r="W128">
        <v>5000</v>
      </c>
      <c r="X128">
        <v>5</v>
      </c>
      <c r="Y128">
        <v>251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</row>
    <row r="129" spans="1:78" x14ac:dyDescent="0.2">
      <c r="A129">
        <v>127</v>
      </c>
      <c r="B129" t="s">
        <v>205</v>
      </c>
      <c r="C129">
        <v>5</v>
      </c>
      <c r="D129">
        <v>23</v>
      </c>
      <c r="E129">
        <v>10</v>
      </c>
      <c r="F129">
        <v>0</v>
      </c>
      <c r="G129">
        <v>0</v>
      </c>
      <c r="H129">
        <v>8</v>
      </c>
      <c r="I129">
        <v>54</v>
      </c>
      <c r="J129">
        <v>20000</v>
      </c>
      <c r="K129">
        <v>0</v>
      </c>
      <c r="L129">
        <v>3</v>
      </c>
      <c r="M129">
        <v>0</v>
      </c>
      <c r="N129">
        <v>1</v>
      </c>
      <c r="O129">
        <v>8</v>
      </c>
      <c r="P129">
        <v>20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20</v>
      </c>
      <c r="W129">
        <v>25000</v>
      </c>
      <c r="X129">
        <v>5</v>
      </c>
      <c r="Y129">
        <v>251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</row>
    <row r="130" spans="1:78" x14ac:dyDescent="0.2">
      <c r="A130">
        <v>128</v>
      </c>
      <c r="B130" t="s">
        <v>206</v>
      </c>
      <c r="C130">
        <v>5</v>
      </c>
      <c r="D130">
        <v>10</v>
      </c>
      <c r="E130">
        <v>27</v>
      </c>
      <c r="F130">
        <v>0</v>
      </c>
      <c r="G130">
        <v>0</v>
      </c>
      <c r="H130">
        <v>0</v>
      </c>
      <c r="I130">
        <v>37</v>
      </c>
      <c r="J130">
        <v>19000</v>
      </c>
      <c r="K130">
        <v>0</v>
      </c>
      <c r="L130">
        <v>0</v>
      </c>
      <c r="M130">
        <v>0</v>
      </c>
      <c r="N130">
        <v>0</v>
      </c>
      <c r="O130">
        <v>5</v>
      </c>
      <c r="P130">
        <v>15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20</v>
      </c>
      <c r="W130">
        <v>6000</v>
      </c>
      <c r="X130">
        <v>5</v>
      </c>
      <c r="Y130">
        <v>251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</row>
    <row r="131" spans="1:78" x14ac:dyDescent="0.2">
      <c r="A131">
        <v>129</v>
      </c>
      <c r="B131" t="s">
        <v>207</v>
      </c>
      <c r="C131">
        <v>6</v>
      </c>
      <c r="D131">
        <v>18</v>
      </c>
      <c r="E131">
        <v>13</v>
      </c>
      <c r="F131">
        <v>0</v>
      </c>
      <c r="G131">
        <v>0</v>
      </c>
      <c r="H131">
        <v>0</v>
      </c>
      <c r="I131">
        <v>49</v>
      </c>
      <c r="J131">
        <v>12000</v>
      </c>
      <c r="K131">
        <v>0</v>
      </c>
      <c r="L131">
        <v>0</v>
      </c>
      <c r="M131">
        <v>0</v>
      </c>
      <c r="N131">
        <v>0</v>
      </c>
      <c r="O131">
        <v>4</v>
      </c>
      <c r="P131">
        <v>10</v>
      </c>
      <c r="Q131">
        <v>1</v>
      </c>
      <c r="R131">
        <v>3</v>
      </c>
      <c r="S131">
        <v>0</v>
      </c>
      <c r="T131">
        <v>0</v>
      </c>
      <c r="U131">
        <v>0</v>
      </c>
      <c r="V131">
        <v>20</v>
      </c>
      <c r="W131">
        <v>10000</v>
      </c>
      <c r="X131">
        <v>5</v>
      </c>
      <c r="Y131">
        <v>251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</row>
    <row r="132" spans="1:78" x14ac:dyDescent="0.2">
      <c r="A132">
        <v>130</v>
      </c>
      <c r="B132" t="s">
        <v>208</v>
      </c>
      <c r="C132">
        <v>5</v>
      </c>
      <c r="D132">
        <v>14</v>
      </c>
      <c r="E132">
        <v>20</v>
      </c>
      <c r="F132">
        <v>0</v>
      </c>
      <c r="G132">
        <v>0</v>
      </c>
      <c r="H132">
        <v>0</v>
      </c>
      <c r="I132">
        <v>47</v>
      </c>
      <c r="J132">
        <v>17000</v>
      </c>
      <c r="K132">
        <v>0</v>
      </c>
      <c r="L132">
        <v>1</v>
      </c>
      <c r="M132">
        <v>0</v>
      </c>
      <c r="N132">
        <v>0</v>
      </c>
      <c r="O132">
        <v>6</v>
      </c>
      <c r="P132">
        <v>11</v>
      </c>
      <c r="Q132">
        <v>0</v>
      </c>
      <c r="R132">
        <v>0</v>
      </c>
      <c r="S132">
        <v>1</v>
      </c>
      <c r="T132">
        <v>2</v>
      </c>
      <c r="U132">
        <v>0</v>
      </c>
      <c r="V132">
        <v>20</v>
      </c>
      <c r="W132">
        <v>10000</v>
      </c>
      <c r="X132">
        <v>5</v>
      </c>
      <c r="Y132">
        <v>251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</row>
    <row r="133" spans="1:78" x14ac:dyDescent="0.2">
      <c r="A133">
        <v>131</v>
      </c>
      <c r="B133" t="s">
        <v>209</v>
      </c>
      <c r="C133">
        <v>5</v>
      </c>
      <c r="D133">
        <v>7</v>
      </c>
      <c r="E133">
        <v>40</v>
      </c>
      <c r="F133">
        <v>0</v>
      </c>
      <c r="G133">
        <v>0</v>
      </c>
      <c r="H133">
        <v>0</v>
      </c>
      <c r="I133">
        <v>40</v>
      </c>
      <c r="J133">
        <v>25000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22</v>
      </c>
      <c r="W133">
        <v>10000</v>
      </c>
      <c r="X133">
        <v>5</v>
      </c>
      <c r="Y133">
        <v>251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</row>
    <row r="134" spans="1:78" x14ac:dyDescent="0.2">
      <c r="A134">
        <v>132</v>
      </c>
      <c r="B134" t="s">
        <v>210</v>
      </c>
      <c r="C134">
        <v>5</v>
      </c>
      <c r="D134">
        <v>13</v>
      </c>
      <c r="E134">
        <v>20</v>
      </c>
      <c r="F134">
        <v>0</v>
      </c>
      <c r="G134">
        <v>0</v>
      </c>
      <c r="H134">
        <v>0</v>
      </c>
      <c r="I134">
        <v>45</v>
      </c>
      <c r="J134">
        <v>20000</v>
      </c>
      <c r="K134">
        <v>0</v>
      </c>
      <c r="L134">
        <v>0</v>
      </c>
      <c r="M134">
        <v>0</v>
      </c>
      <c r="N134">
        <v>0</v>
      </c>
      <c r="O134">
        <v>10</v>
      </c>
      <c r="P134">
        <v>13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25</v>
      </c>
      <c r="W134">
        <v>8000</v>
      </c>
      <c r="X134">
        <v>5</v>
      </c>
      <c r="Y134">
        <v>251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</row>
    <row r="135" spans="1:78" x14ac:dyDescent="0.2">
      <c r="A135">
        <v>133</v>
      </c>
      <c r="B135" t="s">
        <v>211</v>
      </c>
      <c r="C135">
        <v>6</v>
      </c>
      <c r="D135">
        <v>11</v>
      </c>
      <c r="E135">
        <v>60</v>
      </c>
      <c r="F135">
        <v>0</v>
      </c>
      <c r="G135">
        <v>0</v>
      </c>
      <c r="H135">
        <v>0</v>
      </c>
      <c r="I135">
        <v>41</v>
      </c>
      <c r="J135">
        <v>28000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25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26</v>
      </c>
      <c r="W135">
        <v>25000</v>
      </c>
      <c r="X135">
        <v>5</v>
      </c>
      <c r="Y135">
        <v>251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</row>
    <row r="136" spans="1:78" x14ac:dyDescent="0.2">
      <c r="A136">
        <v>134</v>
      </c>
      <c r="B136" t="s">
        <v>212</v>
      </c>
      <c r="C136">
        <v>6</v>
      </c>
      <c r="D136">
        <v>12</v>
      </c>
      <c r="E136">
        <v>5</v>
      </c>
      <c r="F136">
        <v>0</v>
      </c>
      <c r="G136">
        <v>0</v>
      </c>
      <c r="H136">
        <v>0</v>
      </c>
      <c r="I136">
        <v>42</v>
      </c>
      <c r="J136">
        <v>15000</v>
      </c>
      <c r="K136">
        <v>0</v>
      </c>
      <c r="L136">
        <v>0</v>
      </c>
      <c r="M136">
        <v>0</v>
      </c>
      <c r="N136">
        <v>0</v>
      </c>
      <c r="O136">
        <v>5</v>
      </c>
      <c r="P136">
        <v>9</v>
      </c>
      <c r="Q136">
        <v>2</v>
      </c>
      <c r="R136">
        <v>5</v>
      </c>
      <c r="S136">
        <v>0</v>
      </c>
      <c r="T136">
        <v>0</v>
      </c>
      <c r="U136">
        <v>0</v>
      </c>
      <c r="V136">
        <v>26</v>
      </c>
      <c r="W136">
        <v>25000</v>
      </c>
      <c r="X136">
        <v>5</v>
      </c>
      <c r="Y136">
        <v>251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</row>
    <row r="137" spans="1:78" x14ac:dyDescent="0.2">
      <c r="A137">
        <v>135</v>
      </c>
      <c r="B137" t="s">
        <v>213</v>
      </c>
      <c r="C137">
        <v>5</v>
      </c>
      <c r="D137">
        <v>9</v>
      </c>
      <c r="E137">
        <v>26</v>
      </c>
      <c r="F137">
        <v>0</v>
      </c>
      <c r="G137">
        <v>0</v>
      </c>
      <c r="H137">
        <v>0</v>
      </c>
      <c r="I137">
        <v>38</v>
      </c>
      <c r="J137">
        <v>24000</v>
      </c>
      <c r="K137">
        <v>0</v>
      </c>
      <c r="L137">
        <v>1</v>
      </c>
      <c r="M137">
        <v>0</v>
      </c>
      <c r="N137">
        <v>0</v>
      </c>
      <c r="O137">
        <v>7</v>
      </c>
      <c r="P137">
        <v>14</v>
      </c>
      <c r="Q137">
        <v>0</v>
      </c>
      <c r="R137">
        <v>0</v>
      </c>
      <c r="S137">
        <v>1</v>
      </c>
      <c r="T137">
        <v>3</v>
      </c>
      <c r="U137">
        <v>0</v>
      </c>
      <c r="V137">
        <v>26</v>
      </c>
      <c r="W137">
        <v>15000</v>
      </c>
      <c r="X137">
        <v>5</v>
      </c>
      <c r="Y137">
        <v>251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</row>
    <row r="138" spans="1:78" x14ac:dyDescent="0.2">
      <c r="A138">
        <v>136</v>
      </c>
      <c r="B138" t="s">
        <v>214</v>
      </c>
      <c r="C138">
        <v>5</v>
      </c>
      <c r="D138">
        <v>17</v>
      </c>
      <c r="E138">
        <v>58</v>
      </c>
      <c r="F138">
        <v>0</v>
      </c>
      <c r="G138">
        <v>0</v>
      </c>
      <c r="H138">
        <v>0</v>
      </c>
      <c r="I138">
        <v>48</v>
      </c>
      <c r="J138">
        <v>30000</v>
      </c>
      <c r="K138">
        <v>0</v>
      </c>
      <c r="L138">
        <v>0</v>
      </c>
      <c r="M138">
        <v>0</v>
      </c>
      <c r="N138">
        <v>0</v>
      </c>
      <c r="O138">
        <v>7</v>
      </c>
      <c r="P138">
        <v>22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28</v>
      </c>
      <c r="W138">
        <v>30000</v>
      </c>
      <c r="X138">
        <v>5</v>
      </c>
      <c r="Y138">
        <v>251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</row>
    <row r="139" spans="1:78" x14ac:dyDescent="0.2">
      <c r="A139">
        <v>137</v>
      </c>
      <c r="B139" t="s">
        <v>215</v>
      </c>
      <c r="C139">
        <v>5</v>
      </c>
      <c r="D139">
        <v>21</v>
      </c>
      <c r="E139">
        <v>15</v>
      </c>
      <c r="F139">
        <v>0</v>
      </c>
      <c r="G139">
        <v>0</v>
      </c>
      <c r="H139">
        <v>0</v>
      </c>
      <c r="I139">
        <v>52</v>
      </c>
      <c r="J139">
        <v>25000</v>
      </c>
      <c r="K139">
        <v>0</v>
      </c>
      <c r="L139">
        <v>0</v>
      </c>
      <c r="M139">
        <v>0</v>
      </c>
      <c r="N139">
        <v>0</v>
      </c>
      <c r="O139">
        <v>8</v>
      </c>
      <c r="P139">
        <v>16</v>
      </c>
      <c r="Q139">
        <v>0</v>
      </c>
      <c r="R139">
        <v>0</v>
      </c>
      <c r="S139">
        <v>3</v>
      </c>
      <c r="T139">
        <v>5</v>
      </c>
      <c r="U139">
        <v>3</v>
      </c>
      <c r="V139">
        <v>25</v>
      </c>
      <c r="W139">
        <v>30000</v>
      </c>
      <c r="X139">
        <v>5</v>
      </c>
      <c r="Y139">
        <v>251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</row>
    <row r="140" spans="1:78" x14ac:dyDescent="0.2">
      <c r="A140">
        <v>138</v>
      </c>
      <c r="B140" t="s">
        <v>216</v>
      </c>
      <c r="C140">
        <v>5</v>
      </c>
      <c r="D140">
        <v>22</v>
      </c>
      <c r="E140">
        <v>12</v>
      </c>
      <c r="F140">
        <v>0</v>
      </c>
      <c r="G140">
        <v>0</v>
      </c>
      <c r="H140">
        <v>0</v>
      </c>
      <c r="I140">
        <v>53</v>
      </c>
      <c r="J140">
        <v>20000</v>
      </c>
      <c r="K140">
        <v>0</v>
      </c>
      <c r="L140">
        <v>5</v>
      </c>
      <c r="M140">
        <v>0</v>
      </c>
      <c r="N140">
        <v>0</v>
      </c>
      <c r="O140">
        <v>3</v>
      </c>
      <c r="P140">
        <v>14</v>
      </c>
      <c r="Q140">
        <v>3</v>
      </c>
      <c r="R140">
        <v>5</v>
      </c>
      <c r="S140">
        <v>0</v>
      </c>
      <c r="T140">
        <v>0</v>
      </c>
      <c r="U140">
        <v>2</v>
      </c>
      <c r="V140">
        <v>27</v>
      </c>
      <c r="W140">
        <v>30000</v>
      </c>
      <c r="X140">
        <v>5</v>
      </c>
      <c r="Y140">
        <v>251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</row>
    <row r="141" spans="1:78" x14ac:dyDescent="0.2">
      <c r="A141">
        <v>139</v>
      </c>
      <c r="B141" t="s">
        <v>217</v>
      </c>
      <c r="C141">
        <v>6</v>
      </c>
      <c r="D141">
        <v>24</v>
      </c>
      <c r="E141">
        <v>80</v>
      </c>
      <c r="F141">
        <v>0</v>
      </c>
      <c r="G141">
        <v>0</v>
      </c>
      <c r="H141">
        <v>0</v>
      </c>
      <c r="I141">
        <v>55</v>
      </c>
      <c r="J141">
        <v>32000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30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30</v>
      </c>
      <c r="W141">
        <v>35000</v>
      </c>
      <c r="X141">
        <v>5</v>
      </c>
      <c r="Y141">
        <v>251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</row>
    <row r="142" spans="1:78" x14ac:dyDescent="0.2">
      <c r="A142">
        <v>140</v>
      </c>
      <c r="B142" t="s">
        <v>218</v>
      </c>
      <c r="C142">
        <v>5</v>
      </c>
      <c r="D142">
        <v>29</v>
      </c>
      <c r="E142">
        <v>48</v>
      </c>
      <c r="F142">
        <v>0</v>
      </c>
      <c r="G142">
        <v>0</v>
      </c>
      <c r="H142">
        <v>0</v>
      </c>
      <c r="I142">
        <v>65</v>
      </c>
      <c r="J142">
        <v>20000</v>
      </c>
      <c r="K142">
        <v>0</v>
      </c>
      <c r="L142">
        <v>0</v>
      </c>
      <c r="M142">
        <v>0</v>
      </c>
      <c r="N142">
        <v>0</v>
      </c>
      <c r="O142">
        <v>12</v>
      </c>
      <c r="P142">
        <v>16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35</v>
      </c>
      <c r="W142">
        <v>20000</v>
      </c>
      <c r="X142">
        <v>5</v>
      </c>
      <c r="Y142">
        <v>251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</row>
    <row r="143" spans="1:78" x14ac:dyDescent="0.2">
      <c r="A143">
        <v>141</v>
      </c>
      <c r="B143" t="s">
        <v>219</v>
      </c>
      <c r="C143">
        <v>5</v>
      </c>
      <c r="D143">
        <v>26</v>
      </c>
      <c r="E143">
        <v>99</v>
      </c>
      <c r="F143">
        <v>0</v>
      </c>
      <c r="G143">
        <v>0</v>
      </c>
      <c r="H143">
        <v>0</v>
      </c>
      <c r="I143">
        <v>57</v>
      </c>
      <c r="J143">
        <v>33000</v>
      </c>
      <c r="K143">
        <v>0</v>
      </c>
      <c r="L143">
        <v>0</v>
      </c>
      <c r="M143">
        <v>0</v>
      </c>
      <c r="N143">
        <v>0</v>
      </c>
      <c r="O143">
        <v>5</v>
      </c>
      <c r="P143">
        <v>35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34</v>
      </c>
      <c r="W143">
        <v>38000</v>
      </c>
      <c r="X143">
        <v>5</v>
      </c>
      <c r="Y143">
        <v>251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</row>
    <row r="144" spans="1:78" x14ac:dyDescent="0.2">
      <c r="A144">
        <v>142</v>
      </c>
      <c r="B144" t="s">
        <v>220</v>
      </c>
      <c r="C144">
        <v>5</v>
      </c>
      <c r="D144">
        <v>25</v>
      </c>
      <c r="E144">
        <v>40</v>
      </c>
      <c r="F144">
        <v>0</v>
      </c>
      <c r="G144">
        <v>0</v>
      </c>
      <c r="H144">
        <v>0</v>
      </c>
      <c r="I144">
        <v>56</v>
      </c>
      <c r="J144">
        <v>22000</v>
      </c>
      <c r="K144">
        <v>0</v>
      </c>
      <c r="L144">
        <v>0</v>
      </c>
      <c r="M144">
        <v>0</v>
      </c>
      <c r="N144">
        <v>0</v>
      </c>
      <c r="O144">
        <v>8</v>
      </c>
      <c r="P144">
        <v>20</v>
      </c>
      <c r="Q144">
        <v>0</v>
      </c>
      <c r="R144">
        <v>0</v>
      </c>
      <c r="S144">
        <v>3</v>
      </c>
      <c r="T144">
        <v>6</v>
      </c>
      <c r="U144">
        <v>0</v>
      </c>
      <c r="V144">
        <v>35</v>
      </c>
      <c r="W144">
        <v>35000</v>
      </c>
      <c r="X144">
        <v>5</v>
      </c>
      <c r="Y144">
        <v>251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</row>
    <row r="145" spans="1:78" x14ac:dyDescent="0.2">
      <c r="A145">
        <v>143</v>
      </c>
      <c r="B145" t="s">
        <v>221</v>
      </c>
      <c r="C145">
        <v>6</v>
      </c>
      <c r="D145">
        <v>27</v>
      </c>
      <c r="E145">
        <v>10</v>
      </c>
      <c r="F145">
        <v>0</v>
      </c>
      <c r="G145">
        <v>0</v>
      </c>
      <c r="H145">
        <v>0</v>
      </c>
      <c r="I145">
        <v>58</v>
      </c>
      <c r="J145">
        <v>10000</v>
      </c>
      <c r="K145">
        <v>0</v>
      </c>
      <c r="L145">
        <v>0</v>
      </c>
      <c r="M145">
        <v>0</v>
      </c>
      <c r="N145">
        <v>0</v>
      </c>
      <c r="O145">
        <v>6</v>
      </c>
      <c r="P145">
        <v>13</v>
      </c>
      <c r="Q145">
        <v>2</v>
      </c>
      <c r="R145">
        <v>8</v>
      </c>
      <c r="S145">
        <v>0</v>
      </c>
      <c r="T145">
        <v>0</v>
      </c>
      <c r="U145">
        <v>0</v>
      </c>
      <c r="V145">
        <v>35</v>
      </c>
      <c r="W145">
        <v>38000</v>
      </c>
      <c r="X145">
        <v>5</v>
      </c>
      <c r="Y145">
        <v>251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</row>
    <row r="146" spans="1:78" x14ac:dyDescent="0.2">
      <c r="A146">
        <v>144</v>
      </c>
      <c r="B146" t="s">
        <v>222</v>
      </c>
      <c r="C146">
        <v>6</v>
      </c>
      <c r="D146">
        <v>28</v>
      </c>
      <c r="E146">
        <v>10</v>
      </c>
      <c r="F146">
        <v>0</v>
      </c>
      <c r="G146">
        <v>0</v>
      </c>
      <c r="H146">
        <v>0</v>
      </c>
      <c r="I146">
        <v>59</v>
      </c>
      <c r="J146">
        <v>18000</v>
      </c>
      <c r="K146">
        <v>0</v>
      </c>
      <c r="L146">
        <v>0</v>
      </c>
      <c r="M146">
        <v>0</v>
      </c>
      <c r="N146">
        <v>0</v>
      </c>
      <c r="O146">
        <v>6</v>
      </c>
      <c r="P146">
        <v>12</v>
      </c>
      <c r="Q146">
        <v>2</v>
      </c>
      <c r="R146">
        <v>6</v>
      </c>
      <c r="S146">
        <v>0</v>
      </c>
      <c r="T146">
        <v>0</v>
      </c>
      <c r="U146">
        <v>0</v>
      </c>
      <c r="V146">
        <v>35</v>
      </c>
      <c r="W146">
        <v>28000</v>
      </c>
      <c r="X146">
        <v>5</v>
      </c>
      <c r="Y146">
        <v>251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</row>
    <row r="147" spans="1:78" x14ac:dyDescent="0.2">
      <c r="A147">
        <v>145</v>
      </c>
      <c r="B147" t="s">
        <v>223</v>
      </c>
      <c r="C147">
        <v>5</v>
      </c>
      <c r="D147">
        <v>30</v>
      </c>
      <c r="E147">
        <v>22</v>
      </c>
      <c r="F147">
        <v>0</v>
      </c>
      <c r="G147">
        <v>0</v>
      </c>
      <c r="H147">
        <v>0</v>
      </c>
      <c r="I147">
        <v>66</v>
      </c>
      <c r="J147">
        <v>23000</v>
      </c>
      <c r="K147">
        <v>0</v>
      </c>
      <c r="L147">
        <v>1</v>
      </c>
      <c r="M147">
        <v>0</v>
      </c>
      <c r="N147">
        <v>0</v>
      </c>
      <c r="O147">
        <v>15</v>
      </c>
      <c r="P147">
        <v>10</v>
      </c>
      <c r="Q147">
        <v>4</v>
      </c>
      <c r="R147">
        <v>3</v>
      </c>
      <c r="S147">
        <v>4</v>
      </c>
      <c r="T147">
        <v>2</v>
      </c>
      <c r="U147">
        <v>0</v>
      </c>
      <c r="V147">
        <v>35</v>
      </c>
      <c r="W147">
        <v>100000</v>
      </c>
      <c r="X147">
        <v>5</v>
      </c>
      <c r="Y147">
        <v>251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</row>
    <row r="148" spans="1:78" x14ac:dyDescent="0.2">
      <c r="A148">
        <v>146</v>
      </c>
      <c r="B148" t="s">
        <v>224</v>
      </c>
      <c r="C148">
        <v>6</v>
      </c>
      <c r="D148">
        <v>31</v>
      </c>
      <c r="E148">
        <v>25</v>
      </c>
      <c r="F148">
        <v>0</v>
      </c>
      <c r="G148">
        <v>0</v>
      </c>
      <c r="H148">
        <v>0</v>
      </c>
      <c r="I148">
        <v>69</v>
      </c>
      <c r="J148">
        <v>28000</v>
      </c>
      <c r="K148">
        <v>0</v>
      </c>
      <c r="L148">
        <v>3</v>
      </c>
      <c r="M148">
        <v>0</v>
      </c>
      <c r="N148">
        <v>0</v>
      </c>
      <c r="O148">
        <v>10</v>
      </c>
      <c r="P148">
        <v>18</v>
      </c>
      <c r="Q148">
        <v>3</v>
      </c>
      <c r="R148">
        <v>6</v>
      </c>
      <c r="S148">
        <v>0</v>
      </c>
      <c r="T148">
        <v>0</v>
      </c>
      <c r="U148">
        <v>2</v>
      </c>
      <c r="V148">
        <v>28</v>
      </c>
      <c r="W148">
        <v>35000</v>
      </c>
      <c r="X148">
        <v>5</v>
      </c>
      <c r="Y148">
        <v>251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</row>
    <row r="149" spans="1:78" x14ac:dyDescent="0.2">
      <c r="A149">
        <v>147</v>
      </c>
      <c r="B149" t="s">
        <v>225</v>
      </c>
      <c r="C149">
        <v>5</v>
      </c>
      <c r="D149">
        <v>32</v>
      </c>
      <c r="E149">
        <v>85</v>
      </c>
      <c r="F149">
        <v>0</v>
      </c>
      <c r="G149">
        <v>0</v>
      </c>
      <c r="H149">
        <v>0</v>
      </c>
      <c r="I149">
        <v>70</v>
      </c>
      <c r="J149">
        <v>35000</v>
      </c>
      <c r="K149">
        <v>0</v>
      </c>
      <c r="L149">
        <v>3</v>
      </c>
      <c r="M149">
        <v>0</v>
      </c>
      <c r="N149">
        <v>0</v>
      </c>
      <c r="O149">
        <v>12</v>
      </c>
      <c r="P149">
        <v>26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46</v>
      </c>
      <c r="W149">
        <v>35000</v>
      </c>
      <c r="X149">
        <v>5</v>
      </c>
      <c r="Y149">
        <v>251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</row>
    <row r="150" spans="1:78" x14ac:dyDescent="0.2">
      <c r="A150">
        <v>148</v>
      </c>
      <c r="B150" t="s">
        <v>226</v>
      </c>
      <c r="C150">
        <v>5</v>
      </c>
      <c r="D150">
        <v>33</v>
      </c>
      <c r="E150">
        <v>45</v>
      </c>
      <c r="F150">
        <v>0</v>
      </c>
      <c r="G150">
        <v>0</v>
      </c>
      <c r="H150">
        <v>0</v>
      </c>
      <c r="I150">
        <v>71</v>
      </c>
      <c r="J150">
        <v>30000</v>
      </c>
      <c r="K150">
        <v>0</v>
      </c>
      <c r="L150">
        <v>0</v>
      </c>
      <c r="M150">
        <v>0</v>
      </c>
      <c r="N150">
        <v>0</v>
      </c>
      <c r="O150">
        <v>5</v>
      </c>
      <c r="P150">
        <v>13</v>
      </c>
      <c r="Q150">
        <v>0</v>
      </c>
      <c r="R150">
        <v>0</v>
      </c>
      <c r="S150">
        <v>4</v>
      </c>
      <c r="T150">
        <v>10</v>
      </c>
      <c r="U150">
        <v>0</v>
      </c>
      <c r="V150">
        <v>35</v>
      </c>
      <c r="W150">
        <v>38000</v>
      </c>
      <c r="X150">
        <v>5</v>
      </c>
      <c r="Y150">
        <v>251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</row>
    <row r="151" spans="1:78" x14ac:dyDescent="0.2">
      <c r="A151">
        <v>149</v>
      </c>
      <c r="B151" t="s">
        <v>227</v>
      </c>
      <c r="C151">
        <v>5</v>
      </c>
      <c r="D151">
        <v>29</v>
      </c>
      <c r="E151">
        <v>48</v>
      </c>
      <c r="F151">
        <v>0</v>
      </c>
      <c r="G151">
        <v>0</v>
      </c>
      <c r="H151">
        <v>0</v>
      </c>
      <c r="I151">
        <v>65</v>
      </c>
      <c r="J151">
        <v>20000</v>
      </c>
      <c r="K151">
        <v>0</v>
      </c>
      <c r="L151">
        <v>2</v>
      </c>
      <c r="M151">
        <v>0</v>
      </c>
      <c r="N151">
        <v>0</v>
      </c>
      <c r="O151">
        <v>6</v>
      </c>
      <c r="P151">
        <v>32</v>
      </c>
      <c r="Q151">
        <v>2</v>
      </c>
      <c r="R151">
        <v>7</v>
      </c>
      <c r="S151">
        <v>3</v>
      </c>
      <c r="T151">
        <v>8</v>
      </c>
      <c r="U151">
        <v>0</v>
      </c>
      <c r="V151">
        <v>46</v>
      </c>
      <c r="W151">
        <v>20000</v>
      </c>
      <c r="X151">
        <v>5</v>
      </c>
      <c r="Y151">
        <v>251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</row>
    <row r="152" spans="1:78" x14ac:dyDescent="0.2">
      <c r="A152">
        <v>150</v>
      </c>
      <c r="B152" t="s">
        <v>228</v>
      </c>
      <c r="C152">
        <v>10</v>
      </c>
      <c r="D152">
        <v>1</v>
      </c>
      <c r="E152">
        <v>5</v>
      </c>
      <c r="F152">
        <v>0</v>
      </c>
      <c r="G152">
        <v>0</v>
      </c>
      <c r="H152">
        <v>0</v>
      </c>
      <c r="I152">
        <v>60</v>
      </c>
      <c r="J152">
        <v>5000</v>
      </c>
      <c r="K152">
        <v>0</v>
      </c>
      <c r="L152">
        <v>2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120</v>
      </c>
      <c r="X152">
        <v>5</v>
      </c>
      <c r="Y152">
        <v>251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</row>
    <row r="153" spans="1:78" x14ac:dyDescent="0.2">
      <c r="A153">
        <v>151</v>
      </c>
      <c r="B153" t="s">
        <v>229</v>
      </c>
      <c r="C153">
        <v>11</v>
      </c>
      <c r="D153">
        <v>1</v>
      </c>
      <c r="E153">
        <v>5</v>
      </c>
      <c r="F153">
        <v>0</v>
      </c>
      <c r="G153">
        <v>0</v>
      </c>
      <c r="H153">
        <v>0</v>
      </c>
      <c r="I153">
        <v>80</v>
      </c>
      <c r="J153">
        <v>5000</v>
      </c>
      <c r="K153">
        <v>0</v>
      </c>
      <c r="L153">
        <v>2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120</v>
      </c>
      <c r="X153">
        <v>5</v>
      </c>
      <c r="Y153">
        <v>251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</row>
    <row r="154" spans="1:78" x14ac:dyDescent="0.2">
      <c r="A154">
        <v>152</v>
      </c>
      <c r="B154" t="s">
        <v>230</v>
      </c>
      <c r="C154">
        <v>10</v>
      </c>
      <c r="D154">
        <v>2</v>
      </c>
      <c r="E154">
        <v>8</v>
      </c>
      <c r="F154">
        <v>0</v>
      </c>
      <c r="G154">
        <v>0</v>
      </c>
      <c r="H154">
        <v>0</v>
      </c>
      <c r="I154">
        <v>61</v>
      </c>
      <c r="J154">
        <v>8000</v>
      </c>
      <c r="K154">
        <v>3</v>
      </c>
      <c r="L154">
        <v>3</v>
      </c>
      <c r="M154">
        <v>1</v>
      </c>
      <c r="N154">
        <v>2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11</v>
      </c>
      <c r="W154">
        <v>3000</v>
      </c>
      <c r="X154">
        <v>5</v>
      </c>
      <c r="Y154">
        <v>251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</row>
    <row r="155" spans="1:78" x14ac:dyDescent="0.2">
      <c r="A155">
        <v>153</v>
      </c>
      <c r="B155" t="s">
        <v>231</v>
      </c>
      <c r="C155">
        <v>11</v>
      </c>
      <c r="D155">
        <v>2</v>
      </c>
      <c r="E155">
        <v>8</v>
      </c>
      <c r="F155">
        <v>0</v>
      </c>
      <c r="G155">
        <v>0</v>
      </c>
      <c r="H155">
        <v>0</v>
      </c>
      <c r="I155">
        <v>81</v>
      </c>
      <c r="J155">
        <v>8000</v>
      </c>
      <c r="K155">
        <v>3</v>
      </c>
      <c r="L155">
        <v>3</v>
      </c>
      <c r="M155">
        <v>1</v>
      </c>
      <c r="N155">
        <v>2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11</v>
      </c>
      <c r="W155">
        <v>3000</v>
      </c>
      <c r="X155">
        <v>5</v>
      </c>
      <c r="Y155">
        <v>251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</row>
    <row r="156" spans="1:78" x14ac:dyDescent="0.2">
      <c r="A156">
        <v>154</v>
      </c>
      <c r="B156" t="s">
        <v>232</v>
      </c>
      <c r="C156">
        <v>10</v>
      </c>
      <c r="D156">
        <v>2</v>
      </c>
      <c r="E156">
        <v>12</v>
      </c>
      <c r="F156">
        <v>0</v>
      </c>
      <c r="G156">
        <v>0</v>
      </c>
      <c r="H156">
        <v>0</v>
      </c>
      <c r="I156">
        <v>61</v>
      </c>
      <c r="J156">
        <v>12000</v>
      </c>
      <c r="K156">
        <v>3</v>
      </c>
      <c r="L156">
        <v>5</v>
      </c>
      <c r="M156">
        <v>1</v>
      </c>
      <c r="N156">
        <v>2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16</v>
      </c>
      <c r="W156">
        <v>6000</v>
      </c>
      <c r="X156">
        <v>5</v>
      </c>
      <c r="Y156">
        <v>251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</row>
    <row r="157" spans="1:78" x14ac:dyDescent="0.2">
      <c r="A157">
        <v>155</v>
      </c>
      <c r="B157" t="s">
        <v>233</v>
      </c>
      <c r="C157">
        <v>11</v>
      </c>
      <c r="D157">
        <v>2</v>
      </c>
      <c r="E157">
        <v>12</v>
      </c>
      <c r="F157">
        <v>0</v>
      </c>
      <c r="G157">
        <v>0</v>
      </c>
      <c r="H157">
        <v>0</v>
      </c>
      <c r="I157">
        <v>81</v>
      </c>
      <c r="J157">
        <v>12000</v>
      </c>
      <c r="K157">
        <v>3</v>
      </c>
      <c r="L157">
        <v>5</v>
      </c>
      <c r="M157">
        <v>1</v>
      </c>
      <c r="N157">
        <v>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16</v>
      </c>
      <c r="W157">
        <v>6000</v>
      </c>
      <c r="X157">
        <v>5</v>
      </c>
      <c r="Y157">
        <v>251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</row>
    <row r="158" spans="1:78" x14ac:dyDescent="0.2">
      <c r="A158">
        <v>156</v>
      </c>
      <c r="B158" t="s">
        <v>234</v>
      </c>
      <c r="C158">
        <v>10</v>
      </c>
      <c r="D158">
        <v>3</v>
      </c>
      <c r="E158">
        <v>23</v>
      </c>
      <c r="F158">
        <v>0</v>
      </c>
      <c r="G158">
        <v>0</v>
      </c>
      <c r="H158">
        <v>0</v>
      </c>
      <c r="I158">
        <v>62</v>
      </c>
      <c r="J158">
        <v>25000</v>
      </c>
      <c r="K158">
        <v>4</v>
      </c>
      <c r="L158">
        <v>7</v>
      </c>
      <c r="M158">
        <v>2</v>
      </c>
      <c r="N158">
        <v>3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22</v>
      </c>
      <c r="W158">
        <v>12000</v>
      </c>
      <c r="X158">
        <v>5</v>
      </c>
      <c r="Y158">
        <v>251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</row>
    <row r="159" spans="1:78" x14ac:dyDescent="0.2">
      <c r="A159">
        <v>157</v>
      </c>
      <c r="B159" t="s">
        <v>235</v>
      </c>
      <c r="C159">
        <v>11</v>
      </c>
      <c r="D159">
        <v>3</v>
      </c>
      <c r="E159">
        <v>23</v>
      </c>
      <c r="F159">
        <v>0</v>
      </c>
      <c r="G159">
        <v>0</v>
      </c>
      <c r="H159">
        <v>0</v>
      </c>
      <c r="I159">
        <v>82</v>
      </c>
      <c r="J159">
        <v>25000</v>
      </c>
      <c r="K159">
        <v>4</v>
      </c>
      <c r="L159">
        <v>7</v>
      </c>
      <c r="M159">
        <v>2</v>
      </c>
      <c r="N159">
        <v>3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22</v>
      </c>
      <c r="W159">
        <v>12000</v>
      </c>
      <c r="X159">
        <v>5</v>
      </c>
      <c r="Y159">
        <v>251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</row>
    <row r="160" spans="1:78" x14ac:dyDescent="0.2">
      <c r="A160">
        <v>158</v>
      </c>
      <c r="B160" t="s">
        <v>236</v>
      </c>
      <c r="C160">
        <v>10</v>
      </c>
      <c r="D160">
        <v>4</v>
      </c>
      <c r="E160">
        <v>5</v>
      </c>
      <c r="F160">
        <v>0</v>
      </c>
      <c r="G160">
        <v>0</v>
      </c>
      <c r="H160">
        <v>0</v>
      </c>
      <c r="I160">
        <v>63</v>
      </c>
      <c r="J160">
        <v>20000</v>
      </c>
      <c r="K160">
        <v>3</v>
      </c>
      <c r="L160">
        <v>5</v>
      </c>
      <c r="M160">
        <v>3</v>
      </c>
      <c r="N160">
        <v>4</v>
      </c>
      <c r="O160">
        <v>0</v>
      </c>
      <c r="P160">
        <v>0</v>
      </c>
      <c r="Q160">
        <v>0</v>
      </c>
      <c r="R160">
        <v>2</v>
      </c>
      <c r="S160">
        <v>0</v>
      </c>
      <c r="T160">
        <v>0</v>
      </c>
      <c r="U160">
        <v>0</v>
      </c>
      <c r="V160">
        <v>22</v>
      </c>
      <c r="W160">
        <v>10000</v>
      </c>
      <c r="X160">
        <v>5</v>
      </c>
      <c r="Y160">
        <v>251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</row>
    <row r="161" spans="1:78" x14ac:dyDescent="0.2">
      <c r="A161">
        <v>159</v>
      </c>
      <c r="B161" t="s">
        <v>237</v>
      </c>
      <c r="C161">
        <v>11</v>
      </c>
      <c r="D161">
        <v>4</v>
      </c>
      <c r="E161">
        <v>5</v>
      </c>
      <c r="F161">
        <v>0</v>
      </c>
      <c r="G161">
        <v>0</v>
      </c>
      <c r="H161">
        <v>0</v>
      </c>
      <c r="I161">
        <v>83</v>
      </c>
      <c r="J161">
        <v>20000</v>
      </c>
      <c r="K161">
        <v>3</v>
      </c>
      <c r="L161">
        <v>5</v>
      </c>
      <c r="M161">
        <v>3</v>
      </c>
      <c r="N161">
        <v>4</v>
      </c>
      <c r="O161">
        <v>0</v>
      </c>
      <c r="P161">
        <v>0</v>
      </c>
      <c r="Q161">
        <v>0</v>
      </c>
      <c r="R161">
        <v>2</v>
      </c>
      <c r="S161">
        <v>0</v>
      </c>
      <c r="T161">
        <v>0</v>
      </c>
      <c r="U161">
        <v>0</v>
      </c>
      <c r="V161">
        <v>22</v>
      </c>
      <c r="W161">
        <v>10000</v>
      </c>
      <c r="X161">
        <v>5</v>
      </c>
      <c r="Y161">
        <v>251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</row>
    <row r="162" spans="1:78" x14ac:dyDescent="0.2">
      <c r="A162">
        <v>160</v>
      </c>
      <c r="B162" t="s">
        <v>238</v>
      </c>
      <c r="C162">
        <v>10</v>
      </c>
      <c r="D162">
        <v>5</v>
      </c>
      <c r="E162">
        <v>15</v>
      </c>
      <c r="F162">
        <v>0</v>
      </c>
      <c r="G162">
        <v>0</v>
      </c>
      <c r="H162">
        <v>0</v>
      </c>
      <c r="I162">
        <v>64</v>
      </c>
      <c r="J162">
        <v>20000</v>
      </c>
      <c r="K162">
        <v>3</v>
      </c>
      <c r="L162">
        <v>6</v>
      </c>
      <c r="M162">
        <v>3</v>
      </c>
      <c r="N162">
        <v>3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</v>
      </c>
      <c r="U162">
        <v>0</v>
      </c>
      <c r="V162">
        <v>22</v>
      </c>
      <c r="W162">
        <v>10000</v>
      </c>
      <c r="X162">
        <v>5</v>
      </c>
      <c r="Y162">
        <v>251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</row>
    <row r="163" spans="1:78" x14ac:dyDescent="0.2">
      <c r="A163">
        <v>161</v>
      </c>
      <c r="B163" t="s">
        <v>239</v>
      </c>
      <c r="C163">
        <v>11</v>
      </c>
      <c r="D163">
        <v>5</v>
      </c>
      <c r="E163">
        <v>15</v>
      </c>
      <c r="F163">
        <v>0</v>
      </c>
      <c r="G163">
        <v>0</v>
      </c>
      <c r="H163">
        <v>0</v>
      </c>
      <c r="I163">
        <v>84</v>
      </c>
      <c r="J163">
        <v>20000</v>
      </c>
      <c r="K163">
        <v>3</v>
      </c>
      <c r="L163">
        <v>6</v>
      </c>
      <c r="M163">
        <v>3</v>
      </c>
      <c r="N163">
        <v>3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2</v>
      </c>
      <c r="U163">
        <v>0</v>
      </c>
      <c r="V163">
        <v>22</v>
      </c>
      <c r="W163">
        <v>10000</v>
      </c>
      <c r="X163">
        <v>5</v>
      </c>
      <c r="Y163">
        <v>251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</row>
    <row r="164" spans="1:78" x14ac:dyDescent="0.2">
      <c r="A164">
        <v>162</v>
      </c>
      <c r="B164" t="s">
        <v>240</v>
      </c>
      <c r="C164">
        <v>10</v>
      </c>
      <c r="D164">
        <v>3</v>
      </c>
      <c r="E164">
        <v>45</v>
      </c>
      <c r="F164">
        <v>0</v>
      </c>
      <c r="G164">
        <v>0</v>
      </c>
      <c r="H164">
        <v>0</v>
      </c>
      <c r="I164">
        <v>62</v>
      </c>
      <c r="J164">
        <v>30000</v>
      </c>
      <c r="K164">
        <v>5</v>
      </c>
      <c r="L164">
        <v>9</v>
      </c>
      <c r="M164">
        <v>3</v>
      </c>
      <c r="N164">
        <v>5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46</v>
      </c>
      <c r="W164">
        <v>25000</v>
      </c>
      <c r="X164">
        <v>5</v>
      </c>
      <c r="Y164">
        <v>251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</row>
    <row r="165" spans="1:78" x14ac:dyDescent="0.2">
      <c r="A165">
        <v>163</v>
      </c>
      <c r="B165" t="s">
        <v>241</v>
      </c>
      <c r="C165">
        <v>11</v>
      </c>
      <c r="D165">
        <v>3</v>
      </c>
      <c r="E165">
        <v>45</v>
      </c>
      <c r="F165">
        <v>0</v>
      </c>
      <c r="G165">
        <v>0</v>
      </c>
      <c r="H165">
        <v>0</v>
      </c>
      <c r="I165">
        <v>82</v>
      </c>
      <c r="J165">
        <v>30000</v>
      </c>
      <c r="K165">
        <v>5</v>
      </c>
      <c r="L165">
        <v>9</v>
      </c>
      <c r="M165">
        <v>3</v>
      </c>
      <c r="N165">
        <v>5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46</v>
      </c>
      <c r="W165">
        <v>25000</v>
      </c>
      <c r="X165">
        <v>5</v>
      </c>
      <c r="Y165">
        <v>251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</row>
    <row r="166" spans="1:78" x14ac:dyDescent="0.2">
      <c r="A166">
        <v>164</v>
      </c>
      <c r="B166" t="s">
        <v>242</v>
      </c>
      <c r="C166">
        <v>11</v>
      </c>
      <c r="D166">
        <v>4</v>
      </c>
      <c r="E166">
        <v>19</v>
      </c>
      <c r="F166">
        <v>0</v>
      </c>
      <c r="G166">
        <v>0</v>
      </c>
      <c r="H166">
        <v>0</v>
      </c>
      <c r="I166">
        <v>83</v>
      </c>
      <c r="J166">
        <v>25000</v>
      </c>
      <c r="K166">
        <v>4</v>
      </c>
      <c r="L166">
        <v>7</v>
      </c>
      <c r="M166">
        <v>3</v>
      </c>
      <c r="N166">
        <v>4</v>
      </c>
      <c r="O166">
        <v>0</v>
      </c>
      <c r="P166">
        <v>0</v>
      </c>
      <c r="Q166">
        <v>1</v>
      </c>
      <c r="R166">
        <v>4</v>
      </c>
      <c r="S166">
        <v>0</v>
      </c>
      <c r="T166">
        <v>0</v>
      </c>
      <c r="U166">
        <v>2</v>
      </c>
      <c r="V166">
        <v>28</v>
      </c>
      <c r="W166">
        <v>22000</v>
      </c>
      <c r="X166">
        <v>5</v>
      </c>
      <c r="Y166">
        <v>251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</row>
    <row r="167" spans="1:78" x14ac:dyDescent="0.2">
      <c r="A167">
        <v>165</v>
      </c>
      <c r="B167" t="s">
        <v>243</v>
      </c>
      <c r="C167">
        <v>10</v>
      </c>
      <c r="D167">
        <v>4</v>
      </c>
      <c r="E167">
        <v>19</v>
      </c>
      <c r="F167">
        <v>0</v>
      </c>
      <c r="G167">
        <v>0</v>
      </c>
      <c r="H167">
        <v>0</v>
      </c>
      <c r="I167">
        <v>63</v>
      </c>
      <c r="J167">
        <v>25000</v>
      </c>
      <c r="K167">
        <v>4</v>
      </c>
      <c r="L167">
        <v>7</v>
      </c>
      <c r="M167">
        <v>3</v>
      </c>
      <c r="N167">
        <v>4</v>
      </c>
      <c r="O167">
        <v>0</v>
      </c>
      <c r="P167">
        <v>0</v>
      </c>
      <c r="Q167">
        <v>1</v>
      </c>
      <c r="R167">
        <v>4</v>
      </c>
      <c r="S167">
        <v>0</v>
      </c>
      <c r="T167">
        <v>0</v>
      </c>
      <c r="U167">
        <v>2</v>
      </c>
      <c r="V167">
        <v>28</v>
      </c>
      <c r="W167">
        <v>22000</v>
      </c>
      <c r="X167">
        <v>5</v>
      </c>
      <c r="Y167">
        <v>251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</row>
    <row r="168" spans="1:78" x14ac:dyDescent="0.2">
      <c r="A168">
        <v>166</v>
      </c>
      <c r="B168" t="s">
        <v>244</v>
      </c>
      <c r="C168">
        <v>11</v>
      </c>
      <c r="D168">
        <v>5</v>
      </c>
      <c r="E168">
        <v>26</v>
      </c>
      <c r="F168">
        <v>0</v>
      </c>
      <c r="G168">
        <v>0</v>
      </c>
      <c r="H168">
        <v>0</v>
      </c>
      <c r="I168">
        <v>84</v>
      </c>
      <c r="J168">
        <v>28000</v>
      </c>
      <c r="K168">
        <v>4</v>
      </c>
      <c r="L168">
        <v>7</v>
      </c>
      <c r="M168">
        <v>3</v>
      </c>
      <c r="N168">
        <v>4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4</v>
      </c>
      <c r="U168">
        <v>3</v>
      </c>
      <c r="V168">
        <v>27</v>
      </c>
      <c r="W168">
        <v>22000</v>
      </c>
      <c r="X168">
        <v>5</v>
      </c>
      <c r="Y168">
        <v>251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</row>
    <row r="169" spans="1:78" x14ac:dyDescent="0.2">
      <c r="A169">
        <v>167</v>
      </c>
      <c r="B169" t="s">
        <v>245</v>
      </c>
      <c r="C169">
        <v>10</v>
      </c>
      <c r="D169">
        <v>5</v>
      </c>
      <c r="E169">
        <v>26</v>
      </c>
      <c r="F169">
        <v>0</v>
      </c>
      <c r="G169">
        <v>0</v>
      </c>
      <c r="H169">
        <v>0</v>
      </c>
      <c r="I169">
        <v>64</v>
      </c>
      <c r="J169">
        <v>28000</v>
      </c>
      <c r="K169">
        <v>4</v>
      </c>
      <c r="L169">
        <v>7</v>
      </c>
      <c r="M169">
        <v>3</v>
      </c>
      <c r="N169">
        <v>4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4</v>
      </c>
      <c r="U169">
        <v>3</v>
      </c>
      <c r="V169">
        <v>27</v>
      </c>
      <c r="W169">
        <v>22000</v>
      </c>
      <c r="X169">
        <v>5</v>
      </c>
      <c r="Y169">
        <v>251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</row>
    <row r="170" spans="1:78" x14ac:dyDescent="0.2">
      <c r="A170">
        <v>168</v>
      </c>
      <c r="B170" t="s">
        <v>246</v>
      </c>
      <c r="C170">
        <v>10</v>
      </c>
      <c r="D170">
        <v>6</v>
      </c>
      <c r="E170">
        <v>62</v>
      </c>
      <c r="F170">
        <v>0</v>
      </c>
      <c r="G170">
        <v>0</v>
      </c>
      <c r="H170">
        <v>0</v>
      </c>
      <c r="I170">
        <v>85</v>
      </c>
      <c r="J170">
        <v>35000</v>
      </c>
      <c r="K170">
        <v>5</v>
      </c>
      <c r="L170">
        <v>12</v>
      </c>
      <c r="M170">
        <v>4</v>
      </c>
      <c r="N170">
        <v>7</v>
      </c>
      <c r="O170">
        <v>1</v>
      </c>
      <c r="P170">
        <v>2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40</v>
      </c>
      <c r="W170">
        <v>50000</v>
      </c>
      <c r="X170">
        <v>5</v>
      </c>
      <c r="Y170">
        <v>251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</row>
    <row r="171" spans="1:78" x14ac:dyDescent="0.2">
      <c r="A171">
        <v>169</v>
      </c>
      <c r="B171" t="s">
        <v>247</v>
      </c>
      <c r="C171">
        <v>11</v>
      </c>
      <c r="D171">
        <v>6</v>
      </c>
      <c r="E171">
        <v>62</v>
      </c>
      <c r="F171">
        <v>0</v>
      </c>
      <c r="G171">
        <v>0</v>
      </c>
      <c r="H171">
        <v>0</v>
      </c>
      <c r="I171">
        <v>88</v>
      </c>
      <c r="J171">
        <v>35000</v>
      </c>
      <c r="K171">
        <v>5</v>
      </c>
      <c r="L171">
        <v>12</v>
      </c>
      <c r="M171">
        <v>4</v>
      </c>
      <c r="N171">
        <v>7</v>
      </c>
      <c r="O171">
        <v>1</v>
      </c>
      <c r="P171">
        <v>2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40</v>
      </c>
      <c r="W171">
        <v>50000</v>
      </c>
      <c r="X171">
        <v>5</v>
      </c>
      <c r="Y171">
        <v>251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</row>
    <row r="172" spans="1:78" x14ac:dyDescent="0.2">
      <c r="A172">
        <v>170</v>
      </c>
      <c r="B172" t="s">
        <v>248</v>
      </c>
      <c r="C172">
        <v>10</v>
      </c>
      <c r="D172">
        <v>7</v>
      </c>
      <c r="E172">
        <v>21</v>
      </c>
      <c r="F172">
        <v>0</v>
      </c>
      <c r="G172">
        <v>0</v>
      </c>
      <c r="H172">
        <v>0</v>
      </c>
      <c r="I172">
        <v>86</v>
      </c>
      <c r="J172">
        <v>26000</v>
      </c>
      <c r="K172">
        <v>4</v>
      </c>
      <c r="L172">
        <v>9</v>
      </c>
      <c r="M172">
        <v>4</v>
      </c>
      <c r="N172">
        <v>6</v>
      </c>
      <c r="O172">
        <v>0</v>
      </c>
      <c r="P172">
        <v>0</v>
      </c>
      <c r="Q172">
        <v>2</v>
      </c>
      <c r="R172">
        <v>5</v>
      </c>
      <c r="S172">
        <v>0</v>
      </c>
      <c r="T172">
        <v>0</v>
      </c>
      <c r="U172">
        <v>0</v>
      </c>
      <c r="V172">
        <v>40</v>
      </c>
      <c r="W172">
        <v>50000</v>
      </c>
      <c r="X172">
        <v>5</v>
      </c>
      <c r="Y172">
        <v>251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</row>
    <row r="173" spans="1:78" x14ac:dyDescent="0.2">
      <c r="A173">
        <v>171</v>
      </c>
      <c r="B173" t="s">
        <v>249</v>
      </c>
      <c r="C173">
        <v>11</v>
      </c>
      <c r="D173">
        <v>7</v>
      </c>
      <c r="E173">
        <v>21</v>
      </c>
      <c r="F173">
        <v>0</v>
      </c>
      <c r="G173">
        <v>0</v>
      </c>
      <c r="H173">
        <v>0</v>
      </c>
      <c r="I173">
        <v>89</v>
      </c>
      <c r="J173">
        <v>26000</v>
      </c>
      <c r="K173">
        <v>4</v>
      </c>
      <c r="L173">
        <v>9</v>
      </c>
      <c r="M173">
        <v>4</v>
      </c>
      <c r="N173">
        <v>6</v>
      </c>
      <c r="O173">
        <v>0</v>
      </c>
      <c r="P173">
        <v>0</v>
      </c>
      <c r="Q173">
        <v>2</v>
      </c>
      <c r="R173">
        <v>5</v>
      </c>
      <c r="S173">
        <v>0</v>
      </c>
      <c r="T173">
        <v>0</v>
      </c>
      <c r="U173">
        <v>0</v>
      </c>
      <c r="V173">
        <v>40</v>
      </c>
      <c r="W173">
        <v>50000</v>
      </c>
      <c r="X173">
        <v>5</v>
      </c>
      <c r="Y173">
        <v>251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</row>
    <row r="174" spans="1:78" x14ac:dyDescent="0.2">
      <c r="A174">
        <v>172</v>
      </c>
      <c r="B174" t="s">
        <v>250</v>
      </c>
      <c r="C174">
        <v>10</v>
      </c>
      <c r="D174">
        <v>8</v>
      </c>
      <c r="E174">
        <v>37</v>
      </c>
      <c r="F174">
        <v>0</v>
      </c>
      <c r="G174">
        <v>0</v>
      </c>
      <c r="H174">
        <v>0</v>
      </c>
      <c r="I174">
        <v>87</v>
      </c>
      <c r="J174">
        <v>30000</v>
      </c>
      <c r="K174">
        <v>4</v>
      </c>
      <c r="L174">
        <v>9</v>
      </c>
      <c r="M174">
        <v>4</v>
      </c>
      <c r="N174">
        <v>6</v>
      </c>
      <c r="O174">
        <v>0</v>
      </c>
      <c r="P174">
        <v>0</v>
      </c>
      <c r="Q174">
        <v>0</v>
      </c>
      <c r="R174">
        <v>0</v>
      </c>
      <c r="S174">
        <v>2</v>
      </c>
      <c r="T174">
        <v>5</v>
      </c>
      <c r="U174">
        <v>0</v>
      </c>
      <c r="V174">
        <v>40</v>
      </c>
      <c r="W174">
        <v>50000</v>
      </c>
      <c r="X174">
        <v>5</v>
      </c>
      <c r="Y174">
        <v>251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</row>
    <row r="175" spans="1:78" x14ac:dyDescent="0.2">
      <c r="A175">
        <v>173</v>
      </c>
      <c r="B175" t="s">
        <v>251</v>
      </c>
      <c r="C175">
        <v>11</v>
      </c>
      <c r="D175">
        <v>8</v>
      </c>
      <c r="E175">
        <v>37</v>
      </c>
      <c r="F175">
        <v>0</v>
      </c>
      <c r="G175">
        <v>0</v>
      </c>
      <c r="H175">
        <v>0</v>
      </c>
      <c r="I175">
        <v>90</v>
      </c>
      <c r="J175">
        <v>30000</v>
      </c>
      <c r="K175">
        <v>4</v>
      </c>
      <c r="L175">
        <v>9</v>
      </c>
      <c r="M175">
        <v>4</v>
      </c>
      <c r="N175">
        <v>6</v>
      </c>
      <c r="O175">
        <v>0</v>
      </c>
      <c r="P175">
        <v>0</v>
      </c>
      <c r="Q175">
        <v>0</v>
      </c>
      <c r="R175">
        <v>0</v>
      </c>
      <c r="S175">
        <v>2</v>
      </c>
      <c r="T175">
        <v>5</v>
      </c>
      <c r="U175">
        <v>0</v>
      </c>
      <c r="V175">
        <v>40</v>
      </c>
      <c r="W175">
        <v>50000</v>
      </c>
      <c r="X175">
        <v>5</v>
      </c>
      <c r="Y175">
        <v>251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</row>
    <row r="176" spans="1:78" x14ac:dyDescent="0.2">
      <c r="A176">
        <v>174</v>
      </c>
      <c r="B176" t="s">
        <v>252</v>
      </c>
      <c r="C176">
        <v>15</v>
      </c>
      <c r="D176">
        <v>0</v>
      </c>
      <c r="E176">
        <v>4</v>
      </c>
      <c r="F176">
        <v>0</v>
      </c>
      <c r="G176">
        <v>0</v>
      </c>
      <c r="H176">
        <v>0</v>
      </c>
      <c r="I176">
        <v>100</v>
      </c>
      <c r="J176">
        <v>8000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10</v>
      </c>
      <c r="W176">
        <v>1000</v>
      </c>
      <c r="X176">
        <v>5</v>
      </c>
      <c r="Y176">
        <v>251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</row>
    <row r="177" spans="1:78" x14ac:dyDescent="0.2">
      <c r="A177">
        <v>175</v>
      </c>
      <c r="B177" t="s">
        <v>253</v>
      </c>
      <c r="C177">
        <v>15</v>
      </c>
      <c r="D177">
        <v>0</v>
      </c>
      <c r="E177">
        <v>5</v>
      </c>
      <c r="F177">
        <v>0</v>
      </c>
      <c r="G177">
        <v>0</v>
      </c>
      <c r="H177">
        <v>0</v>
      </c>
      <c r="I177">
        <v>103</v>
      </c>
      <c r="J177">
        <v>8000</v>
      </c>
      <c r="K177">
        <v>2</v>
      </c>
      <c r="L177">
        <v>3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30</v>
      </c>
      <c r="W177">
        <v>8000</v>
      </c>
      <c r="X177">
        <v>5</v>
      </c>
      <c r="Y177">
        <v>251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</row>
    <row r="178" spans="1:78" x14ac:dyDescent="0.2">
      <c r="A178">
        <v>176</v>
      </c>
      <c r="B178" t="s">
        <v>254</v>
      </c>
      <c r="C178">
        <v>15</v>
      </c>
      <c r="D178">
        <v>0</v>
      </c>
      <c r="E178">
        <v>4</v>
      </c>
      <c r="F178">
        <v>0</v>
      </c>
      <c r="G178">
        <v>0</v>
      </c>
      <c r="H178">
        <v>0</v>
      </c>
      <c r="I178">
        <v>100</v>
      </c>
      <c r="J178">
        <v>8000</v>
      </c>
      <c r="K178">
        <v>0</v>
      </c>
      <c r="L178">
        <v>1</v>
      </c>
      <c r="M178">
        <v>1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14</v>
      </c>
      <c r="W178">
        <v>2000</v>
      </c>
      <c r="X178">
        <v>5</v>
      </c>
      <c r="Y178">
        <v>251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</row>
    <row r="179" spans="1:78" x14ac:dyDescent="0.2">
      <c r="A179">
        <v>177</v>
      </c>
      <c r="B179" t="s">
        <v>255</v>
      </c>
      <c r="C179">
        <v>15</v>
      </c>
      <c r="D179">
        <v>0</v>
      </c>
      <c r="E179">
        <v>3</v>
      </c>
      <c r="F179">
        <v>0</v>
      </c>
      <c r="G179">
        <v>0</v>
      </c>
      <c r="H179">
        <v>0</v>
      </c>
      <c r="I179">
        <v>106</v>
      </c>
      <c r="J179">
        <v>8000</v>
      </c>
      <c r="K179">
        <v>1</v>
      </c>
      <c r="L179">
        <v>2</v>
      </c>
      <c r="M179">
        <v>2</v>
      </c>
      <c r="N179">
        <v>3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24</v>
      </c>
      <c r="W179">
        <v>5000</v>
      </c>
      <c r="X179">
        <v>5</v>
      </c>
      <c r="Y179">
        <v>251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</row>
    <row r="180" spans="1:78" x14ac:dyDescent="0.2">
      <c r="A180">
        <v>178</v>
      </c>
      <c r="B180" t="s">
        <v>256</v>
      </c>
      <c r="C180">
        <v>20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218</v>
      </c>
      <c r="J180">
        <v>10000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5</v>
      </c>
      <c r="Y180">
        <v>251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</row>
    <row r="181" spans="1:78" x14ac:dyDescent="0.2">
      <c r="A181">
        <v>179</v>
      </c>
      <c r="B181" t="s">
        <v>257</v>
      </c>
      <c r="C181">
        <v>20</v>
      </c>
      <c r="D181">
        <v>121</v>
      </c>
      <c r="E181">
        <v>1</v>
      </c>
      <c r="F181">
        <v>0</v>
      </c>
      <c r="G181">
        <v>0</v>
      </c>
      <c r="H181">
        <v>0</v>
      </c>
      <c r="I181">
        <v>248</v>
      </c>
      <c r="J181">
        <v>8000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20000</v>
      </c>
      <c r="X181">
        <v>5</v>
      </c>
      <c r="Y181">
        <v>251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</row>
    <row r="182" spans="1:78" x14ac:dyDescent="0.2">
      <c r="A182">
        <v>180</v>
      </c>
      <c r="B182" t="s">
        <v>258</v>
      </c>
      <c r="C182">
        <v>20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222</v>
      </c>
      <c r="J182">
        <v>8000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2</v>
      </c>
      <c r="W182">
        <v>500</v>
      </c>
      <c r="X182">
        <v>5</v>
      </c>
      <c r="Y182">
        <v>251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</row>
    <row r="183" spans="1:78" x14ac:dyDescent="0.2">
      <c r="A183">
        <v>181</v>
      </c>
      <c r="B183" t="s">
        <v>259</v>
      </c>
      <c r="C183">
        <v>20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237</v>
      </c>
      <c r="J183">
        <v>8000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3</v>
      </c>
      <c r="W183">
        <v>1000</v>
      </c>
      <c r="X183">
        <v>5</v>
      </c>
      <c r="Y183">
        <v>251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</row>
    <row r="184" spans="1:78" x14ac:dyDescent="0.2">
      <c r="A184">
        <v>182</v>
      </c>
      <c r="B184" t="s">
        <v>260</v>
      </c>
      <c r="C184">
        <v>20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231</v>
      </c>
      <c r="J184">
        <v>6000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2</v>
      </c>
      <c r="S184">
        <v>0</v>
      </c>
      <c r="T184">
        <v>0</v>
      </c>
      <c r="U184">
        <v>2</v>
      </c>
      <c r="V184">
        <v>10</v>
      </c>
      <c r="W184">
        <v>2000</v>
      </c>
      <c r="X184">
        <v>5</v>
      </c>
      <c r="Y184">
        <v>251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</row>
    <row r="185" spans="1:78" x14ac:dyDescent="0.2">
      <c r="A185">
        <v>183</v>
      </c>
      <c r="B185" t="s">
        <v>261</v>
      </c>
      <c r="C185">
        <v>19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230</v>
      </c>
      <c r="J185">
        <v>7000</v>
      </c>
      <c r="K185">
        <v>0</v>
      </c>
      <c r="L185">
        <v>2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1</v>
      </c>
      <c r="U185">
        <v>3</v>
      </c>
      <c r="V185">
        <v>11</v>
      </c>
      <c r="W185">
        <v>3000</v>
      </c>
      <c r="X185">
        <v>5</v>
      </c>
      <c r="Y185">
        <v>251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</row>
    <row r="186" spans="1:78" x14ac:dyDescent="0.2">
      <c r="A186">
        <v>184</v>
      </c>
      <c r="B186" t="s">
        <v>262</v>
      </c>
      <c r="C186">
        <v>20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238</v>
      </c>
      <c r="J186">
        <v>8000</v>
      </c>
      <c r="K186">
        <v>0</v>
      </c>
      <c r="L186">
        <v>0</v>
      </c>
      <c r="M186">
        <v>0</v>
      </c>
      <c r="N186">
        <v>3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3</v>
      </c>
      <c r="V186">
        <v>12</v>
      </c>
      <c r="W186">
        <v>25000</v>
      </c>
      <c r="X186">
        <v>5</v>
      </c>
      <c r="Y186">
        <v>251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</row>
    <row r="187" spans="1:78" x14ac:dyDescent="0.2">
      <c r="A187">
        <v>185</v>
      </c>
      <c r="B187" t="s">
        <v>263</v>
      </c>
      <c r="C187">
        <v>20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220</v>
      </c>
      <c r="J187">
        <v>8000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13</v>
      </c>
      <c r="W187">
        <v>1200</v>
      </c>
      <c r="X187">
        <v>5</v>
      </c>
      <c r="Y187">
        <v>251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</row>
    <row r="188" spans="1:78" x14ac:dyDescent="0.2">
      <c r="A188">
        <v>186</v>
      </c>
      <c r="B188" t="s">
        <v>264</v>
      </c>
      <c r="C188">
        <v>20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221</v>
      </c>
      <c r="J188">
        <v>8000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13</v>
      </c>
      <c r="W188">
        <v>1200</v>
      </c>
      <c r="X188">
        <v>5</v>
      </c>
      <c r="Y188">
        <v>251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</row>
    <row r="189" spans="1:78" x14ac:dyDescent="0.2">
      <c r="A189">
        <v>187</v>
      </c>
      <c r="B189" t="s">
        <v>265</v>
      </c>
      <c r="C189">
        <v>20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225</v>
      </c>
      <c r="J189">
        <v>8000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13</v>
      </c>
      <c r="W189">
        <v>1500</v>
      </c>
      <c r="X189">
        <v>5</v>
      </c>
      <c r="Y189">
        <v>251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</row>
    <row r="190" spans="1:78" x14ac:dyDescent="0.2">
      <c r="A190">
        <v>188</v>
      </c>
      <c r="B190" t="s">
        <v>266</v>
      </c>
      <c r="C190">
        <v>20</v>
      </c>
      <c r="D190">
        <v>120</v>
      </c>
      <c r="E190">
        <v>1</v>
      </c>
      <c r="F190">
        <v>120</v>
      </c>
      <c r="G190">
        <v>0</v>
      </c>
      <c r="H190">
        <v>0</v>
      </c>
      <c r="I190">
        <v>241</v>
      </c>
      <c r="J190">
        <v>8000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16</v>
      </c>
      <c r="W190">
        <v>20000</v>
      </c>
      <c r="X190">
        <v>5</v>
      </c>
      <c r="Y190">
        <v>251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</row>
    <row r="191" spans="1:78" x14ac:dyDescent="0.2">
      <c r="A191">
        <v>189</v>
      </c>
      <c r="B191" t="s">
        <v>267</v>
      </c>
      <c r="C191">
        <v>20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235</v>
      </c>
      <c r="J191">
        <v>8000</v>
      </c>
      <c r="K191">
        <v>0</v>
      </c>
      <c r="L191">
        <v>0</v>
      </c>
      <c r="M191">
        <v>0</v>
      </c>
      <c r="N191">
        <v>0</v>
      </c>
      <c r="O191">
        <v>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17</v>
      </c>
      <c r="W191">
        <v>2500</v>
      </c>
      <c r="X191">
        <v>5</v>
      </c>
      <c r="Y191">
        <v>251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</row>
    <row r="192" spans="1:78" x14ac:dyDescent="0.2">
      <c r="A192">
        <v>190</v>
      </c>
      <c r="B192" t="s">
        <v>268</v>
      </c>
      <c r="C192">
        <v>20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236</v>
      </c>
      <c r="J192">
        <v>6000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2</v>
      </c>
      <c r="R192">
        <v>0</v>
      </c>
      <c r="S192">
        <v>0</v>
      </c>
      <c r="T192">
        <v>0</v>
      </c>
      <c r="U192">
        <v>0</v>
      </c>
      <c r="V192">
        <v>17</v>
      </c>
      <c r="W192">
        <v>2000</v>
      </c>
      <c r="X192">
        <v>5</v>
      </c>
      <c r="Y192">
        <v>251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</row>
    <row r="193" spans="1:78" x14ac:dyDescent="0.2">
      <c r="A193">
        <v>191</v>
      </c>
      <c r="B193" t="s">
        <v>269</v>
      </c>
      <c r="C193">
        <v>20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243</v>
      </c>
      <c r="J193">
        <v>7000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2</v>
      </c>
      <c r="U193">
        <v>0</v>
      </c>
      <c r="V193">
        <v>17</v>
      </c>
      <c r="W193">
        <v>2000</v>
      </c>
      <c r="X193">
        <v>5</v>
      </c>
      <c r="Y193">
        <v>251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</row>
    <row r="194" spans="1:78" x14ac:dyDescent="0.2">
      <c r="A194">
        <v>192</v>
      </c>
      <c r="B194" t="s">
        <v>270</v>
      </c>
      <c r="C194">
        <v>19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233</v>
      </c>
      <c r="J194">
        <v>8000</v>
      </c>
      <c r="K194">
        <v>0</v>
      </c>
      <c r="L194">
        <v>1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18</v>
      </c>
      <c r="W194">
        <v>3000</v>
      </c>
      <c r="X194">
        <v>5</v>
      </c>
      <c r="Y194">
        <v>251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</row>
    <row r="195" spans="1:78" x14ac:dyDescent="0.2">
      <c r="A195">
        <v>193</v>
      </c>
      <c r="B195" t="s">
        <v>271</v>
      </c>
      <c r="C195">
        <v>20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246</v>
      </c>
      <c r="J195">
        <v>8000</v>
      </c>
      <c r="K195">
        <v>0</v>
      </c>
      <c r="L195">
        <v>0</v>
      </c>
      <c r="M195">
        <v>0</v>
      </c>
      <c r="N195">
        <v>0</v>
      </c>
      <c r="O195">
        <v>2</v>
      </c>
      <c r="P195">
        <v>2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23</v>
      </c>
      <c r="W195">
        <v>10000</v>
      </c>
      <c r="X195">
        <v>5</v>
      </c>
      <c r="Y195">
        <v>251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</row>
    <row r="196" spans="1:78" x14ac:dyDescent="0.2">
      <c r="A196">
        <v>194</v>
      </c>
      <c r="B196" t="s">
        <v>272</v>
      </c>
      <c r="C196">
        <v>20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242</v>
      </c>
      <c r="J196">
        <v>7000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3</v>
      </c>
      <c r="U196">
        <v>0</v>
      </c>
      <c r="V196">
        <v>24</v>
      </c>
      <c r="W196">
        <v>6000</v>
      </c>
      <c r="X196">
        <v>5</v>
      </c>
      <c r="Y196">
        <v>251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</row>
    <row r="197" spans="1:78" x14ac:dyDescent="0.2">
      <c r="A197">
        <v>195</v>
      </c>
      <c r="B197" t="s">
        <v>273</v>
      </c>
      <c r="C197">
        <v>20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245</v>
      </c>
      <c r="J197">
        <v>6000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3</v>
      </c>
      <c r="S197">
        <v>0</v>
      </c>
      <c r="T197">
        <v>0</v>
      </c>
      <c r="U197">
        <v>0</v>
      </c>
      <c r="V197">
        <v>24</v>
      </c>
      <c r="W197">
        <v>6000</v>
      </c>
      <c r="X197">
        <v>5</v>
      </c>
      <c r="Y197">
        <v>251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</row>
    <row r="198" spans="1:78" x14ac:dyDescent="0.2">
      <c r="A198">
        <v>196</v>
      </c>
      <c r="B198" t="s">
        <v>274</v>
      </c>
      <c r="C198">
        <v>24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180</v>
      </c>
      <c r="J198">
        <v>4000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3</v>
      </c>
      <c r="W198">
        <v>800</v>
      </c>
      <c r="X198">
        <v>5</v>
      </c>
      <c r="Y198">
        <v>251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</row>
    <row r="199" spans="1:78" x14ac:dyDescent="0.2">
      <c r="A199">
        <v>197</v>
      </c>
      <c r="B199" t="s">
        <v>275</v>
      </c>
      <c r="C199">
        <v>26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192</v>
      </c>
      <c r="J199">
        <v>5000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5</v>
      </c>
      <c r="W199">
        <v>1000</v>
      </c>
      <c r="X199">
        <v>5</v>
      </c>
      <c r="Y199">
        <v>251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</row>
    <row r="200" spans="1:78" x14ac:dyDescent="0.2">
      <c r="A200">
        <v>198</v>
      </c>
      <c r="B200" t="s">
        <v>276</v>
      </c>
      <c r="C200">
        <v>24</v>
      </c>
      <c r="D200">
        <v>0</v>
      </c>
      <c r="E200">
        <v>2</v>
      </c>
      <c r="F200">
        <v>0</v>
      </c>
      <c r="G200">
        <v>0</v>
      </c>
      <c r="H200">
        <v>0</v>
      </c>
      <c r="I200">
        <v>202</v>
      </c>
      <c r="J200">
        <v>7000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7</v>
      </c>
      <c r="W200">
        <v>1500</v>
      </c>
      <c r="X200">
        <v>5</v>
      </c>
      <c r="Y200">
        <v>251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</row>
    <row r="201" spans="1:78" x14ac:dyDescent="0.2">
      <c r="A201">
        <v>199</v>
      </c>
      <c r="B201" t="s">
        <v>277</v>
      </c>
      <c r="C201">
        <v>26</v>
      </c>
      <c r="D201">
        <v>0</v>
      </c>
      <c r="E201">
        <v>2</v>
      </c>
      <c r="F201">
        <v>0</v>
      </c>
      <c r="G201">
        <v>0</v>
      </c>
      <c r="H201">
        <v>0</v>
      </c>
      <c r="I201">
        <v>190</v>
      </c>
      <c r="J201">
        <v>6000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7</v>
      </c>
      <c r="W201">
        <v>1500</v>
      </c>
      <c r="X201">
        <v>5</v>
      </c>
      <c r="Y201">
        <v>251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</row>
    <row r="202" spans="1:78" x14ac:dyDescent="0.2">
      <c r="A202">
        <v>200</v>
      </c>
      <c r="B202" t="s">
        <v>278</v>
      </c>
      <c r="C202">
        <v>26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180</v>
      </c>
      <c r="J202">
        <v>5000</v>
      </c>
      <c r="K202">
        <v>0</v>
      </c>
      <c r="L202">
        <v>1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8</v>
      </c>
      <c r="W202">
        <v>2000</v>
      </c>
      <c r="X202">
        <v>5</v>
      </c>
      <c r="Y202">
        <v>251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</row>
    <row r="203" spans="1:78" x14ac:dyDescent="0.2">
      <c r="A203">
        <v>201</v>
      </c>
      <c r="B203" t="s">
        <v>279</v>
      </c>
      <c r="C203">
        <v>26</v>
      </c>
      <c r="D203">
        <v>0</v>
      </c>
      <c r="E203">
        <v>2</v>
      </c>
      <c r="F203">
        <v>0</v>
      </c>
      <c r="G203">
        <v>0</v>
      </c>
      <c r="H203">
        <v>0</v>
      </c>
      <c r="I203">
        <v>203</v>
      </c>
      <c r="J203">
        <v>10000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9</v>
      </c>
      <c r="W203">
        <v>5000</v>
      </c>
      <c r="X203">
        <v>5</v>
      </c>
      <c r="Y203">
        <v>251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</row>
    <row r="204" spans="1:78" x14ac:dyDescent="0.2">
      <c r="A204">
        <v>202</v>
      </c>
      <c r="B204" t="s">
        <v>280</v>
      </c>
      <c r="C204">
        <v>24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204</v>
      </c>
      <c r="J204">
        <v>7000</v>
      </c>
      <c r="K204">
        <v>0</v>
      </c>
      <c r="L204">
        <v>2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16</v>
      </c>
      <c r="W204">
        <v>20000</v>
      </c>
      <c r="X204">
        <v>5</v>
      </c>
      <c r="Y204">
        <v>251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</row>
    <row r="205" spans="1:78" x14ac:dyDescent="0.2">
      <c r="A205">
        <v>203</v>
      </c>
      <c r="B205" t="s">
        <v>281</v>
      </c>
      <c r="C205">
        <v>26</v>
      </c>
      <c r="D205">
        <v>0</v>
      </c>
      <c r="E205">
        <v>3</v>
      </c>
      <c r="F205">
        <v>0</v>
      </c>
      <c r="G205">
        <v>0</v>
      </c>
      <c r="H205">
        <v>0</v>
      </c>
      <c r="I205">
        <v>191</v>
      </c>
      <c r="J205">
        <v>8000</v>
      </c>
      <c r="K205">
        <v>0</v>
      </c>
      <c r="L205">
        <v>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18</v>
      </c>
      <c r="W205">
        <v>7000</v>
      </c>
      <c r="X205">
        <v>5</v>
      </c>
      <c r="Y205">
        <v>251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</row>
    <row r="206" spans="1:78" x14ac:dyDescent="0.2">
      <c r="A206">
        <v>204</v>
      </c>
      <c r="B206" t="s">
        <v>282</v>
      </c>
      <c r="C206">
        <v>26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205</v>
      </c>
      <c r="J206">
        <v>7000</v>
      </c>
      <c r="K206">
        <v>0</v>
      </c>
      <c r="L206">
        <v>1</v>
      </c>
      <c r="M206">
        <v>1</v>
      </c>
      <c r="N206">
        <v>2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18</v>
      </c>
      <c r="W206">
        <v>4000</v>
      </c>
      <c r="X206">
        <v>5</v>
      </c>
      <c r="Y206">
        <v>251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</row>
    <row r="207" spans="1:78" x14ac:dyDescent="0.2">
      <c r="A207">
        <v>205</v>
      </c>
      <c r="B207" t="s">
        <v>283</v>
      </c>
      <c r="C207">
        <v>26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198</v>
      </c>
      <c r="J207">
        <v>7000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</v>
      </c>
      <c r="U207">
        <v>0</v>
      </c>
      <c r="V207">
        <v>19</v>
      </c>
      <c r="W207">
        <v>4000</v>
      </c>
      <c r="X207">
        <v>5</v>
      </c>
      <c r="Y207">
        <v>251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</row>
    <row r="208" spans="1:78" x14ac:dyDescent="0.2">
      <c r="A208">
        <v>206</v>
      </c>
      <c r="B208" t="s">
        <v>284</v>
      </c>
      <c r="C208">
        <v>26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211</v>
      </c>
      <c r="J208">
        <v>6000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19</v>
      </c>
      <c r="W208">
        <v>4000</v>
      </c>
      <c r="X208">
        <v>5</v>
      </c>
      <c r="Y208">
        <v>251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</row>
    <row r="209" spans="1:78" x14ac:dyDescent="0.2">
      <c r="A209">
        <v>207</v>
      </c>
      <c r="B209" t="s">
        <v>285</v>
      </c>
      <c r="C209">
        <v>24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200</v>
      </c>
      <c r="J209">
        <v>7000</v>
      </c>
      <c r="K209">
        <v>0</v>
      </c>
      <c r="L209">
        <v>0</v>
      </c>
      <c r="M209">
        <v>0</v>
      </c>
      <c r="N209">
        <v>2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19</v>
      </c>
      <c r="W209">
        <v>20000</v>
      </c>
      <c r="X209">
        <v>5</v>
      </c>
      <c r="Y209">
        <v>251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</row>
    <row r="210" spans="1:78" x14ac:dyDescent="0.2">
      <c r="A210">
        <v>208</v>
      </c>
      <c r="B210" t="s">
        <v>286</v>
      </c>
      <c r="C210">
        <v>26</v>
      </c>
      <c r="D210">
        <v>0</v>
      </c>
      <c r="E210">
        <v>2</v>
      </c>
      <c r="F210">
        <v>0</v>
      </c>
      <c r="G210">
        <v>0</v>
      </c>
      <c r="H210">
        <v>0</v>
      </c>
      <c r="I210">
        <v>290</v>
      </c>
      <c r="J210">
        <v>4000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20</v>
      </c>
      <c r="W210">
        <v>8000</v>
      </c>
      <c r="X210">
        <v>5</v>
      </c>
      <c r="Y210">
        <v>251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</row>
    <row r="211" spans="1:78" x14ac:dyDescent="0.2">
      <c r="A211">
        <v>209</v>
      </c>
      <c r="B211" t="s">
        <v>287</v>
      </c>
      <c r="C211">
        <v>26</v>
      </c>
      <c r="D211">
        <v>0</v>
      </c>
      <c r="E211">
        <v>2</v>
      </c>
      <c r="F211">
        <v>0</v>
      </c>
      <c r="G211">
        <v>0</v>
      </c>
      <c r="H211">
        <v>0</v>
      </c>
      <c r="I211">
        <v>188</v>
      </c>
      <c r="J211">
        <v>8000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2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22</v>
      </c>
      <c r="W211">
        <v>8000</v>
      </c>
      <c r="X211">
        <v>5</v>
      </c>
      <c r="Y211">
        <v>251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</row>
    <row r="212" spans="1:78" x14ac:dyDescent="0.2">
      <c r="A212">
        <v>210</v>
      </c>
      <c r="B212" t="s">
        <v>288</v>
      </c>
      <c r="C212">
        <v>26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207</v>
      </c>
      <c r="J212">
        <v>7000</v>
      </c>
      <c r="K212">
        <v>0</v>
      </c>
      <c r="L212">
        <v>0</v>
      </c>
      <c r="M212">
        <v>2</v>
      </c>
      <c r="N212">
        <v>3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23</v>
      </c>
      <c r="W212">
        <v>7000</v>
      </c>
      <c r="X212">
        <v>5</v>
      </c>
      <c r="Y212">
        <v>251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</row>
    <row r="213" spans="1:78" x14ac:dyDescent="0.2">
      <c r="A213">
        <v>211</v>
      </c>
      <c r="B213" t="s">
        <v>289</v>
      </c>
      <c r="C213">
        <v>22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170</v>
      </c>
      <c r="J213">
        <v>10000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1000</v>
      </c>
      <c r="X213">
        <v>5</v>
      </c>
      <c r="Y213">
        <v>251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</row>
    <row r="214" spans="1:78" x14ac:dyDescent="0.2">
      <c r="A214">
        <v>212</v>
      </c>
      <c r="B214" t="s">
        <v>290</v>
      </c>
      <c r="C214">
        <v>22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145</v>
      </c>
      <c r="J214">
        <v>5000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3</v>
      </c>
      <c r="W214">
        <v>500</v>
      </c>
      <c r="X214">
        <v>5</v>
      </c>
      <c r="Y214">
        <v>251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</row>
    <row r="215" spans="1:78" x14ac:dyDescent="0.2">
      <c r="A215">
        <v>213</v>
      </c>
      <c r="B215" t="s">
        <v>291</v>
      </c>
      <c r="C215">
        <v>22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144</v>
      </c>
      <c r="J215">
        <v>6000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0</v>
      </c>
      <c r="V215">
        <v>7</v>
      </c>
      <c r="W215">
        <v>800</v>
      </c>
      <c r="X215">
        <v>5</v>
      </c>
      <c r="Y215">
        <v>251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</row>
    <row r="216" spans="1:78" x14ac:dyDescent="0.2">
      <c r="A216">
        <v>214</v>
      </c>
      <c r="B216" t="s">
        <v>292</v>
      </c>
      <c r="C216">
        <v>22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143</v>
      </c>
      <c r="J216">
        <v>3000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0</v>
      </c>
      <c r="V216">
        <v>7</v>
      </c>
      <c r="W216">
        <v>800</v>
      </c>
      <c r="X216">
        <v>5</v>
      </c>
      <c r="Y216">
        <v>251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</row>
    <row r="217" spans="1:78" x14ac:dyDescent="0.2">
      <c r="A217">
        <v>215</v>
      </c>
      <c r="B217" t="s">
        <v>293</v>
      </c>
      <c r="C217">
        <v>22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140</v>
      </c>
      <c r="J217">
        <v>6000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9</v>
      </c>
      <c r="W217">
        <v>1000</v>
      </c>
      <c r="X217">
        <v>5</v>
      </c>
      <c r="Y217">
        <v>251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</row>
    <row r="218" spans="1:78" x14ac:dyDescent="0.2">
      <c r="A218">
        <v>216</v>
      </c>
      <c r="B218" t="s">
        <v>294</v>
      </c>
      <c r="C218">
        <v>22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141</v>
      </c>
      <c r="J218">
        <v>5000</v>
      </c>
      <c r="K218">
        <v>0</v>
      </c>
      <c r="L218">
        <v>2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2</v>
      </c>
      <c r="V218">
        <v>9</v>
      </c>
      <c r="W218">
        <v>3000</v>
      </c>
      <c r="X218">
        <v>5</v>
      </c>
      <c r="Y218">
        <v>251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</row>
    <row r="219" spans="1:78" x14ac:dyDescent="0.2">
      <c r="A219">
        <v>217</v>
      </c>
      <c r="B219" t="s">
        <v>295</v>
      </c>
      <c r="C219">
        <v>22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142</v>
      </c>
      <c r="J219">
        <v>5000</v>
      </c>
      <c r="K219">
        <v>0</v>
      </c>
      <c r="L219">
        <v>0</v>
      </c>
      <c r="M219">
        <v>0</v>
      </c>
      <c r="N219">
        <v>2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16</v>
      </c>
      <c r="W219">
        <v>1500</v>
      </c>
      <c r="X219">
        <v>5</v>
      </c>
      <c r="Y219">
        <v>251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</row>
    <row r="220" spans="1:78" x14ac:dyDescent="0.2">
      <c r="A220">
        <v>218</v>
      </c>
      <c r="B220" t="s">
        <v>296</v>
      </c>
      <c r="C220">
        <v>22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163</v>
      </c>
      <c r="J220">
        <v>5000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20</v>
      </c>
      <c r="W220">
        <v>2000</v>
      </c>
      <c r="X220">
        <v>5</v>
      </c>
      <c r="Y220">
        <v>251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</row>
    <row r="221" spans="1:78" x14ac:dyDescent="0.2">
      <c r="A221">
        <v>219</v>
      </c>
      <c r="B221" t="s">
        <v>297</v>
      </c>
      <c r="C221">
        <v>22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165</v>
      </c>
      <c r="J221">
        <v>5000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2</v>
      </c>
      <c r="S221">
        <v>0</v>
      </c>
      <c r="T221">
        <v>0</v>
      </c>
      <c r="U221">
        <v>0</v>
      </c>
      <c r="V221">
        <v>20</v>
      </c>
      <c r="W221">
        <v>2000</v>
      </c>
      <c r="X221">
        <v>5</v>
      </c>
      <c r="Y221">
        <v>251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</row>
    <row r="222" spans="1:78" x14ac:dyDescent="0.2">
      <c r="A222">
        <v>220</v>
      </c>
      <c r="B222" t="s">
        <v>298</v>
      </c>
      <c r="C222">
        <v>22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161</v>
      </c>
      <c r="J222">
        <v>5000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2</v>
      </c>
      <c r="U222">
        <v>0</v>
      </c>
      <c r="V222">
        <v>20</v>
      </c>
      <c r="W222">
        <v>2000</v>
      </c>
      <c r="X222">
        <v>5</v>
      </c>
      <c r="Y222">
        <v>251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</row>
    <row r="223" spans="1:78" x14ac:dyDescent="0.2">
      <c r="A223">
        <v>221</v>
      </c>
      <c r="B223" t="s">
        <v>299</v>
      </c>
      <c r="C223">
        <v>22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148</v>
      </c>
      <c r="J223">
        <v>5000</v>
      </c>
      <c r="K223">
        <v>0</v>
      </c>
      <c r="L223">
        <v>0</v>
      </c>
      <c r="M223">
        <v>0</v>
      </c>
      <c r="N223">
        <v>3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0</v>
      </c>
      <c r="V223">
        <v>22</v>
      </c>
      <c r="W223">
        <v>8000</v>
      </c>
      <c r="X223">
        <v>5</v>
      </c>
      <c r="Y223">
        <v>251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</row>
    <row r="224" spans="1:78" x14ac:dyDescent="0.2">
      <c r="A224">
        <v>222</v>
      </c>
      <c r="B224" t="s">
        <v>300</v>
      </c>
      <c r="C224">
        <v>23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159</v>
      </c>
      <c r="J224">
        <v>5000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2</v>
      </c>
      <c r="S224">
        <v>0</v>
      </c>
      <c r="T224">
        <v>0</v>
      </c>
      <c r="U224">
        <v>0</v>
      </c>
      <c r="V224">
        <v>23</v>
      </c>
      <c r="W224">
        <v>4000</v>
      </c>
      <c r="X224">
        <v>5</v>
      </c>
      <c r="Y224">
        <v>251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</row>
    <row r="225" spans="1:78" x14ac:dyDescent="0.2">
      <c r="A225">
        <v>223</v>
      </c>
      <c r="B225" t="s">
        <v>301</v>
      </c>
      <c r="C225">
        <v>23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153</v>
      </c>
      <c r="J225">
        <v>5000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2</v>
      </c>
      <c r="U225">
        <v>0</v>
      </c>
      <c r="V225">
        <v>23</v>
      </c>
      <c r="W225">
        <v>4000</v>
      </c>
      <c r="X225">
        <v>5</v>
      </c>
      <c r="Y225">
        <v>251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</row>
    <row r="226" spans="1:78" x14ac:dyDescent="0.2">
      <c r="A226">
        <v>224</v>
      </c>
      <c r="B226" t="s">
        <v>302</v>
      </c>
      <c r="C226">
        <v>22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152</v>
      </c>
      <c r="J226">
        <v>5000</v>
      </c>
      <c r="K226">
        <v>0</v>
      </c>
      <c r="L226">
        <v>0</v>
      </c>
      <c r="M226">
        <v>0</v>
      </c>
      <c r="N226">
        <v>4</v>
      </c>
      <c r="O226">
        <v>1</v>
      </c>
      <c r="P226">
        <v>2</v>
      </c>
      <c r="Q226">
        <v>1</v>
      </c>
      <c r="R226">
        <v>2</v>
      </c>
      <c r="S226">
        <v>1</v>
      </c>
      <c r="T226">
        <v>2</v>
      </c>
      <c r="U226">
        <v>0</v>
      </c>
      <c r="V226">
        <v>25</v>
      </c>
      <c r="W226">
        <v>10000</v>
      </c>
      <c r="X226">
        <v>5</v>
      </c>
      <c r="Y226">
        <v>251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</row>
    <row r="227" spans="1:78" x14ac:dyDescent="0.2">
      <c r="A227">
        <v>225</v>
      </c>
      <c r="B227" t="s">
        <v>303</v>
      </c>
      <c r="C227">
        <v>22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164</v>
      </c>
      <c r="J227">
        <v>5000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4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25</v>
      </c>
      <c r="W227">
        <v>15000</v>
      </c>
      <c r="X227">
        <v>5</v>
      </c>
      <c r="Y227">
        <v>251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</row>
    <row r="228" spans="1:78" x14ac:dyDescent="0.2">
      <c r="A228">
        <v>226</v>
      </c>
      <c r="B228" t="s">
        <v>304</v>
      </c>
      <c r="C228">
        <v>22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177</v>
      </c>
      <c r="J228">
        <v>5000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3</v>
      </c>
      <c r="Q228">
        <v>0</v>
      </c>
      <c r="R228">
        <v>0</v>
      </c>
      <c r="S228">
        <v>0</v>
      </c>
      <c r="T228">
        <v>0</v>
      </c>
      <c r="U228">
        <v>1</v>
      </c>
      <c r="V228">
        <v>30</v>
      </c>
      <c r="W228">
        <v>5000</v>
      </c>
      <c r="X228">
        <v>5</v>
      </c>
      <c r="Y228">
        <v>251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</row>
    <row r="229" spans="1:78" x14ac:dyDescent="0.2">
      <c r="A229">
        <v>227</v>
      </c>
      <c r="B229" t="s">
        <v>305</v>
      </c>
      <c r="C229">
        <v>23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162</v>
      </c>
      <c r="J229">
        <v>5000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16</v>
      </c>
      <c r="W229">
        <v>20000</v>
      </c>
      <c r="X229">
        <v>5</v>
      </c>
      <c r="Y229">
        <v>251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</row>
    <row r="230" spans="1:78" x14ac:dyDescent="0.2">
      <c r="A230">
        <v>228</v>
      </c>
      <c r="B230" t="s">
        <v>306</v>
      </c>
      <c r="C230">
        <v>21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228</v>
      </c>
      <c r="J230">
        <v>8000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19</v>
      </c>
      <c r="W230">
        <v>20000</v>
      </c>
      <c r="X230">
        <v>5</v>
      </c>
      <c r="Y230">
        <v>251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</row>
    <row r="231" spans="1:78" x14ac:dyDescent="0.2">
      <c r="A231">
        <v>229</v>
      </c>
      <c r="B231" t="s">
        <v>307</v>
      </c>
      <c r="C231">
        <v>15</v>
      </c>
      <c r="D231">
        <v>0</v>
      </c>
      <c r="E231">
        <v>10</v>
      </c>
      <c r="F231">
        <v>0</v>
      </c>
      <c r="G231">
        <v>0</v>
      </c>
      <c r="H231">
        <v>0</v>
      </c>
      <c r="I231">
        <v>111</v>
      </c>
      <c r="J231">
        <v>10000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18</v>
      </c>
      <c r="W231">
        <v>100</v>
      </c>
      <c r="X231">
        <v>5</v>
      </c>
      <c r="Y231">
        <v>251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</row>
    <row r="232" spans="1:78" x14ac:dyDescent="0.2">
      <c r="A232">
        <v>230</v>
      </c>
      <c r="B232" t="s">
        <v>308</v>
      </c>
      <c r="C232">
        <v>22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181</v>
      </c>
      <c r="J232">
        <v>5000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18</v>
      </c>
      <c r="W232">
        <v>100</v>
      </c>
      <c r="X232">
        <v>5</v>
      </c>
      <c r="Y232">
        <v>251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</row>
    <row r="233" spans="1:78" x14ac:dyDescent="0.2">
      <c r="A233">
        <v>231</v>
      </c>
      <c r="B233" t="s">
        <v>309</v>
      </c>
      <c r="C233">
        <v>26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215</v>
      </c>
      <c r="J233">
        <v>8000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18</v>
      </c>
      <c r="W233">
        <v>100</v>
      </c>
      <c r="X233">
        <v>5</v>
      </c>
      <c r="Y233">
        <v>251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</row>
    <row r="234" spans="1:78" x14ac:dyDescent="0.2">
      <c r="A234">
        <v>232</v>
      </c>
      <c r="B234" t="s">
        <v>310</v>
      </c>
      <c r="C234">
        <v>15</v>
      </c>
      <c r="D234">
        <v>129</v>
      </c>
      <c r="E234">
        <v>2</v>
      </c>
      <c r="F234">
        <v>0</v>
      </c>
      <c r="G234">
        <v>0</v>
      </c>
      <c r="H234">
        <v>8</v>
      </c>
      <c r="I234">
        <v>110</v>
      </c>
      <c r="J234">
        <v>5000</v>
      </c>
      <c r="K234">
        <v>3</v>
      </c>
      <c r="L234">
        <v>4</v>
      </c>
      <c r="M234">
        <v>1</v>
      </c>
      <c r="N234">
        <v>2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18</v>
      </c>
      <c r="W234">
        <v>20000</v>
      </c>
      <c r="X234">
        <v>5</v>
      </c>
      <c r="Y234">
        <v>251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</row>
    <row r="235" spans="1:78" x14ac:dyDescent="0.2">
      <c r="A235">
        <v>233</v>
      </c>
      <c r="B235" t="s">
        <v>311</v>
      </c>
      <c r="C235">
        <v>21</v>
      </c>
      <c r="D235">
        <v>127</v>
      </c>
      <c r="E235">
        <v>1</v>
      </c>
      <c r="F235">
        <v>0</v>
      </c>
      <c r="G235">
        <v>0</v>
      </c>
      <c r="H235">
        <v>8</v>
      </c>
      <c r="I235">
        <v>249</v>
      </c>
      <c r="J235">
        <v>5000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4</v>
      </c>
      <c r="U235">
        <v>0</v>
      </c>
      <c r="V235">
        <v>15</v>
      </c>
      <c r="W235">
        <v>10000</v>
      </c>
      <c r="X235">
        <v>5</v>
      </c>
      <c r="Y235">
        <v>251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</row>
    <row r="236" spans="1:78" x14ac:dyDescent="0.2">
      <c r="A236">
        <v>234</v>
      </c>
      <c r="B236" t="s">
        <v>312</v>
      </c>
      <c r="C236">
        <v>26</v>
      </c>
      <c r="D236">
        <v>126</v>
      </c>
      <c r="E236">
        <v>1</v>
      </c>
      <c r="F236">
        <v>0</v>
      </c>
      <c r="G236">
        <v>0</v>
      </c>
      <c r="H236">
        <v>8</v>
      </c>
      <c r="I236">
        <v>213</v>
      </c>
      <c r="J236">
        <v>5000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2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15</v>
      </c>
      <c r="W236">
        <v>10000</v>
      </c>
      <c r="X236">
        <v>5</v>
      </c>
      <c r="Y236">
        <v>251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</row>
    <row r="237" spans="1:78" x14ac:dyDescent="0.2">
      <c r="A237">
        <v>235</v>
      </c>
      <c r="B237" t="s">
        <v>313</v>
      </c>
      <c r="C237">
        <v>23</v>
      </c>
      <c r="D237">
        <v>128</v>
      </c>
      <c r="E237">
        <v>1</v>
      </c>
      <c r="F237">
        <v>0</v>
      </c>
      <c r="G237">
        <v>0</v>
      </c>
      <c r="H237">
        <v>8</v>
      </c>
      <c r="I237">
        <v>179</v>
      </c>
      <c r="J237">
        <v>5000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5</v>
      </c>
      <c r="S237">
        <v>0</v>
      </c>
      <c r="T237">
        <v>0</v>
      </c>
      <c r="U237">
        <v>0</v>
      </c>
      <c r="V237">
        <v>15</v>
      </c>
      <c r="W237">
        <v>10000</v>
      </c>
      <c r="X237">
        <v>5</v>
      </c>
      <c r="Y237">
        <v>251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</row>
    <row r="238" spans="1:78" x14ac:dyDescent="0.2">
      <c r="A238">
        <v>236</v>
      </c>
      <c r="B238" t="s">
        <v>314</v>
      </c>
      <c r="C238">
        <v>15</v>
      </c>
      <c r="D238">
        <v>125</v>
      </c>
      <c r="E238">
        <v>7</v>
      </c>
      <c r="F238">
        <v>0</v>
      </c>
      <c r="G238">
        <v>0</v>
      </c>
      <c r="H238">
        <v>0</v>
      </c>
      <c r="I238">
        <v>109</v>
      </c>
      <c r="J238">
        <v>8000</v>
      </c>
      <c r="K238">
        <v>3</v>
      </c>
      <c r="L238">
        <v>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26</v>
      </c>
      <c r="W238">
        <v>10000</v>
      </c>
      <c r="X238">
        <v>5</v>
      </c>
      <c r="Y238">
        <v>251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</row>
    <row r="239" spans="1:78" x14ac:dyDescent="0.2">
      <c r="A239">
        <v>237</v>
      </c>
      <c r="B239" t="s">
        <v>315</v>
      </c>
      <c r="C239">
        <v>19</v>
      </c>
      <c r="D239">
        <v>123</v>
      </c>
      <c r="E239">
        <v>1</v>
      </c>
      <c r="F239">
        <v>0</v>
      </c>
      <c r="G239">
        <v>0</v>
      </c>
      <c r="H239">
        <v>0</v>
      </c>
      <c r="I239">
        <v>247</v>
      </c>
      <c r="J239">
        <v>8000</v>
      </c>
      <c r="K239">
        <v>0</v>
      </c>
      <c r="L239">
        <v>0</v>
      </c>
      <c r="M239">
        <v>0</v>
      </c>
      <c r="N239">
        <v>0</v>
      </c>
      <c r="O239">
        <v>2</v>
      </c>
      <c r="P239">
        <v>4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26</v>
      </c>
      <c r="W239">
        <v>10000</v>
      </c>
      <c r="X239">
        <v>5</v>
      </c>
      <c r="Y239">
        <v>251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</row>
    <row r="240" spans="1:78" x14ac:dyDescent="0.2">
      <c r="A240">
        <v>238</v>
      </c>
      <c r="B240" t="s">
        <v>316</v>
      </c>
      <c r="C240">
        <v>24</v>
      </c>
      <c r="D240">
        <v>124</v>
      </c>
      <c r="E240">
        <v>1</v>
      </c>
      <c r="F240">
        <v>0</v>
      </c>
      <c r="G240">
        <v>0</v>
      </c>
      <c r="H240">
        <v>0</v>
      </c>
      <c r="I240">
        <v>212</v>
      </c>
      <c r="J240">
        <v>6000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</v>
      </c>
      <c r="R240">
        <v>1</v>
      </c>
      <c r="S240">
        <v>0</v>
      </c>
      <c r="T240">
        <v>0</v>
      </c>
      <c r="U240">
        <v>0</v>
      </c>
      <c r="V240">
        <v>26</v>
      </c>
      <c r="W240">
        <v>10000</v>
      </c>
      <c r="X240">
        <v>5</v>
      </c>
      <c r="Y240">
        <v>251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</row>
    <row r="241" spans="1:78" x14ac:dyDescent="0.2">
      <c r="A241">
        <v>239</v>
      </c>
      <c r="B241" t="s">
        <v>317</v>
      </c>
      <c r="C241">
        <v>22</v>
      </c>
      <c r="D241">
        <v>122</v>
      </c>
      <c r="E241">
        <v>1</v>
      </c>
      <c r="F241">
        <v>0</v>
      </c>
      <c r="G241">
        <v>0</v>
      </c>
      <c r="H241">
        <v>0</v>
      </c>
      <c r="I241">
        <v>178</v>
      </c>
      <c r="J241">
        <v>7000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3</v>
      </c>
      <c r="U241">
        <v>0</v>
      </c>
      <c r="V241">
        <v>26</v>
      </c>
      <c r="W241">
        <v>20000</v>
      </c>
      <c r="X241">
        <v>5</v>
      </c>
      <c r="Y241">
        <v>251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</row>
    <row r="242" spans="1:78" x14ac:dyDescent="0.2">
      <c r="A242">
        <v>240</v>
      </c>
      <c r="B242" t="s">
        <v>318</v>
      </c>
      <c r="C242">
        <v>20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219</v>
      </c>
      <c r="J242">
        <v>8000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5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24</v>
      </c>
      <c r="W242">
        <v>10000</v>
      </c>
      <c r="X242">
        <v>5</v>
      </c>
      <c r="Y242">
        <v>251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</row>
    <row r="243" spans="1:78" x14ac:dyDescent="0.2">
      <c r="A243">
        <v>241</v>
      </c>
      <c r="B243" t="s">
        <v>319</v>
      </c>
      <c r="C243">
        <v>26</v>
      </c>
      <c r="D243">
        <v>0</v>
      </c>
      <c r="E243">
        <v>5</v>
      </c>
      <c r="F243">
        <v>0</v>
      </c>
      <c r="G243">
        <v>0</v>
      </c>
      <c r="H243">
        <v>0</v>
      </c>
      <c r="I243">
        <v>186</v>
      </c>
      <c r="J243">
        <v>8000</v>
      </c>
      <c r="K243">
        <v>0</v>
      </c>
      <c r="L243">
        <v>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25</v>
      </c>
      <c r="W243">
        <v>8000</v>
      </c>
      <c r="X243">
        <v>5</v>
      </c>
      <c r="Y243">
        <v>251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</row>
    <row r="244" spans="1:78" x14ac:dyDescent="0.2">
      <c r="A244">
        <v>242</v>
      </c>
      <c r="B244" t="s">
        <v>320</v>
      </c>
      <c r="C244">
        <v>22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169</v>
      </c>
      <c r="J244">
        <v>5000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5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37</v>
      </c>
      <c r="W244">
        <v>20000</v>
      </c>
      <c r="X244">
        <v>5</v>
      </c>
      <c r="Y244">
        <v>251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</row>
    <row r="245" spans="1:78" x14ac:dyDescent="0.2">
      <c r="A245">
        <v>243</v>
      </c>
      <c r="B245" t="s">
        <v>321</v>
      </c>
      <c r="C245">
        <v>20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320</v>
      </c>
      <c r="J245">
        <v>6000</v>
      </c>
      <c r="K245">
        <v>1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5</v>
      </c>
      <c r="S245">
        <v>0</v>
      </c>
      <c r="T245">
        <v>0</v>
      </c>
      <c r="U245">
        <v>2</v>
      </c>
      <c r="V245">
        <v>25</v>
      </c>
      <c r="W245">
        <v>10000</v>
      </c>
      <c r="X245">
        <v>5</v>
      </c>
      <c r="Y245">
        <v>251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</row>
    <row r="246" spans="1:78" x14ac:dyDescent="0.2">
      <c r="A246">
        <v>244</v>
      </c>
      <c r="B246" t="s">
        <v>322</v>
      </c>
      <c r="C246">
        <v>26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210</v>
      </c>
      <c r="J246">
        <v>6000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2</v>
      </c>
      <c r="S246">
        <v>0</v>
      </c>
      <c r="T246">
        <v>0</v>
      </c>
      <c r="U246">
        <v>2</v>
      </c>
      <c r="V246">
        <v>24</v>
      </c>
      <c r="W246">
        <v>10000</v>
      </c>
      <c r="X246">
        <v>5</v>
      </c>
      <c r="Y246">
        <v>251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</row>
    <row r="247" spans="1:78" x14ac:dyDescent="0.2">
      <c r="A247">
        <v>245</v>
      </c>
      <c r="B247" t="s">
        <v>323</v>
      </c>
      <c r="C247">
        <v>22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166</v>
      </c>
      <c r="J247">
        <v>5000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4</v>
      </c>
      <c r="S247">
        <v>0</v>
      </c>
      <c r="T247">
        <v>0</v>
      </c>
      <c r="U247">
        <v>2</v>
      </c>
      <c r="V247">
        <v>17</v>
      </c>
      <c r="W247">
        <v>15000</v>
      </c>
      <c r="X247">
        <v>5</v>
      </c>
      <c r="Y247">
        <v>251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</row>
    <row r="248" spans="1:78" x14ac:dyDescent="0.2">
      <c r="A248">
        <v>246</v>
      </c>
      <c r="B248" t="s">
        <v>324</v>
      </c>
      <c r="C248">
        <v>20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218</v>
      </c>
      <c r="J248">
        <v>7000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5</v>
      </c>
      <c r="U248">
        <v>3</v>
      </c>
      <c r="V248">
        <v>22</v>
      </c>
      <c r="W248">
        <v>10000</v>
      </c>
      <c r="X248">
        <v>5</v>
      </c>
      <c r="Y248">
        <v>251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</row>
    <row r="249" spans="1:78" x14ac:dyDescent="0.2">
      <c r="A249">
        <v>247</v>
      </c>
      <c r="B249" t="s">
        <v>325</v>
      </c>
      <c r="C249">
        <v>26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328</v>
      </c>
      <c r="J249">
        <v>7000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2</v>
      </c>
      <c r="U249">
        <v>3</v>
      </c>
      <c r="V249">
        <v>24</v>
      </c>
      <c r="W249">
        <v>13000</v>
      </c>
      <c r="X249">
        <v>5</v>
      </c>
      <c r="Y249">
        <v>251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</row>
    <row r="250" spans="1:78" x14ac:dyDescent="0.2">
      <c r="A250">
        <v>248</v>
      </c>
      <c r="B250" t="s">
        <v>326</v>
      </c>
      <c r="C250">
        <v>22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173</v>
      </c>
      <c r="J250">
        <v>5000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4</v>
      </c>
      <c r="U250">
        <v>3</v>
      </c>
      <c r="V250">
        <v>17</v>
      </c>
      <c r="W250">
        <v>15000</v>
      </c>
      <c r="X250">
        <v>5</v>
      </c>
      <c r="Y250">
        <v>251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</row>
    <row r="251" spans="1:78" x14ac:dyDescent="0.2">
      <c r="A251">
        <v>249</v>
      </c>
      <c r="B251" t="s">
        <v>327</v>
      </c>
      <c r="C251">
        <v>15</v>
      </c>
      <c r="D251">
        <v>0</v>
      </c>
      <c r="E251">
        <v>20</v>
      </c>
      <c r="F251">
        <v>0</v>
      </c>
      <c r="G251">
        <v>0</v>
      </c>
      <c r="H251">
        <v>0</v>
      </c>
      <c r="I251">
        <v>344</v>
      </c>
      <c r="J251">
        <v>10000</v>
      </c>
      <c r="K251">
        <v>4</v>
      </c>
      <c r="L251">
        <v>5</v>
      </c>
      <c r="M251">
        <v>2</v>
      </c>
      <c r="N251">
        <v>3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1</v>
      </c>
      <c r="V251">
        <v>46</v>
      </c>
      <c r="W251">
        <v>25000</v>
      </c>
      <c r="X251">
        <v>5</v>
      </c>
      <c r="Y251">
        <v>251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</row>
    <row r="252" spans="1:78" x14ac:dyDescent="0.2">
      <c r="A252">
        <v>250</v>
      </c>
      <c r="B252" t="s">
        <v>328</v>
      </c>
      <c r="C252">
        <v>20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240</v>
      </c>
      <c r="J252">
        <v>8000</v>
      </c>
      <c r="K252">
        <v>0</v>
      </c>
      <c r="L252">
        <v>0</v>
      </c>
      <c r="M252">
        <v>0</v>
      </c>
      <c r="N252">
        <v>0</v>
      </c>
      <c r="O252">
        <v>2</v>
      </c>
      <c r="P252">
        <v>5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39</v>
      </c>
      <c r="W252">
        <v>20000</v>
      </c>
      <c r="X252">
        <v>5</v>
      </c>
      <c r="Y252">
        <v>251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</row>
    <row r="253" spans="1:78" x14ac:dyDescent="0.2">
      <c r="A253">
        <v>251</v>
      </c>
      <c r="B253" t="s">
        <v>329</v>
      </c>
      <c r="C253">
        <v>26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209</v>
      </c>
      <c r="J253">
        <v>8000</v>
      </c>
      <c r="K253">
        <v>0</v>
      </c>
      <c r="L253">
        <v>0</v>
      </c>
      <c r="M253">
        <v>0</v>
      </c>
      <c r="N253">
        <v>0</v>
      </c>
      <c r="O253">
        <v>2</v>
      </c>
      <c r="P253">
        <v>2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39</v>
      </c>
      <c r="W253">
        <v>15000</v>
      </c>
      <c r="X253">
        <v>5</v>
      </c>
      <c r="Y253">
        <v>251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</row>
    <row r="254" spans="1:78" x14ac:dyDescent="0.2">
      <c r="A254">
        <v>252</v>
      </c>
      <c r="B254" t="s">
        <v>330</v>
      </c>
      <c r="C254">
        <v>26</v>
      </c>
      <c r="D254">
        <v>0</v>
      </c>
      <c r="E254">
        <v>10</v>
      </c>
      <c r="F254">
        <v>0</v>
      </c>
      <c r="G254">
        <v>0</v>
      </c>
      <c r="H254">
        <v>0</v>
      </c>
      <c r="I254">
        <v>187</v>
      </c>
      <c r="J254">
        <v>8000</v>
      </c>
      <c r="K254">
        <v>0</v>
      </c>
      <c r="L254">
        <v>4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30</v>
      </c>
      <c r="W254">
        <v>10000</v>
      </c>
      <c r="X254">
        <v>5</v>
      </c>
      <c r="Y254">
        <v>251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</row>
    <row r="255" spans="1:78" x14ac:dyDescent="0.2">
      <c r="A255">
        <v>253</v>
      </c>
      <c r="B255" t="s">
        <v>331</v>
      </c>
      <c r="C255">
        <v>22</v>
      </c>
      <c r="D255">
        <v>0</v>
      </c>
      <c r="E255">
        <v>3</v>
      </c>
      <c r="F255">
        <v>0</v>
      </c>
      <c r="G255">
        <v>0</v>
      </c>
      <c r="H255">
        <v>0</v>
      </c>
      <c r="I255">
        <v>336</v>
      </c>
      <c r="J255">
        <v>6000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6</v>
      </c>
      <c r="Q255">
        <v>0</v>
      </c>
      <c r="R255">
        <v>0</v>
      </c>
      <c r="S255">
        <v>0</v>
      </c>
      <c r="T255">
        <v>0</v>
      </c>
      <c r="U255">
        <v>1</v>
      </c>
      <c r="V255">
        <v>46</v>
      </c>
      <c r="W255">
        <v>20000</v>
      </c>
      <c r="X255">
        <v>5</v>
      </c>
      <c r="Y255">
        <v>251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</row>
    <row r="256" spans="1:78" x14ac:dyDescent="0.2">
      <c r="A256">
        <v>254</v>
      </c>
      <c r="B256" t="s">
        <v>332</v>
      </c>
      <c r="C256">
        <v>20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244</v>
      </c>
      <c r="J256">
        <v>6000</v>
      </c>
      <c r="K256">
        <v>1</v>
      </c>
      <c r="L256">
        <v>2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7</v>
      </c>
      <c r="S256">
        <v>0</v>
      </c>
      <c r="T256">
        <v>0</v>
      </c>
      <c r="U256">
        <v>2</v>
      </c>
      <c r="V256">
        <v>27</v>
      </c>
      <c r="W256">
        <v>25000</v>
      </c>
      <c r="X256">
        <v>5</v>
      </c>
      <c r="Y256">
        <v>251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</row>
    <row r="257" spans="1:78" x14ac:dyDescent="0.2">
      <c r="A257">
        <v>255</v>
      </c>
      <c r="B257" t="s">
        <v>333</v>
      </c>
      <c r="C257">
        <v>26</v>
      </c>
      <c r="D257">
        <v>0</v>
      </c>
      <c r="E257">
        <v>3</v>
      </c>
      <c r="F257">
        <v>0</v>
      </c>
      <c r="G257">
        <v>0</v>
      </c>
      <c r="H257">
        <v>0</v>
      </c>
      <c r="I257">
        <v>214</v>
      </c>
      <c r="J257">
        <v>6000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3</v>
      </c>
      <c r="S257">
        <v>0</v>
      </c>
      <c r="T257">
        <v>0</v>
      </c>
      <c r="U257">
        <v>2</v>
      </c>
      <c r="V257">
        <v>28</v>
      </c>
      <c r="W257">
        <v>12000</v>
      </c>
      <c r="X257">
        <v>5</v>
      </c>
      <c r="Y257">
        <v>251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</row>
    <row r="258" spans="1:78" x14ac:dyDescent="0.2">
      <c r="A258">
        <v>256</v>
      </c>
      <c r="B258" t="s">
        <v>334</v>
      </c>
      <c r="C258">
        <v>22</v>
      </c>
      <c r="D258">
        <v>0</v>
      </c>
      <c r="E258">
        <v>2</v>
      </c>
      <c r="F258">
        <v>0</v>
      </c>
      <c r="G258">
        <v>0</v>
      </c>
      <c r="H258">
        <v>0</v>
      </c>
      <c r="I258">
        <v>183</v>
      </c>
      <c r="J258">
        <v>5000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5</v>
      </c>
      <c r="S258">
        <v>0</v>
      </c>
      <c r="T258">
        <v>0</v>
      </c>
      <c r="U258">
        <v>2</v>
      </c>
      <c r="V258">
        <v>24</v>
      </c>
      <c r="W258">
        <v>15000</v>
      </c>
      <c r="X258">
        <v>5</v>
      </c>
      <c r="Y258">
        <v>251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</row>
    <row r="259" spans="1:78" x14ac:dyDescent="0.2">
      <c r="A259">
        <v>257</v>
      </c>
      <c r="B259" t="s">
        <v>335</v>
      </c>
      <c r="C259">
        <v>20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239</v>
      </c>
      <c r="J259">
        <v>7000</v>
      </c>
      <c r="K259">
        <v>1</v>
      </c>
      <c r="L259">
        <v>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6</v>
      </c>
      <c r="U259">
        <v>3</v>
      </c>
      <c r="V259">
        <v>23</v>
      </c>
      <c r="W259">
        <v>25000</v>
      </c>
      <c r="X259">
        <v>5</v>
      </c>
      <c r="Y259">
        <v>251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</row>
    <row r="260" spans="1:78" x14ac:dyDescent="0.2">
      <c r="A260">
        <v>258</v>
      </c>
      <c r="B260" t="s">
        <v>336</v>
      </c>
      <c r="C260">
        <v>26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208</v>
      </c>
      <c r="J260">
        <v>7000</v>
      </c>
      <c r="K260">
        <v>1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3</v>
      </c>
      <c r="U260">
        <v>3</v>
      </c>
      <c r="V260">
        <v>22</v>
      </c>
      <c r="W260">
        <v>10000</v>
      </c>
      <c r="X260">
        <v>5</v>
      </c>
      <c r="Y260">
        <v>251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</row>
    <row r="261" spans="1:78" x14ac:dyDescent="0.2">
      <c r="A261">
        <v>259</v>
      </c>
      <c r="B261" t="s">
        <v>337</v>
      </c>
      <c r="C261">
        <v>22</v>
      </c>
      <c r="D261">
        <v>0</v>
      </c>
      <c r="E261">
        <v>3</v>
      </c>
      <c r="F261">
        <v>0</v>
      </c>
      <c r="G261">
        <v>0</v>
      </c>
      <c r="H261">
        <v>0</v>
      </c>
      <c r="I261">
        <v>182</v>
      </c>
      <c r="J261">
        <v>5000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2</v>
      </c>
      <c r="T261">
        <v>6</v>
      </c>
      <c r="U261">
        <v>3</v>
      </c>
      <c r="V261">
        <v>24</v>
      </c>
      <c r="W261">
        <v>15000</v>
      </c>
      <c r="X261">
        <v>5</v>
      </c>
      <c r="Y261">
        <v>251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</row>
    <row r="262" spans="1:78" x14ac:dyDescent="0.2">
      <c r="A262">
        <v>260</v>
      </c>
      <c r="B262" t="s">
        <v>338</v>
      </c>
      <c r="C262">
        <v>20</v>
      </c>
      <c r="D262">
        <v>135</v>
      </c>
      <c r="E262">
        <v>2</v>
      </c>
      <c r="F262">
        <v>25</v>
      </c>
      <c r="G262">
        <v>0</v>
      </c>
      <c r="H262">
        <v>0</v>
      </c>
      <c r="I262">
        <v>428</v>
      </c>
      <c r="J262">
        <v>4000</v>
      </c>
      <c r="K262">
        <v>0</v>
      </c>
      <c r="L262">
        <v>0</v>
      </c>
      <c r="M262">
        <v>0</v>
      </c>
      <c r="N262">
        <v>0</v>
      </c>
      <c r="O262">
        <v>2</v>
      </c>
      <c r="P262">
        <v>2</v>
      </c>
      <c r="Q262">
        <v>1</v>
      </c>
      <c r="R262">
        <v>3</v>
      </c>
      <c r="S262">
        <v>0</v>
      </c>
      <c r="T262">
        <v>0</v>
      </c>
      <c r="U262">
        <v>0</v>
      </c>
      <c r="V262">
        <v>33</v>
      </c>
      <c r="W262">
        <v>100000</v>
      </c>
      <c r="X262">
        <v>5</v>
      </c>
      <c r="Y262">
        <v>251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</row>
    <row r="263" spans="1:78" x14ac:dyDescent="0.2">
      <c r="A263">
        <v>261</v>
      </c>
      <c r="B263" t="s">
        <v>339</v>
      </c>
      <c r="C263">
        <v>26</v>
      </c>
      <c r="D263">
        <v>134</v>
      </c>
      <c r="E263">
        <v>2</v>
      </c>
      <c r="F263">
        <v>25</v>
      </c>
      <c r="G263">
        <v>0</v>
      </c>
      <c r="H263">
        <v>0</v>
      </c>
      <c r="I263">
        <v>429</v>
      </c>
      <c r="J263">
        <v>4000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0</v>
      </c>
      <c r="V263">
        <v>33</v>
      </c>
      <c r="W263">
        <v>100000</v>
      </c>
      <c r="X263">
        <v>5</v>
      </c>
      <c r="Y263">
        <v>251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</row>
    <row r="264" spans="1:78" x14ac:dyDescent="0.2">
      <c r="A264">
        <v>262</v>
      </c>
      <c r="B264" t="s">
        <v>340</v>
      </c>
      <c r="C264">
        <v>22</v>
      </c>
      <c r="D264">
        <v>133</v>
      </c>
      <c r="E264">
        <v>2</v>
      </c>
      <c r="F264">
        <v>25</v>
      </c>
      <c r="G264">
        <v>0</v>
      </c>
      <c r="H264">
        <v>0</v>
      </c>
      <c r="I264">
        <v>430</v>
      </c>
      <c r="J264">
        <v>4000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3</v>
      </c>
      <c r="Q264">
        <v>0</v>
      </c>
      <c r="R264">
        <v>0</v>
      </c>
      <c r="S264">
        <v>1</v>
      </c>
      <c r="T264">
        <v>0</v>
      </c>
      <c r="U264">
        <v>0</v>
      </c>
      <c r="V264">
        <v>35</v>
      </c>
      <c r="W264">
        <v>100000</v>
      </c>
      <c r="X264">
        <v>5</v>
      </c>
      <c r="Y264">
        <v>251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</row>
    <row r="265" spans="1:78" x14ac:dyDescent="0.2">
      <c r="A265">
        <v>263</v>
      </c>
      <c r="B265" t="s">
        <v>341</v>
      </c>
      <c r="C265">
        <v>20</v>
      </c>
      <c r="D265">
        <v>138</v>
      </c>
      <c r="E265">
        <v>2</v>
      </c>
      <c r="F265">
        <v>5</v>
      </c>
      <c r="G265">
        <v>0</v>
      </c>
      <c r="H265">
        <v>0</v>
      </c>
      <c r="I265">
        <v>432</v>
      </c>
      <c r="J265">
        <v>4000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4</v>
      </c>
      <c r="S265">
        <v>0</v>
      </c>
      <c r="T265">
        <v>0</v>
      </c>
      <c r="U265">
        <v>0</v>
      </c>
      <c r="V265">
        <v>33</v>
      </c>
      <c r="W265">
        <v>100000</v>
      </c>
      <c r="X265">
        <v>5</v>
      </c>
      <c r="Y265">
        <v>251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</row>
    <row r="266" spans="1:78" x14ac:dyDescent="0.2">
      <c r="A266">
        <v>264</v>
      </c>
      <c r="B266" t="s">
        <v>342</v>
      </c>
      <c r="C266">
        <v>26</v>
      </c>
      <c r="D266">
        <v>137</v>
      </c>
      <c r="E266">
        <v>2</v>
      </c>
      <c r="F266">
        <v>5</v>
      </c>
      <c r="G266">
        <v>0</v>
      </c>
      <c r="H266">
        <v>0</v>
      </c>
      <c r="I266">
        <v>434</v>
      </c>
      <c r="J266">
        <v>4000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2</v>
      </c>
      <c r="U266">
        <v>0</v>
      </c>
      <c r="V266">
        <v>33</v>
      </c>
      <c r="W266">
        <v>100000</v>
      </c>
      <c r="X266">
        <v>5</v>
      </c>
      <c r="Y266">
        <v>251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</row>
    <row r="267" spans="1:78" x14ac:dyDescent="0.2">
      <c r="A267">
        <v>265</v>
      </c>
      <c r="B267" t="s">
        <v>343</v>
      </c>
      <c r="C267">
        <v>22</v>
      </c>
      <c r="D267">
        <v>136</v>
      </c>
      <c r="E267">
        <v>2</v>
      </c>
      <c r="F267">
        <v>5</v>
      </c>
      <c r="G267">
        <v>0</v>
      </c>
      <c r="H267">
        <v>0</v>
      </c>
      <c r="I267">
        <v>433</v>
      </c>
      <c r="J267">
        <v>4000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4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33</v>
      </c>
      <c r="W267">
        <v>100000</v>
      </c>
      <c r="X267">
        <v>5</v>
      </c>
      <c r="Y267">
        <v>251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</row>
    <row r="268" spans="1:78" x14ac:dyDescent="0.2">
      <c r="A268">
        <v>266</v>
      </c>
      <c r="B268" t="s">
        <v>344</v>
      </c>
      <c r="C268">
        <v>15</v>
      </c>
      <c r="D268">
        <v>0</v>
      </c>
      <c r="E268">
        <v>20</v>
      </c>
      <c r="F268">
        <v>0</v>
      </c>
      <c r="G268">
        <v>0</v>
      </c>
      <c r="H268">
        <v>0</v>
      </c>
      <c r="I268">
        <v>104</v>
      </c>
      <c r="J268">
        <v>7000</v>
      </c>
      <c r="K268">
        <v>4</v>
      </c>
      <c r="L268">
        <v>5</v>
      </c>
      <c r="M268">
        <v>2</v>
      </c>
      <c r="N268">
        <v>3</v>
      </c>
      <c r="O268">
        <v>0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1</v>
      </c>
      <c r="V268">
        <v>40</v>
      </c>
      <c r="W268">
        <v>35000</v>
      </c>
      <c r="X268">
        <v>5</v>
      </c>
      <c r="Y268">
        <v>251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</row>
    <row r="269" spans="1:78" x14ac:dyDescent="0.2">
      <c r="A269">
        <v>267</v>
      </c>
      <c r="B269" t="s">
        <v>345</v>
      </c>
      <c r="C269">
        <v>20</v>
      </c>
      <c r="D269">
        <v>0</v>
      </c>
      <c r="E269">
        <v>2</v>
      </c>
      <c r="F269">
        <v>0</v>
      </c>
      <c r="G269">
        <v>0</v>
      </c>
      <c r="H269">
        <v>0</v>
      </c>
      <c r="I269">
        <v>229</v>
      </c>
      <c r="J269">
        <v>7000</v>
      </c>
      <c r="K269">
        <v>0</v>
      </c>
      <c r="L269">
        <v>0</v>
      </c>
      <c r="M269">
        <v>0</v>
      </c>
      <c r="N269">
        <v>0</v>
      </c>
      <c r="O269">
        <v>3</v>
      </c>
      <c r="P269">
        <v>6</v>
      </c>
      <c r="Q269">
        <v>0</v>
      </c>
      <c r="R269">
        <v>0</v>
      </c>
      <c r="S269">
        <v>0</v>
      </c>
      <c r="T269">
        <v>0</v>
      </c>
      <c r="U269">
        <v>1</v>
      </c>
      <c r="V269">
        <v>40</v>
      </c>
      <c r="W269">
        <v>35000</v>
      </c>
      <c r="X269">
        <v>5</v>
      </c>
      <c r="Y269">
        <v>251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</row>
    <row r="270" spans="1:78" x14ac:dyDescent="0.2">
      <c r="A270">
        <v>268</v>
      </c>
      <c r="B270" t="s">
        <v>346</v>
      </c>
      <c r="C270">
        <v>26</v>
      </c>
      <c r="D270">
        <v>0</v>
      </c>
      <c r="E270">
        <v>2</v>
      </c>
      <c r="F270">
        <v>0</v>
      </c>
      <c r="G270">
        <v>0</v>
      </c>
      <c r="H270">
        <v>0</v>
      </c>
      <c r="I270">
        <v>196</v>
      </c>
      <c r="J270">
        <v>7000</v>
      </c>
      <c r="K270">
        <v>0</v>
      </c>
      <c r="L270">
        <v>1</v>
      </c>
      <c r="M270">
        <v>0</v>
      </c>
      <c r="N270">
        <v>0</v>
      </c>
      <c r="O270">
        <v>2</v>
      </c>
      <c r="P270">
        <v>3</v>
      </c>
      <c r="Q270">
        <v>0</v>
      </c>
      <c r="R270">
        <v>0</v>
      </c>
      <c r="S270">
        <v>0</v>
      </c>
      <c r="T270">
        <v>0</v>
      </c>
      <c r="U270">
        <v>1</v>
      </c>
      <c r="V270">
        <v>40</v>
      </c>
      <c r="W270">
        <v>35000</v>
      </c>
      <c r="X270">
        <v>5</v>
      </c>
      <c r="Y270">
        <v>251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</row>
    <row r="271" spans="1:78" x14ac:dyDescent="0.2">
      <c r="A271">
        <v>269</v>
      </c>
      <c r="B271" t="s">
        <v>347</v>
      </c>
      <c r="C271">
        <v>22</v>
      </c>
      <c r="D271">
        <v>0</v>
      </c>
      <c r="E271">
        <v>2</v>
      </c>
      <c r="F271">
        <v>0</v>
      </c>
      <c r="G271">
        <v>0</v>
      </c>
      <c r="H271">
        <v>0</v>
      </c>
      <c r="I271">
        <v>147</v>
      </c>
      <c r="J271">
        <v>7000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7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40</v>
      </c>
      <c r="W271">
        <v>35000</v>
      </c>
      <c r="X271">
        <v>5</v>
      </c>
      <c r="Y271">
        <v>251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</row>
    <row r="272" spans="1:78" x14ac:dyDescent="0.2">
      <c r="A272">
        <v>270</v>
      </c>
      <c r="B272" t="s">
        <v>348</v>
      </c>
      <c r="C272">
        <v>15</v>
      </c>
      <c r="D272">
        <v>0</v>
      </c>
      <c r="E272">
        <v>2</v>
      </c>
      <c r="F272">
        <v>0</v>
      </c>
      <c r="G272">
        <v>0</v>
      </c>
      <c r="H272">
        <v>0</v>
      </c>
      <c r="I272">
        <v>101</v>
      </c>
      <c r="J272">
        <v>7000</v>
      </c>
      <c r="K272">
        <v>4</v>
      </c>
      <c r="L272">
        <v>4</v>
      </c>
      <c r="M272">
        <v>1</v>
      </c>
      <c r="N272">
        <v>2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2</v>
      </c>
      <c r="V272">
        <v>28</v>
      </c>
      <c r="W272">
        <v>35000</v>
      </c>
      <c r="X272">
        <v>5</v>
      </c>
      <c r="Y272">
        <v>251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</row>
    <row r="273" spans="1:78" x14ac:dyDescent="0.2">
      <c r="A273">
        <v>271</v>
      </c>
      <c r="B273" t="s">
        <v>349</v>
      </c>
      <c r="C273">
        <v>20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226</v>
      </c>
      <c r="J273">
        <v>7000</v>
      </c>
      <c r="K273">
        <v>1</v>
      </c>
      <c r="L273">
        <v>2</v>
      </c>
      <c r="M273">
        <v>0</v>
      </c>
      <c r="N273">
        <v>0</v>
      </c>
      <c r="O273">
        <v>0</v>
      </c>
      <c r="P273">
        <v>0</v>
      </c>
      <c r="Q273">
        <v>1</v>
      </c>
      <c r="R273">
        <v>8</v>
      </c>
      <c r="S273">
        <v>0</v>
      </c>
      <c r="T273">
        <v>0</v>
      </c>
      <c r="U273">
        <v>2</v>
      </c>
      <c r="V273">
        <v>28</v>
      </c>
      <c r="W273">
        <v>35000</v>
      </c>
      <c r="X273">
        <v>5</v>
      </c>
      <c r="Y273">
        <v>251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</row>
    <row r="274" spans="1:78" x14ac:dyDescent="0.2">
      <c r="A274">
        <v>272</v>
      </c>
      <c r="B274" t="s">
        <v>350</v>
      </c>
      <c r="C274">
        <v>26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197</v>
      </c>
      <c r="J274">
        <v>7000</v>
      </c>
      <c r="K274">
        <v>0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4</v>
      </c>
      <c r="S274">
        <v>0</v>
      </c>
      <c r="T274">
        <v>0</v>
      </c>
      <c r="U274">
        <v>2</v>
      </c>
      <c r="V274">
        <v>28</v>
      </c>
      <c r="W274">
        <v>35000</v>
      </c>
      <c r="X274">
        <v>5</v>
      </c>
      <c r="Y274">
        <v>251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</row>
    <row r="275" spans="1:78" x14ac:dyDescent="0.2">
      <c r="A275">
        <v>273</v>
      </c>
      <c r="B275" t="s">
        <v>351</v>
      </c>
      <c r="C275">
        <v>22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158</v>
      </c>
      <c r="J275">
        <v>7000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1</v>
      </c>
      <c r="R275">
        <v>6</v>
      </c>
      <c r="S275">
        <v>0</v>
      </c>
      <c r="T275">
        <v>0</v>
      </c>
      <c r="U275">
        <v>2</v>
      </c>
      <c r="V275">
        <v>28</v>
      </c>
      <c r="W275">
        <v>35000</v>
      </c>
      <c r="X275">
        <v>5</v>
      </c>
      <c r="Y275">
        <v>251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</row>
    <row r="276" spans="1:78" x14ac:dyDescent="0.2">
      <c r="A276">
        <v>274</v>
      </c>
      <c r="B276" t="s">
        <v>352</v>
      </c>
      <c r="C276">
        <v>15</v>
      </c>
      <c r="D276">
        <v>0</v>
      </c>
      <c r="E276">
        <v>3</v>
      </c>
      <c r="F276">
        <v>0</v>
      </c>
      <c r="G276">
        <v>0</v>
      </c>
      <c r="H276">
        <v>0</v>
      </c>
      <c r="I276">
        <v>102</v>
      </c>
      <c r="J276">
        <v>7000</v>
      </c>
      <c r="K276">
        <v>4</v>
      </c>
      <c r="L276">
        <v>4</v>
      </c>
      <c r="M276">
        <v>1</v>
      </c>
      <c r="N276">
        <v>2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</v>
      </c>
      <c r="U276">
        <v>3</v>
      </c>
      <c r="V276">
        <v>25</v>
      </c>
      <c r="W276">
        <v>35000</v>
      </c>
      <c r="X276">
        <v>5</v>
      </c>
      <c r="Y276">
        <v>251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</row>
    <row r="277" spans="1:78" x14ac:dyDescent="0.2">
      <c r="A277">
        <v>275</v>
      </c>
      <c r="B277" t="s">
        <v>353</v>
      </c>
      <c r="C277">
        <v>20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234</v>
      </c>
      <c r="J277">
        <v>7000</v>
      </c>
      <c r="K277">
        <v>1</v>
      </c>
      <c r="L277">
        <v>2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2</v>
      </c>
      <c r="T277">
        <v>7</v>
      </c>
      <c r="U277">
        <v>3</v>
      </c>
      <c r="V277">
        <v>25</v>
      </c>
      <c r="W277">
        <v>35000</v>
      </c>
      <c r="X277">
        <v>5</v>
      </c>
      <c r="Y277">
        <v>251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</row>
    <row r="278" spans="1:78" x14ac:dyDescent="0.2">
      <c r="A278">
        <v>276</v>
      </c>
      <c r="B278" t="s">
        <v>354</v>
      </c>
      <c r="C278">
        <v>26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195</v>
      </c>
      <c r="J278">
        <v>7000</v>
      </c>
      <c r="K278">
        <v>1</v>
      </c>
      <c r="L278">
        <v>2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</v>
      </c>
      <c r="T278">
        <v>4</v>
      </c>
      <c r="U278">
        <v>3</v>
      </c>
      <c r="V278">
        <v>25</v>
      </c>
      <c r="W278">
        <v>35000</v>
      </c>
      <c r="X278">
        <v>5</v>
      </c>
      <c r="Y278">
        <v>251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</row>
    <row r="279" spans="1:78" x14ac:dyDescent="0.2">
      <c r="A279">
        <v>277</v>
      </c>
      <c r="B279" t="s">
        <v>355</v>
      </c>
      <c r="C279">
        <v>22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157</v>
      </c>
      <c r="J279">
        <v>7000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2</v>
      </c>
      <c r="T279">
        <v>7</v>
      </c>
      <c r="U279">
        <v>3</v>
      </c>
      <c r="V279">
        <v>25</v>
      </c>
      <c r="W279">
        <v>35000</v>
      </c>
      <c r="X279">
        <v>5</v>
      </c>
      <c r="Y279">
        <v>251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</row>
    <row r="280" spans="1:78" x14ac:dyDescent="0.2">
      <c r="A280">
        <v>278</v>
      </c>
      <c r="B280" t="s">
        <v>356</v>
      </c>
      <c r="C280">
        <v>62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560</v>
      </c>
      <c r="J280">
        <v>6000</v>
      </c>
      <c r="K280">
        <v>0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15</v>
      </c>
      <c r="W280">
        <v>20000</v>
      </c>
      <c r="X280">
        <v>5</v>
      </c>
      <c r="Y280">
        <v>251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</row>
    <row r="281" spans="1:78" x14ac:dyDescent="0.2">
      <c r="A281">
        <v>279</v>
      </c>
      <c r="B281" t="s">
        <v>357</v>
      </c>
      <c r="C281">
        <v>62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561</v>
      </c>
      <c r="J281">
        <v>6000</v>
      </c>
      <c r="K281">
        <v>0</v>
      </c>
      <c r="L281">
        <v>2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22</v>
      </c>
      <c r="W281">
        <v>20000</v>
      </c>
      <c r="X281">
        <v>5</v>
      </c>
      <c r="Y281">
        <v>251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</row>
    <row r="282" spans="1:78" x14ac:dyDescent="0.2">
      <c r="A282">
        <v>280</v>
      </c>
      <c r="B282" t="s">
        <v>358</v>
      </c>
      <c r="C282">
        <v>62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562</v>
      </c>
      <c r="J282">
        <v>8000</v>
      </c>
      <c r="K282">
        <v>0</v>
      </c>
      <c r="L282">
        <v>3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30</v>
      </c>
      <c r="W282">
        <v>20000</v>
      </c>
      <c r="X282">
        <v>5</v>
      </c>
      <c r="Y282">
        <v>251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</row>
    <row r="283" spans="1:78" x14ac:dyDescent="0.2">
      <c r="A283">
        <v>281</v>
      </c>
      <c r="B283" t="s">
        <v>359</v>
      </c>
      <c r="C283">
        <v>62</v>
      </c>
      <c r="D283">
        <v>0</v>
      </c>
      <c r="E283">
        <v>2</v>
      </c>
      <c r="F283">
        <v>0</v>
      </c>
      <c r="G283">
        <v>0</v>
      </c>
      <c r="H283">
        <v>0</v>
      </c>
      <c r="I283">
        <v>563</v>
      </c>
      <c r="J283">
        <v>10000</v>
      </c>
      <c r="K283">
        <v>1</v>
      </c>
      <c r="L283">
        <v>3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35</v>
      </c>
      <c r="W283">
        <v>20000</v>
      </c>
      <c r="X283">
        <v>5</v>
      </c>
      <c r="Y283">
        <v>251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</row>
    <row r="284" spans="1:78" x14ac:dyDescent="0.2">
      <c r="A284">
        <v>282</v>
      </c>
      <c r="B284" t="s">
        <v>360</v>
      </c>
      <c r="C284">
        <v>64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550</v>
      </c>
      <c r="J284">
        <v>6000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15</v>
      </c>
      <c r="W284">
        <v>20000</v>
      </c>
      <c r="X284">
        <v>5</v>
      </c>
      <c r="Y284">
        <v>251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</row>
    <row r="285" spans="1:78" x14ac:dyDescent="0.2">
      <c r="A285">
        <v>283</v>
      </c>
      <c r="B285" t="s">
        <v>361</v>
      </c>
      <c r="C285">
        <v>64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551</v>
      </c>
      <c r="J285">
        <v>6000</v>
      </c>
      <c r="K285">
        <v>0</v>
      </c>
      <c r="L285">
        <v>2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22</v>
      </c>
      <c r="W285">
        <v>20000</v>
      </c>
      <c r="X285">
        <v>5</v>
      </c>
      <c r="Y285">
        <v>251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</row>
    <row r="286" spans="1:78" x14ac:dyDescent="0.2">
      <c r="A286">
        <v>284</v>
      </c>
      <c r="B286" t="s">
        <v>362</v>
      </c>
      <c r="C286">
        <v>64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552</v>
      </c>
      <c r="J286">
        <v>8000</v>
      </c>
      <c r="K286">
        <v>1</v>
      </c>
      <c r="L286">
        <v>2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30</v>
      </c>
      <c r="W286">
        <v>20000</v>
      </c>
      <c r="X286">
        <v>5</v>
      </c>
      <c r="Y286">
        <v>251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</row>
    <row r="287" spans="1:78" x14ac:dyDescent="0.2">
      <c r="A287">
        <v>285</v>
      </c>
      <c r="B287" t="s">
        <v>363</v>
      </c>
      <c r="C287">
        <v>64</v>
      </c>
      <c r="D287">
        <v>0</v>
      </c>
      <c r="E287">
        <v>2</v>
      </c>
      <c r="F287">
        <v>0</v>
      </c>
      <c r="G287">
        <v>0</v>
      </c>
      <c r="H287">
        <v>0</v>
      </c>
      <c r="I287">
        <v>553</v>
      </c>
      <c r="J287">
        <v>8000</v>
      </c>
      <c r="K287">
        <v>0</v>
      </c>
      <c r="L287">
        <v>3</v>
      </c>
      <c r="M287">
        <v>0</v>
      </c>
      <c r="N287">
        <v>2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35</v>
      </c>
      <c r="W287">
        <v>20000</v>
      </c>
      <c r="X287">
        <v>5</v>
      </c>
      <c r="Y287">
        <v>251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</row>
    <row r="288" spans="1:78" x14ac:dyDescent="0.2">
      <c r="A288">
        <v>286</v>
      </c>
      <c r="B288" t="s">
        <v>364</v>
      </c>
      <c r="C288">
        <v>10</v>
      </c>
      <c r="D288">
        <v>9</v>
      </c>
      <c r="E288">
        <v>60</v>
      </c>
      <c r="F288">
        <v>15</v>
      </c>
      <c r="G288">
        <v>0</v>
      </c>
      <c r="H288">
        <v>0</v>
      </c>
      <c r="I288">
        <v>869</v>
      </c>
      <c r="J288">
        <v>60000</v>
      </c>
      <c r="K288">
        <v>5</v>
      </c>
      <c r="L288">
        <v>12</v>
      </c>
      <c r="M288">
        <v>4</v>
      </c>
      <c r="N288">
        <v>8</v>
      </c>
      <c r="O288">
        <v>1</v>
      </c>
      <c r="P288">
        <v>3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42</v>
      </c>
      <c r="W288">
        <v>35000</v>
      </c>
      <c r="X288">
        <v>5</v>
      </c>
      <c r="Y288">
        <v>251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</row>
    <row r="289" spans="1:78" x14ac:dyDescent="0.2">
      <c r="A289">
        <v>287</v>
      </c>
      <c r="B289" t="s">
        <v>365</v>
      </c>
      <c r="C289">
        <v>11</v>
      </c>
      <c r="D289">
        <v>9</v>
      </c>
      <c r="E289">
        <v>60</v>
      </c>
      <c r="F289">
        <v>16</v>
      </c>
      <c r="G289">
        <v>0</v>
      </c>
      <c r="H289">
        <v>0</v>
      </c>
      <c r="I289">
        <v>870</v>
      </c>
      <c r="J289">
        <v>60000</v>
      </c>
      <c r="K289">
        <v>5</v>
      </c>
      <c r="L289">
        <v>12</v>
      </c>
      <c r="M289">
        <v>4</v>
      </c>
      <c r="N289">
        <v>8</v>
      </c>
      <c r="O289">
        <v>1</v>
      </c>
      <c r="P289">
        <v>3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42</v>
      </c>
      <c r="W289">
        <v>35000</v>
      </c>
      <c r="X289">
        <v>5</v>
      </c>
      <c r="Y289">
        <v>251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</row>
    <row r="290" spans="1:78" x14ac:dyDescent="0.2">
      <c r="A290">
        <v>288</v>
      </c>
      <c r="B290" t="s">
        <v>366</v>
      </c>
      <c r="C290">
        <v>20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781</v>
      </c>
      <c r="J290">
        <v>7000</v>
      </c>
      <c r="K290">
        <v>0</v>
      </c>
      <c r="L290">
        <v>0</v>
      </c>
      <c r="M290">
        <v>0</v>
      </c>
      <c r="N290">
        <v>0</v>
      </c>
      <c r="O290">
        <v>3</v>
      </c>
      <c r="P290">
        <v>7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45</v>
      </c>
      <c r="W290">
        <v>35000</v>
      </c>
      <c r="X290">
        <v>5</v>
      </c>
      <c r="Y290">
        <v>251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</row>
    <row r="291" spans="1:78" x14ac:dyDescent="0.2">
      <c r="A291">
        <v>289</v>
      </c>
      <c r="B291" t="s">
        <v>367</v>
      </c>
      <c r="C291">
        <v>26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766</v>
      </c>
      <c r="J291">
        <v>7000</v>
      </c>
      <c r="K291">
        <v>0</v>
      </c>
      <c r="L291">
        <v>2</v>
      </c>
      <c r="M291">
        <v>0</v>
      </c>
      <c r="N291">
        <v>2</v>
      </c>
      <c r="O291">
        <v>1</v>
      </c>
      <c r="P291">
        <v>4</v>
      </c>
      <c r="Q291">
        <v>0</v>
      </c>
      <c r="R291">
        <v>0</v>
      </c>
      <c r="S291">
        <v>0</v>
      </c>
      <c r="T291">
        <v>0</v>
      </c>
      <c r="U291">
        <v>1</v>
      </c>
      <c r="V291">
        <v>45</v>
      </c>
      <c r="W291">
        <v>35000</v>
      </c>
      <c r="X291">
        <v>5</v>
      </c>
      <c r="Y291">
        <v>251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</row>
    <row r="292" spans="1:78" x14ac:dyDescent="0.2">
      <c r="A292">
        <v>290</v>
      </c>
      <c r="B292" t="s">
        <v>368</v>
      </c>
      <c r="C292">
        <v>22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773</v>
      </c>
      <c r="J292">
        <v>7000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8</v>
      </c>
      <c r="Q292">
        <v>0</v>
      </c>
      <c r="R292">
        <v>0</v>
      </c>
      <c r="S292">
        <v>0</v>
      </c>
      <c r="T292">
        <v>0</v>
      </c>
      <c r="U292">
        <v>1</v>
      </c>
      <c r="V292">
        <v>45</v>
      </c>
      <c r="W292">
        <v>35000</v>
      </c>
      <c r="X292">
        <v>5</v>
      </c>
      <c r="Y292">
        <v>251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</row>
    <row r="293" spans="1:78" x14ac:dyDescent="0.2">
      <c r="A293">
        <v>291</v>
      </c>
      <c r="B293" t="s">
        <v>369</v>
      </c>
      <c r="C293">
        <v>62</v>
      </c>
      <c r="D293">
        <v>0</v>
      </c>
      <c r="E293">
        <v>2</v>
      </c>
      <c r="F293">
        <v>0</v>
      </c>
      <c r="G293">
        <v>0</v>
      </c>
      <c r="H293">
        <v>0</v>
      </c>
      <c r="I293">
        <v>752</v>
      </c>
      <c r="J293">
        <v>7000</v>
      </c>
      <c r="K293">
        <v>0</v>
      </c>
      <c r="L293">
        <v>3</v>
      </c>
      <c r="M293">
        <v>0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</v>
      </c>
      <c r="V293">
        <v>45</v>
      </c>
      <c r="W293">
        <v>35000</v>
      </c>
      <c r="X293">
        <v>5</v>
      </c>
      <c r="Y293">
        <v>251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</row>
    <row r="294" spans="1:78" x14ac:dyDescent="0.2">
      <c r="A294">
        <v>292</v>
      </c>
      <c r="B294" t="s">
        <v>370</v>
      </c>
      <c r="C294">
        <v>64</v>
      </c>
      <c r="D294">
        <v>0</v>
      </c>
      <c r="E294">
        <v>2</v>
      </c>
      <c r="F294">
        <v>0</v>
      </c>
      <c r="G294">
        <v>0</v>
      </c>
      <c r="H294">
        <v>0</v>
      </c>
      <c r="I294">
        <v>761</v>
      </c>
      <c r="J294">
        <v>7000</v>
      </c>
      <c r="K294">
        <v>2</v>
      </c>
      <c r="L294">
        <v>3</v>
      </c>
      <c r="M294">
        <v>0</v>
      </c>
      <c r="N294">
        <v>1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45</v>
      </c>
      <c r="W294">
        <v>35000</v>
      </c>
      <c r="X294">
        <v>5</v>
      </c>
      <c r="Y294">
        <v>251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</row>
    <row r="295" spans="1:78" x14ac:dyDescent="0.2">
      <c r="A295">
        <v>293</v>
      </c>
      <c r="B295" t="s">
        <v>371</v>
      </c>
      <c r="C295">
        <v>10</v>
      </c>
      <c r="D295">
        <v>9</v>
      </c>
      <c r="E295">
        <v>2</v>
      </c>
      <c r="F295">
        <v>5</v>
      </c>
      <c r="G295">
        <v>0</v>
      </c>
      <c r="H295">
        <v>0</v>
      </c>
      <c r="I295">
        <v>871</v>
      </c>
      <c r="J295">
        <v>40000</v>
      </c>
      <c r="K295">
        <v>5</v>
      </c>
      <c r="L295">
        <v>12</v>
      </c>
      <c r="M295">
        <v>4</v>
      </c>
      <c r="N295">
        <v>8</v>
      </c>
      <c r="O295">
        <v>0</v>
      </c>
      <c r="P295">
        <v>0</v>
      </c>
      <c r="Q295">
        <v>3</v>
      </c>
      <c r="R295">
        <v>5</v>
      </c>
      <c r="S295">
        <v>0</v>
      </c>
      <c r="T295">
        <v>0</v>
      </c>
      <c r="U295">
        <v>0</v>
      </c>
      <c r="V295">
        <v>42</v>
      </c>
      <c r="W295">
        <v>35000</v>
      </c>
      <c r="X295">
        <v>5</v>
      </c>
      <c r="Y295">
        <v>251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</row>
    <row r="296" spans="1:78" x14ac:dyDescent="0.2">
      <c r="A296">
        <v>294</v>
      </c>
      <c r="B296" t="s">
        <v>372</v>
      </c>
      <c r="C296">
        <v>11</v>
      </c>
      <c r="D296">
        <v>9</v>
      </c>
      <c r="E296">
        <v>2</v>
      </c>
      <c r="F296">
        <v>6</v>
      </c>
      <c r="G296">
        <v>0</v>
      </c>
      <c r="H296">
        <v>0</v>
      </c>
      <c r="I296">
        <v>872</v>
      </c>
      <c r="J296">
        <v>40000</v>
      </c>
      <c r="K296">
        <v>5</v>
      </c>
      <c r="L296">
        <v>12</v>
      </c>
      <c r="M296">
        <v>4</v>
      </c>
      <c r="N296">
        <v>8</v>
      </c>
      <c r="O296">
        <v>0</v>
      </c>
      <c r="P296">
        <v>0</v>
      </c>
      <c r="Q296">
        <v>3</v>
      </c>
      <c r="R296">
        <v>5</v>
      </c>
      <c r="S296">
        <v>0</v>
      </c>
      <c r="T296">
        <v>0</v>
      </c>
      <c r="U296">
        <v>0</v>
      </c>
      <c r="V296">
        <v>42</v>
      </c>
      <c r="W296">
        <v>35000</v>
      </c>
      <c r="X296">
        <v>5</v>
      </c>
      <c r="Y296">
        <v>251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</row>
    <row r="297" spans="1:78" x14ac:dyDescent="0.2">
      <c r="A297">
        <v>295</v>
      </c>
      <c r="B297" t="s">
        <v>373</v>
      </c>
      <c r="C297">
        <v>19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775</v>
      </c>
      <c r="J297">
        <v>5000</v>
      </c>
      <c r="K297">
        <v>0</v>
      </c>
      <c r="L297">
        <v>3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9</v>
      </c>
      <c r="S297">
        <v>0</v>
      </c>
      <c r="T297">
        <v>0</v>
      </c>
      <c r="U297">
        <v>2</v>
      </c>
      <c r="V297">
        <v>30</v>
      </c>
      <c r="W297">
        <v>35000</v>
      </c>
      <c r="X297">
        <v>5</v>
      </c>
      <c r="Y297">
        <v>251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</row>
    <row r="298" spans="1:78" x14ac:dyDescent="0.2">
      <c r="A298">
        <v>296</v>
      </c>
      <c r="B298" t="s">
        <v>374</v>
      </c>
      <c r="C298">
        <v>26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762</v>
      </c>
      <c r="J298">
        <v>5000</v>
      </c>
      <c r="K298">
        <v>0</v>
      </c>
      <c r="L298">
        <v>2</v>
      </c>
      <c r="M298">
        <v>0</v>
      </c>
      <c r="N298">
        <v>0</v>
      </c>
      <c r="O298">
        <v>0</v>
      </c>
      <c r="P298">
        <v>0</v>
      </c>
      <c r="Q298">
        <v>2</v>
      </c>
      <c r="R298">
        <v>4</v>
      </c>
      <c r="S298">
        <v>0</v>
      </c>
      <c r="T298">
        <v>0</v>
      </c>
      <c r="U298">
        <v>2</v>
      </c>
      <c r="V298">
        <v>30</v>
      </c>
      <c r="W298">
        <v>35000</v>
      </c>
      <c r="X298">
        <v>5</v>
      </c>
      <c r="Y298">
        <v>251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</row>
    <row r="299" spans="1:78" x14ac:dyDescent="0.2">
      <c r="A299">
        <v>297</v>
      </c>
      <c r="B299" t="s">
        <v>375</v>
      </c>
      <c r="C299">
        <v>22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771</v>
      </c>
      <c r="J299">
        <v>5000</v>
      </c>
      <c r="K299">
        <v>0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1</v>
      </c>
      <c r="R299">
        <v>7</v>
      </c>
      <c r="S299">
        <v>0</v>
      </c>
      <c r="T299">
        <v>0</v>
      </c>
      <c r="U299">
        <v>2</v>
      </c>
      <c r="V299">
        <v>30</v>
      </c>
      <c r="W299">
        <v>35000</v>
      </c>
      <c r="X299">
        <v>5</v>
      </c>
      <c r="Y299">
        <v>251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</row>
    <row r="300" spans="1:78" x14ac:dyDescent="0.2">
      <c r="A300">
        <v>298</v>
      </c>
      <c r="B300" t="s">
        <v>376</v>
      </c>
      <c r="C300">
        <v>62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750</v>
      </c>
      <c r="J300">
        <v>5000</v>
      </c>
      <c r="K300">
        <v>0</v>
      </c>
      <c r="L300">
        <v>3</v>
      </c>
      <c r="M300">
        <v>0</v>
      </c>
      <c r="N300">
        <v>0</v>
      </c>
      <c r="O300">
        <v>0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2</v>
      </c>
      <c r="V300">
        <v>30</v>
      </c>
      <c r="W300">
        <v>35000</v>
      </c>
      <c r="X300">
        <v>5</v>
      </c>
      <c r="Y300">
        <v>251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</row>
    <row r="301" spans="1:78" x14ac:dyDescent="0.2">
      <c r="A301">
        <v>299</v>
      </c>
      <c r="B301" t="s">
        <v>377</v>
      </c>
      <c r="C301">
        <v>64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759</v>
      </c>
      <c r="J301">
        <v>5000</v>
      </c>
      <c r="K301">
        <v>2</v>
      </c>
      <c r="L301">
        <v>2</v>
      </c>
      <c r="M301">
        <v>0</v>
      </c>
      <c r="N301">
        <v>1</v>
      </c>
      <c r="O301">
        <v>0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2</v>
      </c>
      <c r="V301">
        <v>30</v>
      </c>
      <c r="W301">
        <v>35000</v>
      </c>
      <c r="X301">
        <v>5</v>
      </c>
      <c r="Y301">
        <v>251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</row>
    <row r="302" spans="1:78" x14ac:dyDescent="0.2">
      <c r="A302">
        <v>300</v>
      </c>
      <c r="B302" t="s">
        <v>378</v>
      </c>
      <c r="C302">
        <v>10</v>
      </c>
      <c r="D302">
        <v>9</v>
      </c>
      <c r="E302">
        <v>10</v>
      </c>
      <c r="F302">
        <v>1</v>
      </c>
      <c r="G302">
        <v>0</v>
      </c>
      <c r="H302">
        <v>0</v>
      </c>
      <c r="I302">
        <v>590</v>
      </c>
      <c r="J302">
        <v>50000</v>
      </c>
      <c r="K302">
        <v>5</v>
      </c>
      <c r="L302">
        <v>12</v>
      </c>
      <c r="M302">
        <v>4</v>
      </c>
      <c r="N302">
        <v>8</v>
      </c>
      <c r="O302">
        <v>0</v>
      </c>
      <c r="P302">
        <v>0</v>
      </c>
      <c r="Q302">
        <v>0</v>
      </c>
      <c r="R302">
        <v>0</v>
      </c>
      <c r="S302">
        <v>3</v>
      </c>
      <c r="T302">
        <v>5</v>
      </c>
      <c r="U302">
        <v>0</v>
      </c>
      <c r="V302">
        <v>42</v>
      </c>
      <c r="W302">
        <v>35000</v>
      </c>
      <c r="X302">
        <v>5</v>
      </c>
      <c r="Y302">
        <v>251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</row>
    <row r="303" spans="1:78" x14ac:dyDescent="0.2">
      <c r="A303">
        <v>301</v>
      </c>
      <c r="B303" t="s">
        <v>379</v>
      </c>
      <c r="C303">
        <v>11</v>
      </c>
      <c r="D303">
        <v>9</v>
      </c>
      <c r="E303">
        <v>10</v>
      </c>
      <c r="F303">
        <v>2</v>
      </c>
      <c r="G303">
        <v>0</v>
      </c>
      <c r="H303">
        <v>0</v>
      </c>
      <c r="I303">
        <v>591</v>
      </c>
      <c r="J303">
        <v>50000</v>
      </c>
      <c r="K303">
        <v>5</v>
      </c>
      <c r="L303">
        <v>12</v>
      </c>
      <c r="M303">
        <v>4</v>
      </c>
      <c r="N303">
        <v>8</v>
      </c>
      <c r="O303">
        <v>0</v>
      </c>
      <c r="P303">
        <v>0</v>
      </c>
      <c r="Q303">
        <v>0</v>
      </c>
      <c r="R303">
        <v>0</v>
      </c>
      <c r="S303">
        <v>3</v>
      </c>
      <c r="T303">
        <v>5</v>
      </c>
      <c r="U303">
        <v>0</v>
      </c>
      <c r="V303">
        <v>42</v>
      </c>
      <c r="W303">
        <v>35000</v>
      </c>
      <c r="X303">
        <v>5</v>
      </c>
      <c r="Y303">
        <v>251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</row>
    <row r="304" spans="1:78" x14ac:dyDescent="0.2">
      <c r="A304">
        <v>302</v>
      </c>
      <c r="B304" t="s">
        <v>380</v>
      </c>
      <c r="C304">
        <v>20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779</v>
      </c>
      <c r="J304">
        <v>6000</v>
      </c>
      <c r="K304">
        <v>0</v>
      </c>
      <c r="L304">
        <v>3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>
        <v>8</v>
      </c>
      <c r="U304">
        <v>3</v>
      </c>
      <c r="V304">
        <v>28</v>
      </c>
      <c r="W304">
        <v>35000</v>
      </c>
      <c r="X304">
        <v>5</v>
      </c>
      <c r="Y304">
        <v>251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</row>
    <row r="305" spans="1:78" x14ac:dyDescent="0.2">
      <c r="A305">
        <v>303</v>
      </c>
      <c r="B305" t="s">
        <v>381</v>
      </c>
      <c r="C305">
        <v>26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764</v>
      </c>
      <c r="J305">
        <v>6000</v>
      </c>
      <c r="K305">
        <v>1</v>
      </c>
      <c r="L305">
        <v>3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</v>
      </c>
      <c r="T305">
        <v>4</v>
      </c>
      <c r="U305">
        <v>3</v>
      </c>
      <c r="V305">
        <v>28</v>
      </c>
      <c r="W305">
        <v>35000</v>
      </c>
      <c r="X305">
        <v>5</v>
      </c>
      <c r="Y305">
        <v>251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</row>
    <row r="306" spans="1:78" x14ac:dyDescent="0.2">
      <c r="A306">
        <v>304</v>
      </c>
      <c r="B306" t="s">
        <v>382</v>
      </c>
      <c r="C306">
        <v>22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772</v>
      </c>
      <c r="J306">
        <v>6000</v>
      </c>
      <c r="K306">
        <v>0</v>
      </c>
      <c r="L306">
        <v>2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1</v>
      </c>
      <c r="T306">
        <v>8</v>
      </c>
      <c r="U306">
        <v>3</v>
      </c>
      <c r="V306">
        <v>28</v>
      </c>
      <c r="W306">
        <v>35000</v>
      </c>
      <c r="X306">
        <v>5</v>
      </c>
      <c r="Y306">
        <v>251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</row>
    <row r="307" spans="1:78" x14ac:dyDescent="0.2">
      <c r="A307">
        <v>305</v>
      </c>
      <c r="B307" t="s">
        <v>383</v>
      </c>
      <c r="C307">
        <v>62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751</v>
      </c>
      <c r="J307">
        <v>6000</v>
      </c>
      <c r="K307">
        <v>1</v>
      </c>
      <c r="L307">
        <v>3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</v>
      </c>
      <c r="T307">
        <v>0</v>
      </c>
      <c r="U307">
        <v>3</v>
      </c>
      <c r="V307">
        <v>28</v>
      </c>
      <c r="W307">
        <v>35000</v>
      </c>
      <c r="X307">
        <v>5</v>
      </c>
      <c r="Y307">
        <v>251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</row>
    <row r="308" spans="1:78" x14ac:dyDescent="0.2">
      <c r="A308">
        <v>306</v>
      </c>
      <c r="B308" t="s">
        <v>384</v>
      </c>
      <c r="C308">
        <v>64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760</v>
      </c>
      <c r="J308">
        <v>6000</v>
      </c>
      <c r="K308">
        <v>2</v>
      </c>
      <c r="L308">
        <v>2</v>
      </c>
      <c r="M308">
        <v>0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1</v>
      </c>
      <c r="T308">
        <v>0</v>
      </c>
      <c r="U308">
        <v>3</v>
      </c>
      <c r="V308">
        <v>28</v>
      </c>
      <c r="W308">
        <v>35000</v>
      </c>
      <c r="X308">
        <v>5</v>
      </c>
      <c r="Y308">
        <v>251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</row>
    <row r="309" spans="1:78" x14ac:dyDescent="0.2">
      <c r="A309">
        <v>307</v>
      </c>
      <c r="B309" t="s">
        <v>385</v>
      </c>
      <c r="C309">
        <v>15</v>
      </c>
      <c r="D309">
        <v>0</v>
      </c>
      <c r="E309">
        <v>3</v>
      </c>
      <c r="F309">
        <v>0</v>
      </c>
      <c r="G309">
        <v>0</v>
      </c>
      <c r="H309">
        <v>0</v>
      </c>
      <c r="I309">
        <v>743</v>
      </c>
      <c r="J309">
        <v>10000</v>
      </c>
      <c r="K309">
        <v>5</v>
      </c>
      <c r="L309">
        <v>6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2</v>
      </c>
      <c r="U309">
        <v>0</v>
      </c>
      <c r="V309">
        <v>42</v>
      </c>
      <c r="W309">
        <v>35000</v>
      </c>
      <c r="X309">
        <v>5</v>
      </c>
      <c r="Y309">
        <v>251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</row>
    <row r="310" spans="1:78" x14ac:dyDescent="0.2">
      <c r="A310">
        <v>308</v>
      </c>
      <c r="B310" t="s">
        <v>386</v>
      </c>
      <c r="C310">
        <v>15</v>
      </c>
      <c r="D310">
        <v>0</v>
      </c>
      <c r="E310">
        <v>3</v>
      </c>
      <c r="F310">
        <v>0</v>
      </c>
      <c r="G310">
        <v>0</v>
      </c>
      <c r="H310">
        <v>0</v>
      </c>
      <c r="I310">
        <v>743</v>
      </c>
      <c r="J310">
        <v>10000</v>
      </c>
      <c r="K310">
        <v>5</v>
      </c>
      <c r="L310">
        <v>6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2</v>
      </c>
      <c r="S310">
        <v>0</v>
      </c>
      <c r="T310">
        <v>0</v>
      </c>
      <c r="U310">
        <v>0</v>
      </c>
      <c r="V310">
        <v>42</v>
      </c>
      <c r="W310">
        <v>35000</v>
      </c>
      <c r="X310">
        <v>5</v>
      </c>
      <c r="Y310">
        <v>251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</row>
    <row r="311" spans="1:78" x14ac:dyDescent="0.2">
      <c r="A311">
        <v>309</v>
      </c>
      <c r="B311" t="s">
        <v>387</v>
      </c>
      <c r="C311">
        <v>15</v>
      </c>
      <c r="D311">
        <v>0</v>
      </c>
      <c r="E311">
        <v>3</v>
      </c>
      <c r="F311">
        <v>0</v>
      </c>
      <c r="G311">
        <v>0</v>
      </c>
      <c r="H311">
        <v>0</v>
      </c>
      <c r="I311">
        <v>743</v>
      </c>
      <c r="J311">
        <v>10000</v>
      </c>
      <c r="K311">
        <v>5</v>
      </c>
      <c r="L311">
        <v>6</v>
      </c>
      <c r="M311">
        <v>0</v>
      </c>
      <c r="N311">
        <v>0</v>
      </c>
      <c r="O311">
        <v>0</v>
      </c>
      <c r="P311">
        <v>2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42</v>
      </c>
      <c r="W311">
        <v>35000</v>
      </c>
      <c r="X311">
        <v>5</v>
      </c>
      <c r="Y311">
        <v>251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</row>
    <row r="312" spans="1:78" x14ac:dyDescent="0.2">
      <c r="A312">
        <v>310</v>
      </c>
      <c r="B312" t="s">
        <v>388</v>
      </c>
      <c r="C312">
        <v>5</v>
      </c>
      <c r="D312">
        <v>34</v>
      </c>
      <c r="E312">
        <v>73</v>
      </c>
      <c r="F312">
        <v>0</v>
      </c>
      <c r="G312">
        <v>0</v>
      </c>
      <c r="H312">
        <v>0</v>
      </c>
      <c r="I312">
        <v>72</v>
      </c>
      <c r="J312">
        <v>35000</v>
      </c>
      <c r="K312">
        <v>0</v>
      </c>
      <c r="L312">
        <v>0</v>
      </c>
      <c r="M312">
        <v>0</v>
      </c>
      <c r="N312">
        <v>0</v>
      </c>
      <c r="O312">
        <v>6</v>
      </c>
      <c r="P312">
        <v>40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43</v>
      </c>
      <c r="W312">
        <v>35000</v>
      </c>
      <c r="X312">
        <v>5</v>
      </c>
      <c r="Y312">
        <v>251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</row>
    <row r="313" spans="1:78" x14ac:dyDescent="0.2">
      <c r="A313">
        <v>311</v>
      </c>
      <c r="B313" t="s">
        <v>389</v>
      </c>
      <c r="C313">
        <v>15</v>
      </c>
      <c r="D313">
        <v>0</v>
      </c>
      <c r="E313">
        <v>2</v>
      </c>
      <c r="F313">
        <v>0</v>
      </c>
      <c r="G313">
        <v>0</v>
      </c>
      <c r="H313">
        <v>0</v>
      </c>
      <c r="I313">
        <v>107</v>
      </c>
      <c r="J313">
        <v>8000</v>
      </c>
      <c r="K313">
        <v>5</v>
      </c>
      <c r="L313">
        <v>5</v>
      </c>
      <c r="M313">
        <v>5</v>
      </c>
      <c r="N313">
        <v>5</v>
      </c>
      <c r="O313">
        <v>0</v>
      </c>
      <c r="P313">
        <v>2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45</v>
      </c>
      <c r="W313">
        <v>35000</v>
      </c>
      <c r="X313">
        <v>5</v>
      </c>
      <c r="Y313">
        <v>251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</row>
    <row r="314" spans="1:78" x14ac:dyDescent="0.2">
      <c r="A314">
        <v>312</v>
      </c>
      <c r="B314" t="s">
        <v>390</v>
      </c>
      <c r="C314">
        <v>19</v>
      </c>
      <c r="D314">
        <v>0</v>
      </c>
      <c r="E314">
        <v>3</v>
      </c>
      <c r="F314">
        <v>0</v>
      </c>
      <c r="G314">
        <v>0</v>
      </c>
      <c r="H314">
        <v>0</v>
      </c>
      <c r="I314">
        <v>682</v>
      </c>
      <c r="J314">
        <v>8000</v>
      </c>
      <c r="K314">
        <v>0</v>
      </c>
      <c r="L314">
        <v>2</v>
      </c>
      <c r="M314">
        <v>0</v>
      </c>
      <c r="N314">
        <v>1</v>
      </c>
      <c r="O314">
        <v>3</v>
      </c>
      <c r="P314">
        <v>8</v>
      </c>
      <c r="Q314">
        <v>0</v>
      </c>
      <c r="R314">
        <v>0</v>
      </c>
      <c r="S314">
        <v>0</v>
      </c>
      <c r="T314">
        <v>0</v>
      </c>
      <c r="U314">
        <v>1</v>
      </c>
      <c r="V314">
        <v>54</v>
      </c>
      <c r="W314">
        <v>35000</v>
      </c>
      <c r="X314">
        <v>5</v>
      </c>
      <c r="Y314">
        <v>251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</row>
    <row r="315" spans="1:78" x14ac:dyDescent="0.2">
      <c r="A315">
        <v>313</v>
      </c>
      <c r="B315" t="s">
        <v>391</v>
      </c>
      <c r="C315">
        <v>26</v>
      </c>
      <c r="D315">
        <v>0</v>
      </c>
      <c r="E315">
        <v>2</v>
      </c>
      <c r="F315">
        <v>0</v>
      </c>
      <c r="G315">
        <v>0</v>
      </c>
      <c r="H315">
        <v>0</v>
      </c>
      <c r="I315">
        <v>676</v>
      </c>
      <c r="J315">
        <v>8000</v>
      </c>
      <c r="K315">
        <v>0</v>
      </c>
      <c r="L315">
        <v>1</v>
      </c>
      <c r="M315">
        <v>0</v>
      </c>
      <c r="N315">
        <v>0</v>
      </c>
      <c r="O315">
        <v>1</v>
      </c>
      <c r="P315">
        <v>5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54</v>
      </c>
      <c r="W315">
        <v>35000</v>
      </c>
      <c r="X315">
        <v>5</v>
      </c>
      <c r="Y315">
        <v>251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</row>
    <row r="316" spans="1:78" x14ac:dyDescent="0.2">
      <c r="A316">
        <v>314</v>
      </c>
      <c r="B316" t="s">
        <v>392</v>
      </c>
      <c r="C316">
        <v>22</v>
      </c>
      <c r="D316">
        <v>0</v>
      </c>
      <c r="E316">
        <v>2</v>
      </c>
      <c r="F316">
        <v>0</v>
      </c>
      <c r="G316">
        <v>0</v>
      </c>
      <c r="H316">
        <v>0</v>
      </c>
      <c r="I316">
        <v>670</v>
      </c>
      <c r="J316">
        <v>8000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9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54</v>
      </c>
      <c r="W316">
        <v>35000</v>
      </c>
      <c r="X316">
        <v>5</v>
      </c>
      <c r="Y316">
        <v>251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</row>
    <row r="317" spans="1:78" x14ac:dyDescent="0.2">
      <c r="A317">
        <v>315</v>
      </c>
      <c r="B317" t="s">
        <v>393</v>
      </c>
      <c r="C317">
        <v>62</v>
      </c>
      <c r="D317">
        <v>0</v>
      </c>
      <c r="E317">
        <v>2</v>
      </c>
      <c r="F317">
        <v>6</v>
      </c>
      <c r="G317">
        <v>0</v>
      </c>
      <c r="H317">
        <v>0</v>
      </c>
      <c r="I317">
        <v>564</v>
      </c>
      <c r="J317">
        <v>10000</v>
      </c>
      <c r="K317">
        <v>2</v>
      </c>
      <c r="L317">
        <v>3</v>
      </c>
      <c r="M317">
        <v>2</v>
      </c>
      <c r="N317">
        <v>3</v>
      </c>
      <c r="O317">
        <v>0</v>
      </c>
      <c r="P317">
        <v>2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45</v>
      </c>
      <c r="W317">
        <v>35000</v>
      </c>
      <c r="X317">
        <v>5</v>
      </c>
      <c r="Y317">
        <v>251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</row>
    <row r="318" spans="1:78" x14ac:dyDescent="0.2">
      <c r="A318">
        <v>316</v>
      </c>
      <c r="B318" t="s">
        <v>394</v>
      </c>
      <c r="C318">
        <v>64</v>
      </c>
      <c r="D318">
        <v>0</v>
      </c>
      <c r="E318">
        <v>2</v>
      </c>
      <c r="F318">
        <v>0</v>
      </c>
      <c r="G318">
        <v>0</v>
      </c>
      <c r="H318">
        <v>0</v>
      </c>
      <c r="I318">
        <v>556</v>
      </c>
      <c r="J318">
        <v>10000</v>
      </c>
      <c r="K318">
        <v>2</v>
      </c>
      <c r="L318">
        <v>3</v>
      </c>
      <c r="M318">
        <v>2</v>
      </c>
      <c r="N318">
        <v>3</v>
      </c>
      <c r="O318">
        <v>0</v>
      </c>
      <c r="P318">
        <v>2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45</v>
      </c>
      <c r="W318">
        <v>35000</v>
      </c>
      <c r="X318">
        <v>5</v>
      </c>
      <c r="Y318">
        <v>251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</row>
    <row r="319" spans="1:78" x14ac:dyDescent="0.2">
      <c r="A319">
        <v>317</v>
      </c>
      <c r="B319" t="s">
        <v>395</v>
      </c>
      <c r="C319">
        <v>5</v>
      </c>
      <c r="D319">
        <v>35</v>
      </c>
      <c r="E319">
        <v>10</v>
      </c>
      <c r="F319">
        <v>0</v>
      </c>
      <c r="G319">
        <v>0</v>
      </c>
      <c r="H319">
        <v>0</v>
      </c>
      <c r="I319">
        <v>73</v>
      </c>
      <c r="J319">
        <v>20000</v>
      </c>
      <c r="K319">
        <v>0</v>
      </c>
      <c r="L319">
        <v>0</v>
      </c>
      <c r="M319">
        <v>0</v>
      </c>
      <c r="N319">
        <v>0</v>
      </c>
      <c r="O319">
        <v>7</v>
      </c>
      <c r="P319">
        <v>25</v>
      </c>
      <c r="Q319">
        <v>5</v>
      </c>
      <c r="R319">
        <v>12</v>
      </c>
      <c r="S319">
        <v>0</v>
      </c>
      <c r="T319">
        <v>0</v>
      </c>
      <c r="U319">
        <v>0</v>
      </c>
      <c r="V319">
        <v>43</v>
      </c>
      <c r="W319">
        <v>35000</v>
      </c>
      <c r="X319">
        <v>5</v>
      </c>
      <c r="Y319">
        <v>251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</row>
    <row r="320" spans="1:78" x14ac:dyDescent="0.2">
      <c r="A320">
        <v>318</v>
      </c>
      <c r="B320" t="s">
        <v>396</v>
      </c>
      <c r="C320">
        <v>15</v>
      </c>
      <c r="D320">
        <v>0</v>
      </c>
      <c r="E320">
        <v>2</v>
      </c>
      <c r="F320">
        <v>0</v>
      </c>
      <c r="G320">
        <v>0</v>
      </c>
      <c r="H320">
        <v>0</v>
      </c>
      <c r="I320">
        <v>107</v>
      </c>
      <c r="J320">
        <v>8000</v>
      </c>
      <c r="K320">
        <v>5</v>
      </c>
      <c r="L320">
        <v>5</v>
      </c>
      <c r="M320">
        <v>5</v>
      </c>
      <c r="N320">
        <v>5</v>
      </c>
      <c r="O320">
        <v>0</v>
      </c>
      <c r="P320">
        <v>0</v>
      </c>
      <c r="Q320">
        <v>0</v>
      </c>
      <c r="R320">
        <v>2</v>
      </c>
      <c r="S320">
        <v>0</v>
      </c>
      <c r="T320">
        <v>0</v>
      </c>
      <c r="U320">
        <v>0</v>
      </c>
      <c r="V320">
        <v>45</v>
      </c>
      <c r="W320">
        <v>35000</v>
      </c>
      <c r="X320">
        <v>5</v>
      </c>
      <c r="Y320">
        <v>251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</row>
    <row r="321" spans="1:78" x14ac:dyDescent="0.2">
      <c r="A321">
        <v>319</v>
      </c>
      <c r="B321" t="s">
        <v>397</v>
      </c>
      <c r="C321">
        <v>19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683</v>
      </c>
      <c r="J321">
        <v>6000</v>
      </c>
      <c r="K321">
        <v>0</v>
      </c>
      <c r="L321">
        <v>2</v>
      </c>
      <c r="M321">
        <v>0</v>
      </c>
      <c r="N321">
        <v>1</v>
      </c>
      <c r="O321">
        <v>0</v>
      </c>
      <c r="P321">
        <v>0</v>
      </c>
      <c r="Q321">
        <v>0</v>
      </c>
      <c r="R321">
        <v>9</v>
      </c>
      <c r="S321">
        <v>0</v>
      </c>
      <c r="T321">
        <v>0</v>
      </c>
      <c r="U321">
        <v>2</v>
      </c>
      <c r="V321">
        <v>32</v>
      </c>
      <c r="W321">
        <v>35000</v>
      </c>
      <c r="X321">
        <v>5</v>
      </c>
      <c r="Y321">
        <v>251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</row>
    <row r="322" spans="1:78" x14ac:dyDescent="0.2">
      <c r="A322">
        <v>320</v>
      </c>
      <c r="B322" t="s">
        <v>398</v>
      </c>
      <c r="C322">
        <v>26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678</v>
      </c>
      <c r="J322">
        <v>6000</v>
      </c>
      <c r="K322">
        <v>0</v>
      </c>
      <c r="L322">
        <v>2</v>
      </c>
      <c r="M322">
        <v>0</v>
      </c>
      <c r="N322">
        <v>2</v>
      </c>
      <c r="O322">
        <v>0</v>
      </c>
      <c r="P322">
        <v>0</v>
      </c>
      <c r="Q322">
        <v>1</v>
      </c>
      <c r="R322">
        <v>5</v>
      </c>
      <c r="S322">
        <v>0</v>
      </c>
      <c r="T322">
        <v>0</v>
      </c>
      <c r="U322">
        <v>2</v>
      </c>
      <c r="V322">
        <v>32</v>
      </c>
      <c r="W322">
        <v>35000</v>
      </c>
      <c r="X322">
        <v>5</v>
      </c>
      <c r="Y322">
        <v>251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</row>
    <row r="323" spans="1:78" x14ac:dyDescent="0.2">
      <c r="A323">
        <v>321</v>
      </c>
      <c r="B323" t="s">
        <v>399</v>
      </c>
      <c r="C323">
        <v>22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672</v>
      </c>
      <c r="J323">
        <v>6000</v>
      </c>
      <c r="K323">
        <v>0</v>
      </c>
      <c r="L323">
        <v>0</v>
      </c>
      <c r="M323">
        <v>0</v>
      </c>
      <c r="N323">
        <v>1</v>
      </c>
      <c r="O323">
        <v>0</v>
      </c>
      <c r="P323">
        <v>0</v>
      </c>
      <c r="Q323">
        <v>2</v>
      </c>
      <c r="R323">
        <v>8</v>
      </c>
      <c r="S323">
        <v>0</v>
      </c>
      <c r="T323">
        <v>0</v>
      </c>
      <c r="U323">
        <v>2</v>
      </c>
      <c r="V323">
        <v>32</v>
      </c>
      <c r="W323">
        <v>35000</v>
      </c>
      <c r="X323">
        <v>5</v>
      </c>
      <c r="Y323">
        <v>251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</row>
    <row r="324" spans="1:78" x14ac:dyDescent="0.2">
      <c r="A324">
        <v>322</v>
      </c>
      <c r="B324" t="s">
        <v>400</v>
      </c>
      <c r="C324">
        <v>62</v>
      </c>
      <c r="D324">
        <v>0</v>
      </c>
      <c r="E324">
        <v>2</v>
      </c>
      <c r="F324">
        <v>6</v>
      </c>
      <c r="G324">
        <v>0</v>
      </c>
      <c r="H324">
        <v>0</v>
      </c>
      <c r="I324">
        <v>564</v>
      </c>
      <c r="J324">
        <v>10000</v>
      </c>
      <c r="K324">
        <v>2</v>
      </c>
      <c r="L324">
        <v>3</v>
      </c>
      <c r="M324">
        <v>2</v>
      </c>
      <c r="N324">
        <v>3</v>
      </c>
      <c r="O324">
        <v>0</v>
      </c>
      <c r="P324">
        <v>0</v>
      </c>
      <c r="Q324">
        <v>0</v>
      </c>
      <c r="R324">
        <v>2</v>
      </c>
      <c r="S324">
        <v>0</v>
      </c>
      <c r="T324">
        <v>0</v>
      </c>
      <c r="U324">
        <v>0</v>
      </c>
      <c r="V324">
        <v>45</v>
      </c>
      <c r="W324">
        <v>35000</v>
      </c>
      <c r="X324">
        <v>5</v>
      </c>
      <c r="Y324">
        <v>251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</row>
    <row r="325" spans="1:78" x14ac:dyDescent="0.2">
      <c r="A325">
        <v>323</v>
      </c>
      <c r="B325" t="s">
        <v>401</v>
      </c>
      <c r="C325">
        <v>64</v>
      </c>
      <c r="D325">
        <v>0</v>
      </c>
      <c r="E325">
        <v>2</v>
      </c>
      <c r="F325">
        <v>0</v>
      </c>
      <c r="G325">
        <v>0</v>
      </c>
      <c r="H325">
        <v>0</v>
      </c>
      <c r="I325">
        <v>556</v>
      </c>
      <c r="J325">
        <v>10000</v>
      </c>
      <c r="K325">
        <v>2</v>
      </c>
      <c r="L325">
        <v>3</v>
      </c>
      <c r="M325">
        <v>2</v>
      </c>
      <c r="N325">
        <v>3</v>
      </c>
      <c r="O325">
        <v>0</v>
      </c>
      <c r="P325">
        <v>0</v>
      </c>
      <c r="Q325">
        <v>0</v>
      </c>
      <c r="R325">
        <v>2</v>
      </c>
      <c r="S325">
        <v>0</v>
      </c>
      <c r="T325">
        <v>0</v>
      </c>
      <c r="U325">
        <v>0</v>
      </c>
      <c r="V325">
        <v>45</v>
      </c>
      <c r="W325">
        <v>35000</v>
      </c>
      <c r="X325">
        <v>5</v>
      </c>
      <c r="Y325">
        <v>251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</row>
    <row r="326" spans="1:78" x14ac:dyDescent="0.2">
      <c r="A326">
        <v>324</v>
      </c>
      <c r="B326" t="s">
        <v>402</v>
      </c>
      <c r="C326">
        <v>5</v>
      </c>
      <c r="D326">
        <v>36</v>
      </c>
      <c r="E326">
        <v>20</v>
      </c>
      <c r="F326">
        <v>0</v>
      </c>
      <c r="G326">
        <v>0</v>
      </c>
      <c r="H326">
        <v>0</v>
      </c>
      <c r="I326">
        <v>74</v>
      </c>
      <c r="J326">
        <v>25000</v>
      </c>
      <c r="K326">
        <v>0</v>
      </c>
      <c r="L326">
        <v>2</v>
      </c>
      <c r="M326">
        <v>0</v>
      </c>
      <c r="N326">
        <v>0</v>
      </c>
      <c r="O326">
        <v>8</v>
      </c>
      <c r="P326">
        <v>31</v>
      </c>
      <c r="Q326">
        <v>0</v>
      </c>
      <c r="R326">
        <v>0</v>
      </c>
      <c r="S326">
        <v>5</v>
      </c>
      <c r="T326">
        <v>12</v>
      </c>
      <c r="U326">
        <v>0</v>
      </c>
      <c r="V326">
        <v>43</v>
      </c>
      <c r="W326">
        <v>35000</v>
      </c>
      <c r="X326">
        <v>5</v>
      </c>
      <c r="Y326">
        <v>251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</row>
    <row r="327" spans="1:78" x14ac:dyDescent="0.2">
      <c r="A327">
        <v>325</v>
      </c>
      <c r="B327" t="s">
        <v>403</v>
      </c>
      <c r="C327">
        <v>15</v>
      </c>
      <c r="D327">
        <v>0</v>
      </c>
      <c r="E327">
        <v>2</v>
      </c>
      <c r="F327">
        <v>0</v>
      </c>
      <c r="G327">
        <v>0</v>
      </c>
      <c r="H327">
        <v>0</v>
      </c>
      <c r="I327">
        <v>107</v>
      </c>
      <c r="J327">
        <v>8000</v>
      </c>
      <c r="K327">
        <v>5</v>
      </c>
      <c r="L327">
        <v>5</v>
      </c>
      <c r="M327">
        <v>5</v>
      </c>
      <c r="N327">
        <v>5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2</v>
      </c>
      <c r="U327">
        <v>0</v>
      </c>
      <c r="V327">
        <v>45</v>
      </c>
      <c r="W327">
        <v>35000</v>
      </c>
      <c r="X327">
        <v>5</v>
      </c>
      <c r="Y327">
        <v>251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</row>
    <row r="328" spans="1:78" x14ac:dyDescent="0.2">
      <c r="A328">
        <v>326</v>
      </c>
      <c r="B328" t="s">
        <v>404</v>
      </c>
      <c r="C328">
        <v>20</v>
      </c>
      <c r="D328">
        <v>0</v>
      </c>
      <c r="E328">
        <v>2</v>
      </c>
      <c r="F328">
        <v>0</v>
      </c>
      <c r="G328">
        <v>0</v>
      </c>
      <c r="H328">
        <v>0</v>
      </c>
      <c r="I328">
        <v>684</v>
      </c>
      <c r="J328">
        <v>7000</v>
      </c>
      <c r="K328">
        <v>0</v>
      </c>
      <c r="L328">
        <v>2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1</v>
      </c>
      <c r="T328">
        <v>8</v>
      </c>
      <c r="U328">
        <v>3</v>
      </c>
      <c r="V328">
        <v>30</v>
      </c>
      <c r="W328">
        <v>35000</v>
      </c>
      <c r="X328">
        <v>5</v>
      </c>
      <c r="Y328">
        <v>251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</row>
    <row r="329" spans="1:78" x14ac:dyDescent="0.2">
      <c r="A329">
        <v>327</v>
      </c>
      <c r="B329" t="s">
        <v>405</v>
      </c>
      <c r="C329">
        <v>24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680</v>
      </c>
      <c r="J329">
        <v>7000</v>
      </c>
      <c r="K329">
        <v>0</v>
      </c>
      <c r="L329">
        <v>0</v>
      </c>
      <c r="M329">
        <v>0</v>
      </c>
      <c r="N329">
        <v>2</v>
      </c>
      <c r="O329">
        <v>0</v>
      </c>
      <c r="P329">
        <v>0</v>
      </c>
      <c r="Q329">
        <v>0</v>
      </c>
      <c r="R329">
        <v>0</v>
      </c>
      <c r="S329">
        <v>1</v>
      </c>
      <c r="T329">
        <v>5</v>
      </c>
      <c r="U329">
        <v>3</v>
      </c>
      <c r="V329">
        <v>30</v>
      </c>
      <c r="W329">
        <v>35000</v>
      </c>
      <c r="X329">
        <v>5</v>
      </c>
      <c r="Y329">
        <v>251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</row>
    <row r="330" spans="1:78" x14ac:dyDescent="0.2">
      <c r="A330">
        <v>328</v>
      </c>
      <c r="B330" t="s">
        <v>406</v>
      </c>
      <c r="C330">
        <v>22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674</v>
      </c>
      <c r="J330">
        <v>7000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2</v>
      </c>
      <c r="T330">
        <v>9</v>
      </c>
      <c r="U330">
        <v>3</v>
      </c>
      <c r="V330">
        <v>30</v>
      </c>
      <c r="W330">
        <v>35000</v>
      </c>
      <c r="X330">
        <v>5</v>
      </c>
      <c r="Y330">
        <v>251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</row>
    <row r="331" spans="1:78" x14ac:dyDescent="0.2">
      <c r="A331">
        <v>329</v>
      </c>
      <c r="B331" t="s">
        <v>407</v>
      </c>
      <c r="C331">
        <v>62</v>
      </c>
      <c r="D331">
        <v>0</v>
      </c>
      <c r="E331">
        <v>2</v>
      </c>
      <c r="F331">
        <v>6</v>
      </c>
      <c r="G331">
        <v>0</v>
      </c>
      <c r="H331">
        <v>0</v>
      </c>
      <c r="I331">
        <v>564</v>
      </c>
      <c r="J331">
        <v>10000</v>
      </c>
      <c r="K331">
        <v>2</v>
      </c>
      <c r="L331">
        <v>3</v>
      </c>
      <c r="M331">
        <v>2</v>
      </c>
      <c r="N331">
        <v>3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2</v>
      </c>
      <c r="U331">
        <v>0</v>
      </c>
      <c r="V331">
        <v>45</v>
      </c>
      <c r="W331">
        <v>35000</v>
      </c>
      <c r="X331">
        <v>5</v>
      </c>
      <c r="Y331">
        <v>251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</row>
    <row r="332" spans="1:78" x14ac:dyDescent="0.2">
      <c r="A332">
        <v>330</v>
      </c>
      <c r="B332" t="s">
        <v>408</v>
      </c>
      <c r="C332">
        <v>64</v>
      </c>
      <c r="D332">
        <v>0</v>
      </c>
      <c r="E332">
        <v>2</v>
      </c>
      <c r="F332">
        <v>0</v>
      </c>
      <c r="G332">
        <v>0</v>
      </c>
      <c r="H332">
        <v>0</v>
      </c>
      <c r="I332">
        <v>556</v>
      </c>
      <c r="J332">
        <v>10000</v>
      </c>
      <c r="K332">
        <v>2</v>
      </c>
      <c r="L332">
        <v>3</v>
      </c>
      <c r="M332">
        <v>2</v>
      </c>
      <c r="N332">
        <v>3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2</v>
      </c>
      <c r="U332">
        <v>0</v>
      </c>
      <c r="V332">
        <v>45</v>
      </c>
      <c r="W332">
        <v>35000</v>
      </c>
      <c r="X332">
        <v>5</v>
      </c>
      <c r="Y332">
        <v>251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</row>
    <row r="333" spans="1:78" x14ac:dyDescent="0.2">
      <c r="A333">
        <v>331</v>
      </c>
      <c r="B333" t="s">
        <v>409</v>
      </c>
      <c r="C333">
        <v>10</v>
      </c>
      <c r="D333">
        <v>11</v>
      </c>
      <c r="E333">
        <v>5</v>
      </c>
      <c r="F333">
        <v>50</v>
      </c>
      <c r="G333">
        <v>0</v>
      </c>
      <c r="H333">
        <v>0</v>
      </c>
      <c r="I333">
        <v>596</v>
      </c>
      <c r="J333">
        <v>50000</v>
      </c>
      <c r="K333">
        <v>8</v>
      </c>
      <c r="L333">
        <v>12</v>
      </c>
      <c r="M333">
        <v>8</v>
      </c>
      <c r="N333">
        <v>8</v>
      </c>
      <c r="O333">
        <v>2</v>
      </c>
      <c r="P333">
        <v>2</v>
      </c>
      <c r="Q333">
        <v>3</v>
      </c>
      <c r="R333">
        <v>5</v>
      </c>
      <c r="S333">
        <v>3</v>
      </c>
      <c r="T333">
        <v>5</v>
      </c>
      <c r="U333">
        <v>0</v>
      </c>
      <c r="V333">
        <v>45</v>
      </c>
      <c r="W333">
        <v>35000</v>
      </c>
      <c r="X333">
        <v>5</v>
      </c>
      <c r="Y333">
        <v>251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</row>
    <row r="334" spans="1:78" x14ac:dyDescent="0.2">
      <c r="A334">
        <v>332</v>
      </c>
      <c r="B334" t="s">
        <v>410</v>
      </c>
      <c r="C334">
        <v>11</v>
      </c>
      <c r="D334">
        <v>11</v>
      </c>
      <c r="E334">
        <v>5</v>
      </c>
      <c r="F334">
        <v>50</v>
      </c>
      <c r="G334">
        <v>0</v>
      </c>
      <c r="H334">
        <v>0</v>
      </c>
      <c r="I334">
        <v>606</v>
      </c>
      <c r="J334">
        <v>50000</v>
      </c>
      <c r="K334">
        <v>8</v>
      </c>
      <c r="L334">
        <v>12</v>
      </c>
      <c r="M334">
        <v>8</v>
      </c>
      <c r="N334">
        <v>8</v>
      </c>
      <c r="O334">
        <v>2</v>
      </c>
      <c r="P334">
        <v>2</v>
      </c>
      <c r="Q334">
        <v>3</v>
      </c>
      <c r="R334">
        <v>5</v>
      </c>
      <c r="S334">
        <v>3</v>
      </c>
      <c r="T334">
        <v>5</v>
      </c>
      <c r="U334">
        <v>0</v>
      </c>
      <c r="V334">
        <v>45</v>
      </c>
      <c r="W334">
        <v>35000</v>
      </c>
      <c r="X334">
        <v>5</v>
      </c>
      <c r="Y334">
        <v>251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</row>
    <row r="335" spans="1:78" x14ac:dyDescent="0.2">
      <c r="A335">
        <v>333</v>
      </c>
      <c r="B335" t="s">
        <v>411</v>
      </c>
      <c r="C335">
        <v>10</v>
      </c>
      <c r="D335">
        <v>10</v>
      </c>
      <c r="E335">
        <v>5</v>
      </c>
      <c r="F335">
        <v>3</v>
      </c>
      <c r="G335">
        <v>0</v>
      </c>
      <c r="H335">
        <v>0</v>
      </c>
      <c r="I335">
        <v>595</v>
      </c>
      <c r="J335">
        <v>60000</v>
      </c>
      <c r="K335">
        <v>10</v>
      </c>
      <c r="L335">
        <v>15</v>
      </c>
      <c r="M335">
        <v>8</v>
      </c>
      <c r="N335">
        <v>12</v>
      </c>
      <c r="O335">
        <v>3</v>
      </c>
      <c r="P335">
        <v>5</v>
      </c>
      <c r="Q335">
        <v>4</v>
      </c>
      <c r="R335">
        <v>5</v>
      </c>
      <c r="S335">
        <v>4</v>
      </c>
      <c r="T335">
        <v>5</v>
      </c>
      <c r="U335">
        <v>0</v>
      </c>
      <c r="V335">
        <v>45</v>
      </c>
      <c r="W335">
        <v>35000</v>
      </c>
      <c r="X335">
        <v>5</v>
      </c>
      <c r="Y335">
        <v>251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</row>
    <row r="336" spans="1:78" x14ac:dyDescent="0.2">
      <c r="A336">
        <v>334</v>
      </c>
      <c r="B336" t="s">
        <v>412</v>
      </c>
      <c r="C336">
        <v>11</v>
      </c>
      <c r="D336">
        <v>10</v>
      </c>
      <c r="E336">
        <v>5</v>
      </c>
      <c r="F336">
        <v>4</v>
      </c>
      <c r="G336">
        <v>0</v>
      </c>
      <c r="H336">
        <v>0</v>
      </c>
      <c r="I336">
        <v>605</v>
      </c>
      <c r="J336">
        <v>60000</v>
      </c>
      <c r="K336">
        <v>10</v>
      </c>
      <c r="L336">
        <v>15</v>
      </c>
      <c r="M336">
        <v>8</v>
      </c>
      <c r="N336">
        <v>12</v>
      </c>
      <c r="O336">
        <v>3</v>
      </c>
      <c r="P336">
        <v>5</v>
      </c>
      <c r="Q336">
        <v>4</v>
      </c>
      <c r="R336">
        <v>5</v>
      </c>
      <c r="S336">
        <v>4</v>
      </c>
      <c r="T336">
        <v>5</v>
      </c>
      <c r="U336">
        <v>0</v>
      </c>
      <c r="V336">
        <v>45</v>
      </c>
      <c r="W336">
        <v>35000</v>
      </c>
      <c r="X336">
        <v>5</v>
      </c>
      <c r="Y336">
        <v>251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</row>
    <row r="337" spans="1:78" x14ac:dyDescent="0.2">
      <c r="A337">
        <v>335</v>
      </c>
      <c r="B337" t="s">
        <v>413</v>
      </c>
      <c r="C337">
        <v>5</v>
      </c>
      <c r="D337">
        <v>37</v>
      </c>
      <c r="E337">
        <v>10</v>
      </c>
      <c r="F337">
        <v>0</v>
      </c>
      <c r="G337">
        <v>0</v>
      </c>
      <c r="H337">
        <v>0</v>
      </c>
      <c r="I337">
        <v>828</v>
      </c>
      <c r="J337">
        <v>40000</v>
      </c>
      <c r="K337">
        <v>0</v>
      </c>
      <c r="L337">
        <v>5</v>
      </c>
      <c r="M337">
        <v>0</v>
      </c>
      <c r="N337">
        <v>0</v>
      </c>
      <c r="O337">
        <v>10</v>
      </c>
      <c r="P337">
        <v>50</v>
      </c>
      <c r="Q337">
        <v>7</v>
      </c>
      <c r="R337">
        <v>14</v>
      </c>
      <c r="S337">
        <v>7</v>
      </c>
      <c r="T337">
        <v>14</v>
      </c>
      <c r="U337">
        <v>0</v>
      </c>
      <c r="V337">
        <v>45</v>
      </c>
      <c r="W337">
        <v>35000</v>
      </c>
      <c r="X337">
        <v>5</v>
      </c>
      <c r="Y337">
        <v>251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</row>
    <row r="338" spans="1:78" x14ac:dyDescent="0.2">
      <c r="A338">
        <v>336</v>
      </c>
      <c r="B338" t="s">
        <v>414</v>
      </c>
      <c r="C338">
        <v>15</v>
      </c>
      <c r="D338">
        <v>0</v>
      </c>
      <c r="E338">
        <v>3</v>
      </c>
      <c r="F338">
        <v>0</v>
      </c>
      <c r="G338">
        <v>0</v>
      </c>
      <c r="H338">
        <v>0</v>
      </c>
      <c r="I338">
        <v>827</v>
      </c>
      <c r="J338">
        <v>10000</v>
      </c>
      <c r="K338">
        <v>5</v>
      </c>
      <c r="L338">
        <v>6</v>
      </c>
      <c r="M338">
        <v>5</v>
      </c>
      <c r="N338">
        <v>6</v>
      </c>
      <c r="O338">
        <v>1</v>
      </c>
      <c r="P338">
        <v>3</v>
      </c>
      <c r="Q338">
        <v>1</v>
      </c>
      <c r="R338">
        <v>3</v>
      </c>
      <c r="S338">
        <v>1</v>
      </c>
      <c r="T338">
        <v>3</v>
      </c>
      <c r="U338">
        <v>0</v>
      </c>
      <c r="V338">
        <v>45</v>
      </c>
      <c r="W338">
        <v>35000</v>
      </c>
      <c r="X338">
        <v>5</v>
      </c>
      <c r="Y338">
        <v>251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</row>
    <row r="339" spans="1:78" x14ac:dyDescent="0.2">
      <c r="A339">
        <v>337</v>
      </c>
      <c r="B339" t="s">
        <v>415</v>
      </c>
      <c r="C339">
        <v>20</v>
      </c>
      <c r="D339">
        <v>0</v>
      </c>
      <c r="E339">
        <v>3</v>
      </c>
      <c r="F339">
        <v>0</v>
      </c>
      <c r="G339">
        <v>0</v>
      </c>
      <c r="H339">
        <v>0</v>
      </c>
      <c r="I339">
        <v>823</v>
      </c>
      <c r="J339">
        <v>8000</v>
      </c>
      <c r="K339">
        <v>0</v>
      </c>
      <c r="L339">
        <v>2</v>
      </c>
      <c r="M339">
        <v>0</v>
      </c>
      <c r="N339">
        <v>0</v>
      </c>
      <c r="O339">
        <v>3</v>
      </c>
      <c r="P339">
        <v>9</v>
      </c>
      <c r="Q339">
        <v>3</v>
      </c>
      <c r="R339">
        <v>9</v>
      </c>
      <c r="S339">
        <v>3</v>
      </c>
      <c r="T339">
        <v>9</v>
      </c>
      <c r="U339">
        <v>0</v>
      </c>
      <c r="V339">
        <v>45</v>
      </c>
      <c r="W339">
        <v>35000</v>
      </c>
      <c r="X339">
        <v>5</v>
      </c>
      <c r="Y339">
        <v>251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</row>
    <row r="340" spans="1:78" x14ac:dyDescent="0.2">
      <c r="A340">
        <v>338</v>
      </c>
      <c r="B340" t="s">
        <v>416</v>
      </c>
      <c r="C340">
        <v>26</v>
      </c>
      <c r="D340">
        <v>0</v>
      </c>
      <c r="E340">
        <v>3</v>
      </c>
      <c r="F340">
        <v>0</v>
      </c>
      <c r="G340">
        <v>0</v>
      </c>
      <c r="H340">
        <v>0</v>
      </c>
      <c r="I340">
        <v>826</v>
      </c>
      <c r="J340">
        <v>8000</v>
      </c>
      <c r="K340">
        <v>4</v>
      </c>
      <c r="L340">
        <v>4</v>
      </c>
      <c r="M340">
        <v>4</v>
      </c>
      <c r="N340">
        <v>4</v>
      </c>
      <c r="O340">
        <v>3</v>
      </c>
      <c r="P340">
        <v>6</v>
      </c>
      <c r="Q340">
        <v>3</v>
      </c>
      <c r="R340">
        <v>6</v>
      </c>
      <c r="S340">
        <v>3</v>
      </c>
      <c r="T340">
        <v>6</v>
      </c>
      <c r="U340">
        <v>0</v>
      </c>
      <c r="V340">
        <v>45</v>
      </c>
      <c r="W340">
        <v>35000</v>
      </c>
      <c r="X340">
        <v>5</v>
      </c>
      <c r="Y340">
        <v>251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</row>
    <row r="341" spans="1:78" x14ac:dyDescent="0.2">
      <c r="A341">
        <v>339</v>
      </c>
      <c r="B341" t="s">
        <v>417</v>
      </c>
      <c r="C341">
        <v>22</v>
      </c>
      <c r="D341">
        <v>0</v>
      </c>
      <c r="E341">
        <v>2</v>
      </c>
      <c r="F341">
        <v>0</v>
      </c>
      <c r="G341">
        <v>0</v>
      </c>
      <c r="H341">
        <v>0</v>
      </c>
      <c r="I341">
        <v>824</v>
      </c>
      <c r="J341">
        <v>8000</v>
      </c>
      <c r="K341">
        <v>1</v>
      </c>
      <c r="L341">
        <v>3</v>
      </c>
      <c r="M341">
        <v>1</v>
      </c>
      <c r="N341">
        <v>3</v>
      </c>
      <c r="O341">
        <v>3</v>
      </c>
      <c r="P341">
        <v>10</v>
      </c>
      <c r="Q341">
        <v>3</v>
      </c>
      <c r="R341">
        <v>10</v>
      </c>
      <c r="S341">
        <v>3</v>
      </c>
      <c r="T341">
        <v>10</v>
      </c>
      <c r="U341">
        <v>0</v>
      </c>
      <c r="V341">
        <v>45</v>
      </c>
      <c r="W341">
        <v>35000</v>
      </c>
      <c r="X341">
        <v>5</v>
      </c>
      <c r="Y341">
        <v>251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</row>
    <row r="342" spans="1:78" x14ac:dyDescent="0.2">
      <c r="A342">
        <v>340</v>
      </c>
      <c r="B342" t="s">
        <v>418</v>
      </c>
      <c r="C342">
        <v>64</v>
      </c>
      <c r="D342">
        <v>0</v>
      </c>
      <c r="E342">
        <v>5</v>
      </c>
      <c r="F342">
        <v>0</v>
      </c>
      <c r="G342">
        <v>0</v>
      </c>
      <c r="H342">
        <v>0</v>
      </c>
      <c r="I342">
        <v>825</v>
      </c>
      <c r="J342">
        <v>10000</v>
      </c>
      <c r="K342">
        <v>2</v>
      </c>
      <c r="L342">
        <v>3</v>
      </c>
      <c r="M342">
        <v>2</v>
      </c>
      <c r="N342">
        <v>3</v>
      </c>
      <c r="O342">
        <v>1</v>
      </c>
      <c r="P342">
        <v>3</v>
      </c>
      <c r="Q342">
        <v>1</v>
      </c>
      <c r="R342">
        <v>3</v>
      </c>
      <c r="S342">
        <v>1</v>
      </c>
      <c r="T342">
        <v>3</v>
      </c>
      <c r="U342">
        <v>0</v>
      </c>
      <c r="V342">
        <v>45</v>
      </c>
      <c r="W342">
        <v>35000</v>
      </c>
      <c r="X342">
        <v>5</v>
      </c>
      <c r="Y342">
        <v>251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</row>
    <row r="343" spans="1:78" x14ac:dyDescent="0.2">
      <c r="A343">
        <v>341</v>
      </c>
      <c r="B343" t="s">
        <v>419</v>
      </c>
      <c r="C343">
        <v>62</v>
      </c>
      <c r="D343">
        <v>0</v>
      </c>
      <c r="E343">
        <v>3</v>
      </c>
      <c r="F343">
        <v>0</v>
      </c>
      <c r="G343">
        <v>0</v>
      </c>
      <c r="H343">
        <v>0</v>
      </c>
      <c r="I343">
        <v>821</v>
      </c>
      <c r="J343">
        <v>10000</v>
      </c>
      <c r="K343">
        <v>3</v>
      </c>
      <c r="L343">
        <v>3</v>
      </c>
      <c r="M343">
        <v>3</v>
      </c>
      <c r="N343">
        <v>3</v>
      </c>
      <c r="O343">
        <v>1</v>
      </c>
      <c r="P343">
        <v>3</v>
      </c>
      <c r="Q343">
        <v>1</v>
      </c>
      <c r="R343">
        <v>3</v>
      </c>
      <c r="S343">
        <v>1</v>
      </c>
      <c r="T343">
        <v>3</v>
      </c>
      <c r="U343">
        <v>0</v>
      </c>
      <c r="V343">
        <v>45</v>
      </c>
      <c r="W343">
        <v>35000</v>
      </c>
      <c r="X343">
        <v>5</v>
      </c>
      <c r="Y343">
        <v>251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</row>
    <row r="344" spans="1:78" x14ac:dyDescent="0.2">
      <c r="A344">
        <v>342</v>
      </c>
      <c r="B344" t="s">
        <v>420</v>
      </c>
      <c r="C344">
        <v>10</v>
      </c>
      <c r="D344">
        <v>102</v>
      </c>
      <c r="E344">
        <v>35</v>
      </c>
      <c r="F344">
        <v>0</v>
      </c>
      <c r="G344">
        <v>0</v>
      </c>
      <c r="H344">
        <v>0</v>
      </c>
      <c r="I344">
        <v>1382</v>
      </c>
      <c r="J344">
        <v>50000</v>
      </c>
      <c r="K344">
        <v>10</v>
      </c>
      <c r="L344">
        <v>15</v>
      </c>
      <c r="M344">
        <v>8</v>
      </c>
      <c r="N344">
        <v>10</v>
      </c>
      <c r="O344">
        <v>0</v>
      </c>
      <c r="P344">
        <v>0</v>
      </c>
      <c r="Q344">
        <v>0</v>
      </c>
      <c r="R344">
        <v>0</v>
      </c>
      <c r="S344">
        <v>4</v>
      </c>
      <c r="T344">
        <v>7</v>
      </c>
      <c r="U344">
        <v>0</v>
      </c>
      <c r="V344">
        <v>50</v>
      </c>
      <c r="W344">
        <v>35000</v>
      </c>
      <c r="X344">
        <v>5</v>
      </c>
      <c r="Y344">
        <v>251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</row>
    <row r="345" spans="1:78" x14ac:dyDescent="0.2">
      <c r="A345">
        <v>343</v>
      </c>
      <c r="B345" t="s">
        <v>421</v>
      </c>
      <c r="C345">
        <v>11</v>
      </c>
      <c r="D345">
        <v>102</v>
      </c>
      <c r="E345">
        <v>35</v>
      </c>
      <c r="F345">
        <v>0</v>
      </c>
      <c r="G345">
        <v>0</v>
      </c>
      <c r="H345">
        <v>0</v>
      </c>
      <c r="I345">
        <v>1392</v>
      </c>
      <c r="J345">
        <v>50000</v>
      </c>
      <c r="K345">
        <v>10</v>
      </c>
      <c r="L345">
        <v>15</v>
      </c>
      <c r="M345">
        <v>8</v>
      </c>
      <c r="N345">
        <v>10</v>
      </c>
      <c r="O345">
        <v>0</v>
      </c>
      <c r="P345">
        <v>0</v>
      </c>
      <c r="Q345">
        <v>0</v>
      </c>
      <c r="R345">
        <v>0</v>
      </c>
      <c r="S345">
        <v>4</v>
      </c>
      <c r="T345">
        <v>7</v>
      </c>
      <c r="U345">
        <v>0</v>
      </c>
      <c r="V345">
        <v>50</v>
      </c>
      <c r="W345">
        <v>35000</v>
      </c>
      <c r="X345">
        <v>5</v>
      </c>
      <c r="Y345">
        <v>251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</row>
    <row r="346" spans="1:78" x14ac:dyDescent="0.2">
      <c r="A346">
        <v>344</v>
      </c>
      <c r="B346" t="s">
        <v>422</v>
      </c>
      <c r="C346">
        <v>10</v>
      </c>
      <c r="D346">
        <v>101</v>
      </c>
      <c r="E346">
        <v>5</v>
      </c>
      <c r="F346">
        <v>0</v>
      </c>
      <c r="G346">
        <v>0</v>
      </c>
      <c r="H346">
        <v>0</v>
      </c>
      <c r="I346">
        <v>1381</v>
      </c>
      <c r="J346">
        <v>40000</v>
      </c>
      <c r="K346">
        <v>10</v>
      </c>
      <c r="L346">
        <v>15</v>
      </c>
      <c r="M346">
        <v>8</v>
      </c>
      <c r="N346">
        <v>10</v>
      </c>
      <c r="O346">
        <v>0</v>
      </c>
      <c r="P346">
        <v>0</v>
      </c>
      <c r="Q346">
        <v>4</v>
      </c>
      <c r="R346">
        <v>7</v>
      </c>
      <c r="S346">
        <v>0</v>
      </c>
      <c r="T346">
        <v>0</v>
      </c>
      <c r="U346">
        <v>0</v>
      </c>
      <c r="V346">
        <v>50</v>
      </c>
      <c r="W346">
        <v>35000</v>
      </c>
      <c r="X346">
        <v>5</v>
      </c>
      <c r="Y346">
        <v>251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</row>
    <row r="347" spans="1:78" x14ac:dyDescent="0.2">
      <c r="A347">
        <v>345</v>
      </c>
      <c r="B347" t="s">
        <v>423</v>
      </c>
      <c r="C347">
        <v>11</v>
      </c>
      <c r="D347">
        <v>101</v>
      </c>
      <c r="E347">
        <v>5</v>
      </c>
      <c r="F347">
        <v>0</v>
      </c>
      <c r="G347">
        <v>0</v>
      </c>
      <c r="H347">
        <v>0</v>
      </c>
      <c r="I347">
        <v>1391</v>
      </c>
      <c r="J347">
        <v>40000</v>
      </c>
      <c r="K347">
        <v>10</v>
      </c>
      <c r="L347">
        <v>15</v>
      </c>
      <c r="M347">
        <v>8</v>
      </c>
      <c r="N347">
        <v>10</v>
      </c>
      <c r="O347">
        <v>0</v>
      </c>
      <c r="P347">
        <v>0</v>
      </c>
      <c r="Q347">
        <v>4</v>
      </c>
      <c r="R347">
        <v>7</v>
      </c>
      <c r="S347">
        <v>0</v>
      </c>
      <c r="T347">
        <v>0</v>
      </c>
      <c r="U347">
        <v>0</v>
      </c>
      <c r="V347">
        <v>50</v>
      </c>
      <c r="W347">
        <v>35000</v>
      </c>
      <c r="X347">
        <v>5</v>
      </c>
      <c r="Y347">
        <v>251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</row>
    <row r="348" spans="1:78" x14ac:dyDescent="0.2">
      <c r="A348">
        <v>346</v>
      </c>
      <c r="B348" t="s">
        <v>424</v>
      </c>
      <c r="C348">
        <v>10</v>
      </c>
      <c r="D348">
        <v>100</v>
      </c>
      <c r="E348">
        <v>60</v>
      </c>
      <c r="F348">
        <v>0</v>
      </c>
      <c r="G348">
        <v>0</v>
      </c>
      <c r="H348">
        <v>0</v>
      </c>
      <c r="I348">
        <v>1380</v>
      </c>
      <c r="J348">
        <v>60000</v>
      </c>
      <c r="K348">
        <v>10</v>
      </c>
      <c r="L348">
        <v>15</v>
      </c>
      <c r="M348">
        <v>8</v>
      </c>
      <c r="N348">
        <v>10</v>
      </c>
      <c r="O348">
        <v>4</v>
      </c>
      <c r="P348">
        <v>5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50</v>
      </c>
      <c r="W348">
        <v>35000</v>
      </c>
      <c r="X348">
        <v>5</v>
      </c>
      <c r="Y348">
        <v>251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</row>
    <row r="349" spans="1:78" x14ac:dyDescent="0.2">
      <c r="A349">
        <v>347</v>
      </c>
      <c r="B349" t="s">
        <v>425</v>
      </c>
      <c r="C349">
        <v>11</v>
      </c>
      <c r="D349">
        <v>100</v>
      </c>
      <c r="E349">
        <v>60</v>
      </c>
      <c r="F349">
        <v>0</v>
      </c>
      <c r="G349">
        <v>0</v>
      </c>
      <c r="H349">
        <v>0</v>
      </c>
      <c r="I349">
        <v>1380</v>
      </c>
      <c r="J349">
        <v>60000</v>
      </c>
      <c r="K349">
        <v>10</v>
      </c>
      <c r="L349">
        <v>15</v>
      </c>
      <c r="M349">
        <v>8</v>
      </c>
      <c r="N349">
        <v>10</v>
      </c>
      <c r="O349">
        <v>4</v>
      </c>
      <c r="P349">
        <v>5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50</v>
      </c>
      <c r="W349">
        <v>35000</v>
      </c>
      <c r="X349">
        <v>5</v>
      </c>
      <c r="Y349">
        <v>251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</row>
    <row r="350" spans="1:78" x14ac:dyDescent="0.2">
      <c r="A350">
        <v>348</v>
      </c>
      <c r="B350" t="s">
        <v>426</v>
      </c>
      <c r="C350">
        <v>5</v>
      </c>
      <c r="D350">
        <v>113</v>
      </c>
      <c r="E350">
        <v>80</v>
      </c>
      <c r="F350">
        <v>0</v>
      </c>
      <c r="G350">
        <v>0</v>
      </c>
      <c r="H350">
        <v>0</v>
      </c>
      <c r="I350">
        <v>1687</v>
      </c>
      <c r="J350">
        <v>32000</v>
      </c>
      <c r="K350">
        <v>0</v>
      </c>
      <c r="L350">
        <v>2</v>
      </c>
      <c r="M350">
        <v>0</v>
      </c>
      <c r="N350">
        <v>0</v>
      </c>
      <c r="O350">
        <v>8</v>
      </c>
      <c r="P350">
        <v>45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45</v>
      </c>
      <c r="W350">
        <v>35000</v>
      </c>
      <c r="X350">
        <v>5</v>
      </c>
      <c r="Y350">
        <v>251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</row>
    <row r="351" spans="1:78" x14ac:dyDescent="0.2">
      <c r="A351">
        <v>349</v>
      </c>
      <c r="B351" t="s">
        <v>427</v>
      </c>
      <c r="C351">
        <v>15</v>
      </c>
      <c r="D351">
        <v>0</v>
      </c>
      <c r="E351">
        <v>20</v>
      </c>
      <c r="F351">
        <v>0</v>
      </c>
      <c r="G351">
        <v>2</v>
      </c>
      <c r="H351">
        <v>0</v>
      </c>
      <c r="I351">
        <v>1265</v>
      </c>
      <c r="J351">
        <v>8000</v>
      </c>
      <c r="K351">
        <v>5</v>
      </c>
      <c r="L351">
        <v>6</v>
      </c>
      <c r="M351">
        <v>4</v>
      </c>
      <c r="N351">
        <v>5</v>
      </c>
      <c r="O351">
        <v>2</v>
      </c>
      <c r="P351">
        <v>4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45</v>
      </c>
      <c r="W351">
        <v>35000</v>
      </c>
      <c r="X351">
        <v>5</v>
      </c>
      <c r="Y351">
        <v>251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</row>
    <row r="352" spans="1:78" x14ac:dyDescent="0.2">
      <c r="A352">
        <v>350</v>
      </c>
      <c r="B352" t="s">
        <v>428</v>
      </c>
      <c r="C352">
        <v>19</v>
      </c>
      <c r="D352">
        <v>0</v>
      </c>
      <c r="E352">
        <v>1</v>
      </c>
      <c r="F352">
        <v>0</v>
      </c>
      <c r="G352">
        <v>5</v>
      </c>
      <c r="H352">
        <v>0</v>
      </c>
      <c r="I352">
        <v>1262</v>
      </c>
      <c r="J352">
        <v>8000</v>
      </c>
      <c r="K352">
        <v>0</v>
      </c>
      <c r="L352">
        <v>2</v>
      </c>
      <c r="M352">
        <v>0</v>
      </c>
      <c r="N352">
        <v>1</v>
      </c>
      <c r="O352">
        <v>3</v>
      </c>
      <c r="P352">
        <v>10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45</v>
      </c>
      <c r="W352">
        <v>35000</v>
      </c>
      <c r="X352">
        <v>5</v>
      </c>
      <c r="Y352">
        <v>251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</row>
    <row r="353" spans="1:78" x14ac:dyDescent="0.2">
      <c r="A353">
        <v>351</v>
      </c>
      <c r="B353" t="s">
        <v>429</v>
      </c>
      <c r="C353">
        <v>22</v>
      </c>
      <c r="D353">
        <v>0</v>
      </c>
      <c r="E353">
        <v>1</v>
      </c>
      <c r="F353">
        <v>0</v>
      </c>
      <c r="G353">
        <v>3</v>
      </c>
      <c r="H353">
        <v>0</v>
      </c>
      <c r="I353">
        <v>1260</v>
      </c>
      <c r="J353">
        <v>8000</v>
      </c>
      <c r="K353">
        <v>0</v>
      </c>
      <c r="L353">
        <v>0</v>
      </c>
      <c r="M353">
        <v>0</v>
      </c>
      <c r="N353">
        <v>1</v>
      </c>
      <c r="O353">
        <v>2</v>
      </c>
      <c r="P353">
        <v>11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45</v>
      </c>
      <c r="W353">
        <v>35000</v>
      </c>
      <c r="X353">
        <v>5</v>
      </c>
      <c r="Y353">
        <v>251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</row>
    <row r="354" spans="1:78" x14ac:dyDescent="0.2">
      <c r="A354">
        <v>352</v>
      </c>
      <c r="B354" t="s">
        <v>430</v>
      </c>
      <c r="C354">
        <v>26</v>
      </c>
      <c r="D354">
        <v>0</v>
      </c>
      <c r="E354">
        <v>1</v>
      </c>
      <c r="F354">
        <v>0</v>
      </c>
      <c r="G354">
        <v>2</v>
      </c>
      <c r="H354">
        <v>0</v>
      </c>
      <c r="I354">
        <v>1261</v>
      </c>
      <c r="J354">
        <v>8000</v>
      </c>
      <c r="K354">
        <v>0</v>
      </c>
      <c r="L354">
        <v>1</v>
      </c>
      <c r="M354">
        <v>0</v>
      </c>
      <c r="N354">
        <v>0</v>
      </c>
      <c r="O354">
        <v>2</v>
      </c>
      <c r="P354">
        <v>7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45</v>
      </c>
      <c r="W354">
        <v>35000</v>
      </c>
      <c r="X354">
        <v>5</v>
      </c>
      <c r="Y354">
        <v>251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</row>
    <row r="355" spans="1:78" x14ac:dyDescent="0.2">
      <c r="A355">
        <v>353</v>
      </c>
      <c r="B355" t="s">
        <v>431</v>
      </c>
      <c r="C355">
        <v>64</v>
      </c>
      <c r="D355">
        <v>0</v>
      </c>
      <c r="E355">
        <v>2</v>
      </c>
      <c r="F355">
        <v>0</v>
      </c>
      <c r="G355">
        <v>2</v>
      </c>
      <c r="H355">
        <v>0</v>
      </c>
      <c r="I355">
        <v>1264</v>
      </c>
      <c r="J355">
        <v>8000</v>
      </c>
      <c r="K355">
        <v>3</v>
      </c>
      <c r="L355">
        <v>4</v>
      </c>
      <c r="M355">
        <v>3</v>
      </c>
      <c r="N355">
        <v>4</v>
      </c>
      <c r="O355">
        <v>3</v>
      </c>
      <c r="P355">
        <v>6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45</v>
      </c>
      <c r="W355">
        <v>35000</v>
      </c>
      <c r="X355">
        <v>5</v>
      </c>
      <c r="Y355">
        <v>251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</row>
    <row r="356" spans="1:78" x14ac:dyDescent="0.2">
      <c r="A356">
        <v>354</v>
      </c>
      <c r="B356" t="s">
        <v>432</v>
      </c>
      <c r="C356">
        <v>62</v>
      </c>
      <c r="D356">
        <v>0</v>
      </c>
      <c r="E356">
        <v>3</v>
      </c>
      <c r="F356">
        <v>6</v>
      </c>
      <c r="G356">
        <v>2</v>
      </c>
      <c r="H356">
        <v>0</v>
      </c>
      <c r="I356">
        <v>1263</v>
      </c>
      <c r="J356">
        <v>8000</v>
      </c>
      <c r="K356">
        <v>3</v>
      </c>
      <c r="L356">
        <v>4</v>
      </c>
      <c r="M356">
        <v>3</v>
      </c>
      <c r="N356">
        <v>4</v>
      </c>
      <c r="O356">
        <v>3</v>
      </c>
      <c r="P356">
        <v>6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45</v>
      </c>
      <c r="W356">
        <v>35000</v>
      </c>
      <c r="X356">
        <v>5</v>
      </c>
      <c r="Y356">
        <v>251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</row>
    <row r="357" spans="1:78" x14ac:dyDescent="0.2">
      <c r="A357">
        <v>355</v>
      </c>
      <c r="B357" t="s">
        <v>433</v>
      </c>
      <c r="C357">
        <v>5</v>
      </c>
      <c r="D357">
        <v>114</v>
      </c>
      <c r="E357">
        <v>5</v>
      </c>
      <c r="F357">
        <v>0</v>
      </c>
      <c r="G357">
        <v>0</v>
      </c>
      <c r="H357">
        <v>0</v>
      </c>
      <c r="I357">
        <v>1780</v>
      </c>
      <c r="J357">
        <v>10000</v>
      </c>
      <c r="K357">
        <v>0</v>
      </c>
      <c r="L357">
        <v>5</v>
      </c>
      <c r="M357">
        <v>0</v>
      </c>
      <c r="N357">
        <v>0</v>
      </c>
      <c r="O357">
        <v>5</v>
      </c>
      <c r="P357">
        <v>26</v>
      </c>
      <c r="Q357">
        <v>6</v>
      </c>
      <c r="R357">
        <v>16</v>
      </c>
      <c r="S357">
        <v>0</v>
      </c>
      <c r="T357">
        <v>0</v>
      </c>
      <c r="U357">
        <v>0</v>
      </c>
      <c r="V357">
        <v>45</v>
      </c>
      <c r="W357">
        <v>35000</v>
      </c>
      <c r="X357">
        <v>5</v>
      </c>
      <c r="Y357">
        <v>251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</row>
    <row r="358" spans="1:78" x14ac:dyDescent="0.2">
      <c r="A358">
        <v>356</v>
      </c>
      <c r="B358" t="s">
        <v>434</v>
      </c>
      <c r="C358">
        <v>15</v>
      </c>
      <c r="D358">
        <v>0</v>
      </c>
      <c r="E358">
        <v>2</v>
      </c>
      <c r="F358">
        <v>0</v>
      </c>
      <c r="G358">
        <v>3</v>
      </c>
      <c r="H358">
        <v>0</v>
      </c>
      <c r="I358">
        <v>1245</v>
      </c>
      <c r="J358">
        <v>8000</v>
      </c>
      <c r="K358">
        <v>5</v>
      </c>
      <c r="L358">
        <v>6</v>
      </c>
      <c r="M358">
        <v>4</v>
      </c>
      <c r="N358">
        <v>5</v>
      </c>
      <c r="O358">
        <v>0</v>
      </c>
      <c r="P358">
        <v>0</v>
      </c>
      <c r="Q358">
        <v>2</v>
      </c>
      <c r="R358">
        <v>4</v>
      </c>
      <c r="S358">
        <v>0</v>
      </c>
      <c r="T358">
        <v>0</v>
      </c>
      <c r="U358">
        <v>0</v>
      </c>
      <c r="V358">
        <v>45</v>
      </c>
      <c r="W358">
        <v>35000</v>
      </c>
      <c r="X358">
        <v>5</v>
      </c>
      <c r="Y358">
        <v>251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</row>
    <row r="359" spans="1:78" x14ac:dyDescent="0.2">
      <c r="A359">
        <v>357</v>
      </c>
      <c r="B359" t="s">
        <v>435</v>
      </c>
      <c r="C359">
        <v>20</v>
      </c>
      <c r="D359">
        <v>0</v>
      </c>
      <c r="E359">
        <v>1</v>
      </c>
      <c r="F359">
        <v>0</v>
      </c>
      <c r="G359">
        <v>6</v>
      </c>
      <c r="H359">
        <v>0</v>
      </c>
      <c r="I359">
        <v>1242</v>
      </c>
      <c r="J359">
        <v>8000</v>
      </c>
      <c r="K359">
        <v>0</v>
      </c>
      <c r="L359">
        <v>2</v>
      </c>
      <c r="M359">
        <v>0</v>
      </c>
      <c r="N359">
        <v>1</v>
      </c>
      <c r="O359">
        <v>0</v>
      </c>
      <c r="P359">
        <v>0</v>
      </c>
      <c r="Q359">
        <v>3</v>
      </c>
      <c r="R359">
        <v>10</v>
      </c>
      <c r="S359">
        <v>0</v>
      </c>
      <c r="T359">
        <v>0</v>
      </c>
      <c r="U359">
        <v>0</v>
      </c>
      <c r="V359">
        <v>45</v>
      </c>
      <c r="W359">
        <v>35000</v>
      </c>
      <c r="X359">
        <v>5</v>
      </c>
      <c r="Y359">
        <v>251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</row>
    <row r="360" spans="1:78" x14ac:dyDescent="0.2">
      <c r="A360">
        <v>358</v>
      </c>
      <c r="B360" t="s">
        <v>436</v>
      </c>
      <c r="C360">
        <v>22</v>
      </c>
      <c r="D360">
        <v>0</v>
      </c>
      <c r="E360">
        <v>1</v>
      </c>
      <c r="F360">
        <v>0</v>
      </c>
      <c r="G360">
        <v>4</v>
      </c>
      <c r="H360">
        <v>0</v>
      </c>
      <c r="I360">
        <v>1240</v>
      </c>
      <c r="J360">
        <v>8000</v>
      </c>
      <c r="K360">
        <v>0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2</v>
      </c>
      <c r="R360">
        <v>11</v>
      </c>
      <c r="S360">
        <v>0</v>
      </c>
      <c r="T360">
        <v>0</v>
      </c>
      <c r="U360">
        <v>0</v>
      </c>
      <c r="V360">
        <v>45</v>
      </c>
      <c r="W360">
        <v>35000</v>
      </c>
      <c r="X360">
        <v>5</v>
      </c>
      <c r="Y360">
        <v>251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</row>
    <row r="361" spans="1:78" x14ac:dyDescent="0.2">
      <c r="A361">
        <v>359</v>
      </c>
      <c r="B361" t="s">
        <v>437</v>
      </c>
      <c r="C361">
        <v>26</v>
      </c>
      <c r="D361">
        <v>0</v>
      </c>
      <c r="E361">
        <v>1</v>
      </c>
      <c r="F361">
        <v>0</v>
      </c>
      <c r="G361">
        <v>3</v>
      </c>
      <c r="H361">
        <v>0</v>
      </c>
      <c r="I361">
        <v>1241</v>
      </c>
      <c r="J361">
        <v>8000</v>
      </c>
      <c r="K361">
        <v>0</v>
      </c>
      <c r="L361">
        <v>2</v>
      </c>
      <c r="M361">
        <v>0</v>
      </c>
      <c r="N361">
        <v>2</v>
      </c>
      <c r="O361">
        <v>0</v>
      </c>
      <c r="P361">
        <v>0</v>
      </c>
      <c r="Q361">
        <v>2</v>
      </c>
      <c r="R361">
        <v>7</v>
      </c>
      <c r="S361">
        <v>0</v>
      </c>
      <c r="T361">
        <v>0</v>
      </c>
      <c r="U361">
        <v>0</v>
      </c>
      <c r="V361">
        <v>45</v>
      </c>
      <c r="W361">
        <v>35000</v>
      </c>
      <c r="X361">
        <v>5</v>
      </c>
      <c r="Y361">
        <v>251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</row>
    <row r="362" spans="1:78" x14ac:dyDescent="0.2">
      <c r="A362">
        <v>360</v>
      </c>
      <c r="B362" t="s">
        <v>438</v>
      </c>
      <c r="C362">
        <v>64</v>
      </c>
      <c r="D362">
        <v>0</v>
      </c>
      <c r="E362">
        <v>1</v>
      </c>
      <c r="F362">
        <v>0</v>
      </c>
      <c r="G362">
        <v>3</v>
      </c>
      <c r="H362">
        <v>0</v>
      </c>
      <c r="I362">
        <v>1244</v>
      </c>
      <c r="J362">
        <v>8000</v>
      </c>
      <c r="K362">
        <v>3</v>
      </c>
      <c r="L362">
        <v>4</v>
      </c>
      <c r="M362">
        <v>3</v>
      </c>
      <c r="N362">
        <v>4</v>
      </c>
      <c r="O362">
        <v>0</v>
      </c>
      <c r="P362">
        <v>0</v>
      </c>
      <c r="Q362">
        <v>3</v>
      </c>
      <c r="R362">
        <v>6</v>
      </c>
      <c r="S362">
        <v>0</v>
      </c>
      <c r="T362">
        <v>0</v>
      </c>
      <c r="U362">
        <v>0</v>
      </c>
      <c r="V362">
        <v>45</v>
      </c>
      <c r="W362">
        <v>35000</v>
      </c>
      <c r="X362">
        <v>5</v>
      </c>
      <c r="Y362">
        <v>251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</row>
    <row r="363" spans="1:78" x14ac:dyDescent="0.2">
      <c r="A363">
        <v>361</v>
      </c>
      <c r="B363" t="s">
        <v>439</v>
      </c>
      <c r="C363">
        <v>62</v>
      </c>
      <c r="D363">
        <v>0</v>
      </c>
      <c r="E363">
        <v>1</v>
      </c>
      <c r="F363">
        <v>6</v>
      </c>
      <c r="G363">
        <v>3</v>
      </c>
      <c r="H363">
        <v>0</v>
      </c>
      <c r="I363">
        <v>1243</v>
      </c>
      <c r="J363">
        <v>8000</v>
      </c>
      <c r="K363">
        <v>3</v>
      </c>
      <c r="L363">
        <v>4</v>
      </c>
      <c r="M363">
        <v>3</v>
      </c>
      <c r="N363">
        <v>4</v>
      </c>
      <c r="O363">
        <v>0</v>
      </c>
      <c r="P363">
        <v>0</v>
      </c>
      <c r="Q363">
        <v>3</v>
      </c>
      <c r="R363">
        <v>6</v>
      </c>
      <c r="S363">
        <v>0</v>
      </c>
      <c r="T363">
        <v>0</v>
      </c>
      <c r="U363">
        <v>0</v>
      </c>
      <c r="V363">
        <v>45</v>
      </c>
      <c r="W363">
        <v>35000</v>
      </c>
      <c r="X363">
        <v>5</v>
      </c>
      <c r="Y363">
        <v>251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</row>
    <row r="364" spans="1:78" x14ac:dyDescent="0.2">
      <c r="A364">
        <v>362</v>
      </c>
      <c r="B364" t="s">
        <v>440</v>
      </c>
      <c r="C364">
        <v>5</v>
      </c>
      <c r="D364">
        <v>115</v>
      </c>
      <c r="E364">
        <v>45</v>
      </c>
      <c r="F364">
        <v>0</v>
      </c>
      <c r="G364">
        <v>0</v>
      </c>
      <c r="H364">
        <v>0</v>
      </c>
      <c r="I364">
        <v>1781</v>
      </c>
      <c r="J364">
        <v>30000</v>
      </c>
      <c r="K364">
        <v>0</v>
      </c>
      <c r="L364">
        <v>0</v>
      </c>
      <c r="M364">
        <v>0</v>
      </c>
      <c r="N364">
        <v>0</v>
      </c>
      <c r="O364">
        <v>7</v>
      </c>
      <c r="P364">
        <v>34</v>
      </c>
      <c r="Q364">
        <v>0</v>
      </c>
      <c r="R364">
        <v>0</v>
      </c>
      <c r="S364">
        <v>6</v>
      </c>
      <c r="T364">
        <v>16</v>
      </c>
      <c r="U364">
        <v>0</v>
      </c>
      <c r="V364">
        <v>45</v>
      </c>
      <c r="W364">
        <v>35000</v>
      </c>
      <c r="X364">
        <v>5</v>
      </c>
      <c r="Y364">
        <v>251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</row>
    <row r="365" spans="1:78" x14ac:dyDescent="0.2">
      <c r="A365">
        <v>363</v>
      </c>
      <c r="B365" t="s">
        <v>441</v>
      </c>
      <c r="C365">
        <v>15</v>
      </c>
      <c r="D365">
        <v>0</v>
      </c>
      <c r="E365">
        <v>3</v>
      </c>
      <c r="F365">
        <v>0</v>
      </c>
      <c r="G365">
        <v>3</v>
      </c>
      <c r="H365">
        <v>0</v>
      </c>
      <c r="I365">
        <v>1255</v>
      </c>
      <c r="J365">
        <v>8000</v>
      </c>
      <c r="K365">
        <v>5</v>
      </c>
      <c r="L365">
        <v>6</v>
      </c>
      <c r="M365">
        <v>4</v>
      </c>
      <c r="N365">
        <v>5</v>
      </c>
      <c r="O365">
        <v>0</v>
      </c>
      <c r="P365">
        <v>0</v>
      </c>
      <c r="Q365">
        <v>0</v>
      </c>
      <c r="R365">
        <v>0</v>
      </c>
      <c r="S365">
        <v>2</v>
      </c>
      <c r="T365">
        <v>4</v>
      </c>
      <c r="U365">
        <v>0</v>
      </c>
      <c r="V365">
        <v>45</v>
      </c>
      <c r="W365">
        <v>35000</v>
      </c>
      <c r="X365">
        <v>5</v>
      </c>
      <c r="Y365">
        <v>251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</row>
    <row r="366" spans="1:78" x14ac:dyDescent="0.2">
      <c r="A366">
        <v>364</v>
      </c>
      <c r="B366" t="s">
        <v>442</v>
      </c>
      <c r="C366">
        <v>20</v>
      </c>
      <c r="D366">
        <v>0</v>
      </c>
      <c r="E366">
        <v>1</v>
      </c>
      <c r="F366">
        <v>0</v>
      </c>
      <c r="G366">
        <v>6</v>
      </c>
      <c r="H366">
        <v>0</v>
      </c>
      <c r="I366">
        <v>1252</v>
      </c>
      <c r="J366">
        <v>8000</v>
      </c>
      <c r="K366">
        <v>0</v>
      </c>
      <c r="L366">
        <v>2</v>
      </c>
      <c r="M366">
        <v>0</v>
      </c>
      <c r="N366">
        <v>1</v>
      </c>
      <c r="O366">
        <v>0</v>
      </c>
      <c r="P366">
        <v>0</v>
      </c>
      <c r="Q366">
        <v>0</v>
      </c>
      <c r="R366">
        <v>0</v>
      </c>
      <c r="S366">
        <v>3</v>
      </c>
      <c r="T366">
        <v>10</v>
      </c>
      <c r="U366">
        <v>0</v>
      </c>
      <c r="V366">
        <v>45</v>
      </c>
      <c r="W366">
        <v>35000</v>
      </c>
      <c r="X366">
        <v>5</v>
      </c>
      <c r="Y366">
        <v>251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</row>
    <row r="367" spans="1:78" x14ac:dyDescent="0.2">
      <c r="A367">
        <v>365</v>
      </c>
      <c r="B367" t="s">
        <v>443</v>
      </c>
      <c r="C367">
        <v>22</v>
      </c>
      <c r="D367">
        <v>0</v>
      </c>
      <c r="E367">
        <v>1</v>
      </c>
      <c r="F367">
        <v>0</v>
      </c>
      <c r="G367">
        <v>3</v>
      </c>
      <c r="H367">
        <v>0</v>
      </c>
      <c r="I367">
        <v>1250</v>
      </c>
      <c r="J367">
        <v>8000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0</v>
      </c>
      <c r="S367">
        <v>2</v>
      </c>
      <c r="T367">
        <v>11</v>
      </c>
      <c r="U367">
        <v>0</v>
      </c>
      <c r="V367">
        <v>45</v>
      </c>
      <c r="W367">
        <v>35000</v>
      </c>
      <c r="X367">
        <v>5</v>
      </c>
      <c r="Y367">
        <v>251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</row>
    <row r="368" spans="1:78" x14ac:dyDescent="0.2">
      <c r="A368">
        <v>366</v>
      </c>
      <c r="B368" t="s">
        <v>444</v>
      </c>
      <c r="C368">
        <v>24</v>
      </c>
      <c r="D368">
        <v>0</v>
      </c>
      <c r="E368">
        <v>1</v>
      </c>
      <c r="F368">
        <v>0</v>
      </c>
      <c r="G368">
        <v>2</v>
      </c>
      <c r="H368">
        <v>0</v>
      </c>
      <c r="I368">
        <v>1251</v>
      </c>
      <c r="J368">
        <v>8000</v>
      </c>
      <c r="K368">
        <v>0</v>
      </c>
      <c r="L368">
        <v>0</v>
      </c>
      <c r="M368">
        <v>0</v>
      </c>
      <c r="N368">
        <v>2</v>
      </c>
      <c r="O368">
        <v>0</v>
      </c>
      <c r="P368">
        <v>0</v>
      </c>
      <c r="Q368">
        <v>0</v>
      </c>
      <c r="R368">
        <v>0</v>
      </c>
      <c r="S368">
        <v>2</v>
      </c>
      <c r="T368">
        <v>7</v>
      </c>
      <c r="U368">
        <v>0</v>
      </c>
      <c r="V368">
        <v>45</v>
      </c>
      <c r="W368">
        <v>35000</v>
      </c>
      <c r="X368">
        <v>5</v>
      </c>
      <c r="Y368">
        <v>251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</row>
    <row r="369" spans="1:78" x14ac:dyDescent="0.2">
      <c r="A369">
        <v>367</v>
      </c>
      <c r="B369" t="s">
        <v>445</v>
      </c>
      <c r="C369">
        <v>64</v>
      </c>
      <c r="D369">
        <v>0</v>
      </c>
      <c r="E369">
        <v>1</v>
      </c>
      <c r="F369">
        <v>0</v>
      </c>
      <c r="G369">
        <v>3</v>
      </c>
      <c r="H369">
        <v>0</v>
      </c>
      <c r="I369">
        <v>1254</v>
      </c>
      <c r="J369">
        <v>8000</v>
      </c>
      <c r="K369">
        <v>3</v>
      </c>
      <c r="L369">
        <v>4</v>
      </c>
      <c r="M369">
        <v>3</v>
      </c>
      <c r="N369">
        <v>4</v>
      </c>
      <c r="O369">
        <v>0</v>
      </c>
      <c r="P369">
        <v>0</v>
      </c>
      <c r="Q369">
        <v>0</v>
      </c>
      <c r="R369">
        <v>0</v>
      </c>
      <c r="S369">
        <v>3</v>
      </c>
      <c r="T369">
        <v>6</v>
      </c>
      <c r="U369">
        <v>0</v>
      </c>
      <c r="V369">
        <v>45</v>
      </c>
      <c r="W369">
        <v>35000</v>
      </c>
      <c r="X369">
        <v>5</v>
      </c>
      <c r="Y369">
        <v>251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</row>
    <row r="370" spans="1:78" x14ac:dyDescent="0.2">
      <c r="A370">
        <v>368</v>
      </c>
      <c r="B370" t="s">
        <v>446</v>
      </c>
      <c r="C370">
        <v>62</v>
      </c>
      <c r="D370">
        <v>0</v>
      </c>
      <c r="E370">
        <v>2</v>
      </c>
      <c r="F370">
        <v>6</v>
      </c>
      <c r="G370">
        <v>3</v>
      </c>
      <c r="H370">
        <v>0</v>
      </c>
      <c r="I370">
        <v>1253</v>
      </c>
      <c r="J370">
        <v>8000</v>
      </c>
      <c r="K370">
        <v>3</v>
      </c>
      <c r="L370">
        <v>4</v>
      </c>
      <c r="M370">
        <v>3</v>
      </c>
      <c r="N370">
        <v>4</v>
      </c>
      <c r="O370">
        <v>0</v>
      </c>
      <c r="P370">
        <v>0</v>
      </c>
      <c r="Q370">
        <v>0</v>
      </c>
      <c r="R370">
        <v>0</v>
      </c>
      <c r="S370">
        <v>3</v>
      </c>
      <c r="T370">
        <v>6</v>
      </c>
      <c r="U370">
        <v>0</v>
      </c>
      <c r="V370">
        <v>45</v>
      </c>
      <c r="W370">
        <v>35000</v>
      </c>
      <c r="X370">
        <v>5</v>
      </c>
      <c r="Y370">
        <v>251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</row>
    <row r="371" spans="1:78" x14ac:dyDescent="0.2">
      <c r="A371">
        <v>369</v>
      </c>
      <c r="B371" t="s">
        <v>447</v>
      </c>
      <c r="C371">
        <v>5</v>
      </c>
      <c r="D371">
        <v>104</v>
      </c>
      <c r="E371">
        <v>80</v>
      </c>
      <c r="F371">
        <v>0</v>
      </c>
      <c r="G371">
        <v>0</v>
      </c>
      <c r="H371">
        <v>0</v>
      </c>
      <c r="I371">
        <v>1408</v>
      </c>
      <c r="J371">
        <v>55000</v>
      </c>
      <c r="K371">
        <v>0</v>
      </c>
      <c r="L371">
        <v>4</v>
      </c>
      <c r="M371">
        <v>0</v>
      </c>
      <c r="N371">
        <v>0</v>
      </c>
      <c r="O371">
        <v>10</v>
      </c>
      <c r="P371">
        <v>55</v>
      </c>
      <c r="Q371">
        <v>0</v>
      </c>
      <c r="R371">
        <v>0</v>
      </c>
      <c r="S371">
        <v>0</v>
      </c>
      <c r="T371">
        <v>0</v>
      </c>
      <c r="U371">
        <v>1</v>
      </c>
      <c r="V371">
        <v>48</v>
      </c>
      <c r="W371">
        <v>40000</v>
      </c>
      <c r="X371">
        <v>5</v>
      </c>
      <c r="Y371">
        <v>251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</row>
    <row r="372" spans="1:78" x14ac:dyDescent="0.2">
      <c r="A372">
        <v>370</v>
      </c>
      <c r="B372" t="s">
        <v>448</v>
      </c>
      <c r="C372">
        <v>15</v>
      </c>
      <c r="D372">
        <v>0</v>
      </c>
      <c r="E372">
        <v>3</v>
      </c>
      <c r="F372">
        <v>0</v>
      </c>
      <c r="G372">
        <v>0</v>
      </c>
      <c r="H372">
        <v>0</v>
      </c>
      <c r="I372">
        <v>1795</v>
      </c>
      <c r="J372">
        <v>8000</v>
      </c>
      <c r="K372">
        <v>6</v>
      </c>
      <c r="L372">
        <v>7</v>
      </c>
      <c r="M372">
        <v>5</v>
      </c>
      <c r="N372">
        <v>5</v>
      </c>
      <c r="O372">
        <v>2</v>
      </c>
      <c r="P372">
        <v>6</v>
      </c>
      <c r="Q372">
        <v>0</v>
      </c>
      <c r="R372">
        <v>0</v>
      </c>
      <c r="S372">
        <v>0</v>
      </c>
      <c r="T372">
        <v>0</v>
      </c>
      <c r="U372">
        <v>1</v>
      </c>
      <c r="V372">
        <v>48</v>
      </c>
      <c r="W372">
        <v>40000</v>
      </c>
      <c r="X372">
        <v>5</v>
      </c>
      <c r="Y372">
        <v>251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</row>
    <row r="373" spans="1:78" x14ac:dyDescent="0.2">
      <c r="A373">
        <v>371</v>
      </c>
      <c r="B373" t="s">
        <v>449</v>
      </c>
      <c r="C373">
        <v>20</v>
      </c>
      <c r="D373">
        <v>0</v>
      </c>
      <c r="E373">
        <v>3</v>
      </c>
      <c r="F373">
        <v>0</v>
      </c>
      <c r="G373">
        <v>0</v>
      </c>
      <c r="H373">
        <v>0</v>
      </c>
      <c r="I373">
        <v>1794</v>
      </c>
      <c r="J373">
        <v>8000</v>
      </c>
      <c r="K373">
        <v>0</v>
      </c>
      <c r="L373">
        <v>3</v>
      </c>
      <c r="M373">
        <v>0</v>
      </c>
      <c r="N373">
        <v>1</v>
      </c>
      <c r="O373">
        <v>4</v>
      </c>
      <c r="P373">
        <v>12</v>
      </c>
      <c r="Q373">
        <v>0</v>
      </c>
      <c r="R373">
        <v>0</v>
      </c>
      <c r="S373">
        <v>0</v>
      </c>
      <c r="T373">
        <v>0</v>
      </c>
      <c r="U373">
        <v>1</v>
      </c>
      <c r="V373">
        <v>48</v>
      </c>
      <c r="W373">
        <v>40000</v>
      </c>
      <c r="X373">
        <v>5</v>
      </c>
      <c r="Y373">
        <v>251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</row>
    <row r="374" spans="1:78" x14ac:dyDescent="0.2">
      <c r="A374">
        <v>372</v>
      </c>
      <c r="B374" t="s">
        <v>450</v>
      </c>
      <c r="C374">
        <v>22</v>
      </c>
      <c r="D374">
        <v>0</v>
      </c>
      <c r="E374">
        <v>2</v>
      </c>
      <c r="F374">
        <v>0</v>
      </c>
      <c r="G374">
        <v>0</v>
      </c>
      <c r="H374">
        <v>0</v>
      </c>
      <c r="I374">
        <v>1790</v>
      </c>
      <c r="J374">
        <v>8000</v>
      </c>
      <c r="K374">
        <v>0</v>
      </c>
      <c r="L374">
        <v>0</v>
      </c>
      <c r="M374">
        <v>0</v>
      </c>
      <c r="N374">
        <v>3</v>
      </c>
      <c r="O374">
        <v>3</v>
      </c>
      <c r="P374">
        <v>14</v>
      </c>
      <c r="Q374">
        <v>0</v>
      </c>
      <c r="R374">
        <v>0</v>
      </c>
      <c r="S374">
        <v>0</v>
      </c>
      <c r="T374">
        <v>0</v>
      </c>
      <c r="U374">
        <v>1</v>
      </c>
      <c r="V374">
        <v>48</v>
      </c>
      <c r="W374">
        <v>40000</v>
      </c>
      <c r="X374">
        <v>5</v>
      </c>
      <c r="Y374">
        <v>251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</row>
    <row r="375" spans="1:78" x14ac:dyDescent="0.2">
      <c r="A375">
        <v>373</v>
      </c>
      <c r="B375" t="s">
        <v>451</v>
      </c>
      <c r="C375">
        <v>26</v>
      </c>
      <c r="D375">
        <v>0</v>
      </c>
      <c r="E375">
        <v>3</v>
      </c>
      <c r="F375">
        <v>0</v>
      </c>
      <c r="G375">
        <v>0</v>
      </c>
      <c r="H375">
        <v>0</v>
      </c>
      <c r="I375">
        <v>1791</v>
      </c>
      <c r="J375">
        <v>8000</v>
      </c>
      <c r="K375">
        <v>0</v>
      </c>
      <c r="L375">
        <v>3</v>
      </c>
      <c r="M375">
        <v>0</v>
      </c>
      <c r="N375">
        <v>0</v>
      </c>
      <c r="O375">
        <v>3</v>
      </c>
      <c r="P375">
        <v>10</v>
      </c>
      <c r="Q375">
        <v>0</v>
      </c>
      <c r="R375">
        <v>0</v>
      </c>
      <c r="S375">
        <v>0</v>
      </c>
      <c r="T375">
        <v>0</v>
      </c>
      <c r="U375">
        <v>1</v>
      </c>
      <c r="V375">
        <v>48</v>
      </c>
      <c r="W375">
        <v>40000</v>
      </c>
      <c r="X375">
        <v>5</v>
      </c>
      <c r="Y375">
        <v>251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</row>
    <row r="376" spans="1:78" x14ac:dyDescent="0.2">
      <c r="A376">
        <v>374</v>
      </c>
      <c r="B376" t="s">
        <v>452</v>
      </c>
      <c r="C376">
        <v>64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1792</v>
      </c>
      <c r="J376">
        <v>8000</v>
      </c>
      <c r="K376">
        <v>6</v>
      </c>
      <c r="L376">
        <v>6</v>
      </c>
      <c r="M376">
        <v>6</v>
      </c>
      <c r="N376">
        <v>6</v>
      </c>
      <c r="O376">
        <v>4</v>
      </c>
      <c r="P376">
        <v>8</v>
      </c>
      <c r="Q376">
        <v>0</v>
      </c>
      <c r="R376">
        <v>0</v>
      </c>
      <c r="S376">
        <v>0</v>
      </c>
      <c r="T376">
        <v>0</v>
      </c>
      <c r="U376">
        <v>1</v>
      </c>
      <c r="V376">
        <v>48</v>
      </c>
      <c r="W376">
        <v>40000</v>
      </c>
      <c r="X376">
        <v>5</v>
      </c>
      <c r="Y376">
        <v>251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</row>
    <row r="377" spans="1:78" x14ac:dyDescent="0.2">
      <c r="A377">
        <v>375</v>
      </c>
      <c r="B377" t="s">
        <v>453</v>
      </c>
      <c r="C377">
        <v>62</v>
      </c>
      <c r="D377">
        <v>0</v>
      </c>
      <c r="E377">
        <v>1</v>
      </c>
      <c r="F377">
        <v>6</v>
      </c>
      <c r="G377">
        <v>0</v>
      </c>
      <c r="H377">
        <v>0</v>
      </c>
      <c r="I377">
        <v>1793</v>
      </c>
      <c r="J377">
        <v>8000</v>
      </c>
      <c r="K377">
        <v>6</v>
      </c>
      <c r="L377">
        <v>6</v>
      </c>
      <c r="M377">
        <v>0</v>
      </c>
      <c r="N377">
        <v>0</v>
      </c>
      <c r="O377">
        <v>4</v>
      </c>
      <c r="P377">
        <v>8</v>
      </c>
      <c r="Q377">
        <v>0</v>
      </c>
      <c r="R377">
        <v>0</v>
      </c>
      <c r="S377">
        <v>0</v>
      </c>
      <c r="T377">
        <v>0</v>
      </c>
      <c r="U377">
        <v>1</v>
      </c>
      <c r="V377">
        <v>48</v>
      </c>
      <c r="W377">
        <v>40000</v>
      </c>
      <c r="X377">
        <v>5</v>
      </c>
      <c r="Y377">
        <v>251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</row>
    <row r="378" spans="1:78" x14ac:dyDescent="0.2">
      <c r="A378">
        <v>376</v>
      </c>
      <c r="B378" t="s">
        <v>454</v>
      </c>
      <c r="C378">
        <v>5</v>
      </c>
      <c r="D378">
        <v>103</v>
      </c>
      <c r="E378">
        <v>5</v>
      </c>
      <c r="F378">
        <v>0</v>
      </c>
      <c r="G378">
        <v>0</v>
      </c>
      <c r="H378">
        <v>0</v>
      </c>
      <c r="I378">
        <v>1407</v>
      </c>
      <c r="J378">
        <v>20000</v>
      </c>
      <c r="K378">
        <v>0</v>
      </c>
      <c r="L378">
        <v>5</v>
      </c>
      <c r="M378">
        <v>0</v>
      </c>
      <c r="N378">
        <v>0</v>
      </c>
      <c r="O378">
        <v>6</v>
      </c>
      <c r="P378">
        <v>27</v>
      </c>
      <c r="Q378">
        <v>6</v>
      </c>
      <c r="R378">
        <v>20</v>
      </c>
      <c r="S378">
        <v>0</v>
      </c>
      <c r="T378">
        <v>0</v>
      </c>
      <c r="U378">
        <v>2</v>
      </c>
      <c r="V378">
        <v>48</v>
      </c>
      <c r="W378">
        <v>40000</v>
      </c>
      <c r="X378">
        <v>5</v>
      </c>
      <c r="Y378">
        <v>251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</row>
    <row r="379" spans="1:78" x14ac:dyDescent="0.2">
      <c r="A379">
        <v>377</v>
      </c>
      <c r="B379" t="s">
        <v>455</v>
      </c>
      <c r="C379">
        <v>15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1815</v>
      </c>
      <c r="J379">
        <v>8000</v>
      </c>
      <c r="K379">
        <v>6</v>
      </c>
      <c r="L379">
        <v>7</v>
      </c>
      <c r="M379">
        <v>5</v>
      </c>
      <c r="N379">
        <v>5</v>
      </c>
      <c r="O379">
        <v>0</v>
      </c>
      <c r="P379">
        <v>0</v>
      </c>
      <c r="Q379">
        <v>2</v>
      </c>
      <c r="R379">
        <v>6</v>
      </c>
      <c r="S379">
        <v>0</v>
      </c>
      <c r="T379">
        <v>0</v>
      </c>
      <c r="U379">
        <v>2</v>
      </c>
      <c r="V379">
        <v>48</v>
      </c>
      <c r="W379">
        <v>40000</v>
      </c>
      <c r="X379">
        <v>5</v>
      </c>
      <c r="Y379">
        <v>251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</row>
    <row r="380" spans="1:78" x14ac:dyDescent="0.2">
      <c r="A380">
        <v>378</v>
      </c>
      <c r="B380" t="s">
        <v>456</v>
      </c>
      <c r="C380">
        <v>20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1814</v>
      </c>
      <c r="J380">
        <v>8000</v>
      </c>
      <c r="K380">
        <v>0</v>
      </c>
      <c r="L380">
        <v>3</v>
      </c>
      <c r="M380">
        <v>0</v>
      </c>
      <c r="N380">
        <v>1</v>
      </c>
      <c r="O380">
        <v>0</v>
      </c>
      <c r="P380">
        <v>0</v>
      </c>
      <c r="Q380">
        <v>4</v>
      </c>
      <c r="R380">
        <v>12</v>
      </c>
      <c r="S380">
        <v>0</v>
      </c>
      <c r="T380">
        <v>0</v>
      </c>
      <c r="U380">
        <v>2</v>
      </c>
      <c r="V380">
        <v>48</v>
      </c>
      <c r="W380">
        <v>40000</v>
      </c>
      <c r="X380">
        <v>5</v>
      </c>
      <c r="Y380">
        <v>251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</row>
    <row r="381" spans="1:78" x14ac:dyDescent="0.2">
      <c r="A381">
        <v>379</v>
      </c>
      <c r="B381" t="s">
        <v>457</v>
      </c>
      <c r="C381">
        <v>22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1810</v>
      </c>
      <c r="J381">
        <v>8000</v>
      </c>
      <c r="K381">
        <v>0</v>
      </c>
      <c r="L381">
        <v>0</v>
      </c>
      <c r="M381">
        <v>0</v>
      </c>
      <c r="N381">
        <v>3</v>
      </c>
      <c r="O381">
        <v>0</v>
      </c>
      <c r="P381">
        <v>0</v>
      </c>
      <c r="Q381">
        <v>4</v>
      </c>
      <c r="R381">
        <v>14</v>
      </c>
      <c r="S381">
        <v>0</v>
      </c>
      <c r="T381">
        <v>0</v>
      </c>
      <c r="U381">
        <v>2</v>
      </c>
      <c r="V381">
        <v>48</v>
      </c>
      <c r="W381">
        <v>40000</v>
      </c>
      <c r="X381">
        <v>5</v>
      </c>
      <c r="Y381">
        <v>251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</row>
    <row r="382" spans="1:78" x14ac:dyDescent="0.2">
      <c r="A382">
        <v>380</v>
      </c>
      <c r="B382" t="s">
        <v>458</v>
      </c>
      <c r="C382">
        <v>26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1811</v>
      </c>
      <c r="J382">
        <v>8000</v>
      </c>
      <c r="K382">
        <v>0</v>
      </c>
      <c r="L382">
        <v>3</v>
      </c>
      <c r="M382">
        <v>0</v>
      </c>
      <c r="N382">
        <v>3</v>
      </c>
      <c r="O382">
        <v>0</v>
      </c>
      <c r="P382">
        <v>0</v>
      </c>
      <c r="Q382">
        <v>4</v>
      </c>
      <c r="R382">
        <v>10</v>
      </c>
      <c r="S382">
        <v>0</v>
      </c>
      <c r="T382">
        <v>0</v>
      </c>
      <c r="U382">
        <v>2</v>
      </c>
      <c r="V382">
        <v>48</v>
      </c>
      <c r="W382">
        <v>40000</v>
      </c>
      <c r="X382">
        <v>5</v>
      </c>
      <c r="Y382">
        <v>251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</row>
    <row r="383" spans="1:78" x14ac:dyDescent="0.2">
      <c r="A383">
        <v>381</v>
      </c>
      <c r="B383" t="s">
        <v>459</v>
      </c>
      <c r="C383">
        <v>64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1812</v>
      </c>
      <c r="J383">
        <v>8000</v>
      </c>
      <c r="K383">
        <v>6</v>
      </c>
      <c r="L383">
        <v>6</v>
      </c>
      <c r="M383">
        <v>6</v>
      </c>
      <c r="N383">
        <v>6</v>
      </c>
      <c r="O383">
        <v>0</v>
      </c>
      <c r="P383">
        <v>0</v>
      </c>
      <c r="Q383">
        <v>4</v>
      </c>
      <c r="R383">
        <v>8</v>
      </c>
      <c r="S383">
        <v>0</v>
      </c>
      <c r="T383">
        <v>0</v>
      </c>
      <c r="U383">
        <v>2</v>
      </c>
      <c r="V383">
        <v>48</v>
      </c>
      <c r="W383">
        <v>40000</v>
      </c>
      <c r="X383">
        <v>5</v>
      </c>
      <c r="Y383">
        <v>251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</row>
    <row r="384" spans="1:78" x14ac:dyDescent="0.2">
      <c r="A384">
        <v>382</v>
      </c>
      <c r="B384" t="s">
        <v>460</v>
      </c>
      <c r="C384">
        <v>62</v>
      </c>
      <c r="D384">
        <v>0</v>
      </c>
      <c r="E384">
        <v>1</v>
      </c>
      <c r="F384">
        <v>6</v>
      </c>
      <c r="G384">
        <v>0</v>
      </c>
      <c r="H384">
        <v>0</v>
      </c>
      <c r="I384">
        <v>1813</v>
      </c>
      <c r="J384">
        <v>8000</v>
      </c>
      <c r="K384">
        <v>6</v>
      </c>
      <c r="L384">
        <v>6</v>
      </c>
      <c r="M384">
        <v>0</v>
      </c>
      <c r="N384">
        <v>0</v>
      </c>
      <c r="O384">
        <v>0</v>
      </c>
      <c r="P384">
        <v>0</v>
      </c>
      <c r="Q384">
        <v>4</v>
      </c>
      <c r="R384">
        <v>8</v>
      </c>
      <c r="S384">
        <v>0</v>
      </c>
      <c r="T384">
        <v>0</v>
      </c>
      <c r="U384">
        <v>2</v>
      </c>
      <c r="V384">
        <v>48</v>
      </c>
      <c r="W384">
        <v>40000</v>
      </c>
      <c r="X384">
        <v>5</v>
      </c>
      <c r="Y384">
        <v>251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</row>
    <row r="385" spans="1:78" x14ac:dyDescent="0.2">
      <c r="A385">
        <v>383</v>
      </c>
      <c r="B385" t="s">
        <v>461</v>
      </c>
      <c r="C385">
        <v>5</v>
      </c>
      <c r="D385">
        <v>102</v>
      </c>
      <c r="E385">
        <v>32</v>
      </c>
      <c r="F385">
        <v>0</v>
      </c>
      <c r="G385">
        <v>0</v>
      </c>
      <c r="H385">
        <v>0</v>
      </c>
      <c r="I385">
        <v>1406</v>
      </c>
      <c r="J385">
        <v>60000</v>
      </c>
      <c r="K385">
        <v>0</v>
      </c>
      <c r="L385">
        <v>5</v>
      </c>
      <c r="M385">
        <v>0</v>
      </c>
      <c r="N385">
        <v>0</v>
      </c>
      <c r="O385">
        <v>8</v>
      </c>
      <c r="P385">
        <v>38</v>
      </c>
      <c r="Q385">
        <v>0</v>
      </c>
      <c r="R385">
        <v>0</v>
      </c>
      <c r="S385">
        <v>7</v>
      </c>
      <c r="T385">
        <v>20</v>
      </c>
      <c r="U385">
        <v>3</v>
      </c>
      <c r="V385">
        <v>48</v>
      </c>
      <c r="W385">
        <v>40000</v>
      </c>
      <c r="X385">
        <v>5</v>
      </c>
      <c r="Y385">
        <v>251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</row>
    <row r="386" spans="1:78" x14ac:dyDescent="0.2">
      <c r="A386">
        <v>384</v>
      </c>
      <c r="B386" t="s">
        <v>462</v>
      </c>
      <c r="C386">
        <v>15</v>
      </c>
      <c r="D386">
        <v>0</v>
      </c>
      <c r="E386">
        <v>2</v>
      </c>
      <c r="F386">
        <v>0</v>
      </c>
      <c r="G386">
        <v>0</v>
      </c>
      <c r="H386">
        <v>0</v>
      </c>
      <c r="I386">
        <v>1805</v>
      </c>
      <c r="J386">
        <v>8000</v>
      </c>
      <c r="K386">
        <v>6</v>
      </c>
      <c r="L386">
        <v>7</v>
      </c>
      <c r="M386">
        <v>5</v>
      </c>
      <c r="N386">
        <v>5</v>
      </c>
      <c r="O386">
        <v>0</v>
      </c>
      <c r="P386">
        <v>0</v>
      </c>
      <c r="Q386">
        <v>0</v>
      </c>
      <c r="R386">
        <v>0</v>
      </c>
      <c r="S386">
        <v>2</v>
      </c>
      <c r="T386">
        <v>6</v>
      </c>
      <c r="U386">
        <v>3</v>
      </c>
      <c r="V386">
        <v>48</v>
      </c>
      <c r="W386">
        <v>40000</v>
      </c>
      <c r="X386">
        <v>5</v>
      </c>
      <c r="Y386">
        <v>251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</row>
    <row r="387" spans="1:78" x14ac:dyDescent="0.2">
      <c r="A387">
        <v>385</v>
      </c>
      <c r="B387" t="s">
        <v>463</v>
      </c>
      <c r="C387">
        <v>20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1804</v>
      </c>
      <c r="J387">
        <v>8000</v>
      </c>
      <c r="K387">
        <v>0</v>
      </c>
      <c r="L387">
        <v>3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4</v>
      </c>
      <c r="T387">
        <v>12</v>
      </c>
      <c r="U387">
        <v>3</v>
      </c>
      <c r="V387">
        <v>48</v>
      </c>
      <c r="W387">
        <v>40000</v>
      </c>
      <c r="X387">
        <v>5</v>
      </c>
      <c r="Y387">
        <v>251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</row>
    <row r="388" spans="1:78" x14ac:dyDescent="0.2">
      <c r="A388">
        <v>386</v>
      </c>
      <c r="B388" t="s">
        <v>464</v>
      </c>
      <c r="C388">
        <v>22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1800</v>
      </c>
      <c r="J388">
        <v>8000</v>
      </c>
      <c r="K388">
        <v>0</v>
      </c>
      <c r="L388">
        <v>0</v>
      </c>
      <c r="M388">
        <v>0</v>
      </c>
      <c r="N388">
        <v>3</v>
      </c>
      <c r="O388">
        <v>0</v>
      </c>
      <c r="P388">
        <v>0</v>
      </c>
      <c r="Q388">
        <v>0</v>
      </c>
      <c r="R388">
        <v>0</v>
      </c>
      <c r="S388">
        <v>4</v>
      </c>
      <c r="T388">
        <v>14</v>
      </c>
      <c r="U388">
        <v>3</v>
      </c>
      <c r="V388">
        <v>48</v>
      </c>
      <c r="W388">
        <v>40000</v>
      </c>
      <c r="X388">
        <v>5</v>
      </c>
      <c r="Y388">
        <v>251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</row>
    <row r="389" spans="1:78" x14ac:dyDescent="0.2">
      <c r="A389">
        <v>387</v>
      </c>
      <c r="B389" t="s">
        <v>465</v>
      </c>
      <c r="C389">
        <v>24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1801</v>
      </c>
      <c r="J389">
        <v>8000</v>
      </c>
      <c r="K389">
        <v>0</v>
      </c>
      <c r="L389">
        <v>0</v>
      </c>
      <c r="M389">
        <v>0</v>
      </c>
      <c r="N389">
        <v>2</v>
      </c>
      <c r="O389">
        <v>0</v>
      </c>
      <c r="P389">
        <v>0</v>
      </c>
      <c r="Q389">
        <v>0</v>
      </c>
      <c r="R389">
        <v>0</v>
      </c>
      <c r="S389">
        <v>4</v>
      </c>
      <c r="T389">
        <v>10</v>
      </c>
      <c r="U389">
        <v>3</v>
      </c>
      <c r="V389">
        <v>48</v>
      </c>
      <c r="W389">
        <v>40000</v>
      </c>
      <c r="X389">
        <v>5</v>
      </c>
      <c r="Y389">
        <v>251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</row>
    <row r="390" spans="1:78" x14ac:dyDescent="0.2">
      <c r="A390">
        <v>388</v>
      </c>
      <c r="B390" t="s">
        <v>466</v>
      </c>
      <c r="C390">
        <v>64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1802</v>
      </c>
      <c r="J390">
        <v>8000</v>
      </c>
      <c r="K390">
        <v>6</v>
      </c>
      <c r="L390">
        <v>6</v>
      </c>
      <c r="M390">
        <v>6</v>
      </c>
      <c r="N390">
        <v>6</v>
      </c>
      <c r="O390">
        <v>0</v>
      </c>
      <c r="P390">
        <v>0</v>
      </c>
      <c r="Q390">
        <v>0</v>
      </c>
      <c r="R390">
        <v>0</v>
      </c>
      <c r="S390">
        <v>4</v>
      </c>
      <c r="T390">
        <v>8</v>
      </c>
      <c r="U390">
        <v>3</v>
      </c>
      <c r="V390">
        <v>48</v>
      </c>
      <c r="W390">
        <v>40000</v>
      </c>
      <c r="X390">
        <v>5</v>
      </c>
      <c r="Y390">
        <v>251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</row>
    <row r="391" spans="1:78" x14ac:dyDescent="0.2">
      <c r="A391">
        <v>389</v>
      </c>
      <c r="B391" t="s">
        <v>467</v>
      </c>
      <c r="C391">
        <v>62</v>
      </c>
      <c r="D391">
        <v>0</v>
      </c>
      <c r="E391">
        <v>1</v>
      </c>
      <c r="F391">
        <v>6</v>
      </c>
      <c r="G391">
        <v>0</v>
      </c>
      <c r="H391">
        <v>0</v>
      </c>
      <c r="I391">
        <v>1803</v>
      </c>
      <c r="J391">
        <v>8000</v>
      </c>
      <c r="K391">
        <v>6</v>
      </c>
      <c r="L391">
        <v>6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4</v>
      </c>
      <c r="T391">
        <v>8</v>
      </c>
      <c r="U391">
        <v>3</v>
      </c>
      <c r="V391">
        <v>48</v>
      </c>
      <c r="W391">
        <v>40000</v>
      </c>
      <c r="X391">
        <v>5</v>
      </c>
      <c r="Y391">
        <v>251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</row>
    <row r="392" spans="1:78" x14ac:dyDescent="0.2">
      <c r="A392">
        <v>390</v>
      </c>
      <c r="B392" t="s">
        <v>468</v>
      </c>
      <c r="C392">
        <v>10</v>
      </c>
      <c r="D392">
        <v>156</v>
      </c>
      <c r="E392">
        <v>25</v>
      </c>
      <c r="F392">
        <v>0</v>
      </c>
      <c r="G392">
        <v>0</v>
      </c>
      <c r="H392">
        <v>0</v>
      </c>
      <c r="I392">
        <v>2462</v>
      </c>
      <c r="J392">
        <v>60000</v>
      </c>
      <c r="K392">
        <v>9</v>
      </c>
      <c r="L392">
        <v>16</v>
      </c>
      <c r="M392">
        <v>8</v>
      </c>
      <c r="N392">
        <v>12</v>
      </c>
      <c r="O392">
        <v>4</v>
      </c>
      <c r="P392">
        <v>5</v>
      </c>
      <c r="Q392">
        <v>6</v>
      </c>
      <c r="R392">
        <v>7</v>
      </c>
      <c r="S392">
        <v>6</v>
      </c>
      <c r="T392">
        <v>7</v>
      </c>
      <c r="U392">
        <v>0</v>
      </c>
      <c r="V392">
        <v>48</v>
      </c>
      <c r="W392">
        <v>40000</v>
      </c>
      <c r="X392">
        <v>5</v>
      </c>
      <c r="Y392">
        <v>251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</row>
    <row r="393" spans="1:78" x14ac:dyDescent="0.2">
      <c r="A393">
        <v>391</v>
      </c>
      <c r="B393" t="s">
        <v>469</v>
      </c>
      <c r="C393">
        <v>11</v>
      </c>
      <c r="D393">
        <v>156</v>
      </c>
      <c r="E393">
        <v>25</v>
      </c>
      <c r="F393">
        <v>0</v>
      </c>
      <c r="G393">
        <v>0</v>
      </c>
      <c r="H393">
        <v>0</v>
      </c>
      <c r="I393">
        <v>2463</v>
      </c>
      <c r="J393">
        <v>60000</v>
      </c>
      <c r="K393">
        <v>9</v>
      </c>
      <c r="L393">
        <v>16</v>
      </c>
      <c r="M393">
        <v>8</v>
      </c>
      <c r="N393">
        <v>12</v>
      </c>
      <c r="O393">
        <v>4</v>
      </c>
      <c r="P393">
        <v>5</v>
      </c>
      <c r="Q393">
        <v>6</v>
      </c>
      <c r="R393">
        <v>7</v>
      </c>
      <c r="S393">
        <v>6</v>
      </c>
      <c r="T393">
        <v>7</v>
      </c>
      <c r="U393">
        <v>0</v>
      </c>
      <c r="V393">
        <v>48</v>
      </c>
      <c r="W393">
        <v>40000</v>
      </c>
      <c r="X393">
        <v>5</v>
      </c>
      <c r="Y393">
        <v>251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</row>
    <row r="394" spans="1:78" x14ac:dyDescent="0.2">
      <c r="A394">
        <v>392</v>
      </c>
      <c r="B394" t="s">
        <v>470</v>
      </c>
      <c r="C394">
        <v>15</v>
      </c>
      <c r="D394">
        <v>0</v>
      </c>
      <c r="E394">
        <v>10</v>
      </c>
      <c r="F394">
        <v>0</v>
      </c>
      <c r="G394">
        <v>0</v>
      </c>
      <c r="H394">
        <v>0</v>
      </c>
      <c r="I394">
        <v>1369</v>
      </c>
      <c r="J394">
        <v>10000</v>
      </c>
      <c r="K394">
        <v>4</v>
      </c>
      <c r="L394">
        <v>10</v>
      </c>
      <c r="M394">
        <v>2</v>
      </c>
      <c r="N394">
        <v>6</v>
      </c>
      <c r="O394">
        <v>4</v>
      </c>
      <c r="P394">
        <v>7</v>
      </c>
      <c r="Q394">
        <v>4</v>
      </c>
      <c r="R394">
        <v>7</v>
      </c>
      <c r="S394">
        <v>4</v>
      </c>
      <c r="T394">
        <v>7</v>
      </c>
      <c r="U394">
        <v>0</v>
      </c>
      <c r="V394">
        <v>51</v>
      </c>
      <c r="W394">
        <v>40000</v>
      </c>
      <c r="X394">
        <v>5</v>
      </c>
      <c r="Y394">
        <v>251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</row>
    <row r="395" spans="1:78" x14ac:dyDescent="0.2">
      <c r="A395">
        <v>393</v>
      </c>
      <c r="B395" t="s">
        <v>471</v>
      </c>
      <c r="C395">
        <v>20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1366</v>
      </c>
      <c r="J395">
        <v>8000</v>
      </c>
      <c r="K395">
        <v>0</v>
      </c>
      <c r="L395">
        <v>0</v>
      </c>
      <c r="M395">
        <v>0</v>
      </c>
      <c r="N395">
        <v>2</v>
      </c>
      <c r="O395">
        <v>6</v>
      </c>
      <c r="P395">
        <v>16</v>
      </c>
      <c r="Q395">
        <v>6</v>
      </c>
      <c r="R395">
        <v>16</v>
      </c>
      <c r="S395">
        <v>6</v>
      </c>
      <c r="T395">
        <v>16</v>
      </c>
      <c r="U395">
        <v>0</v>
      </c>
      <c r="V395">
        <v>51</v>
      </c>
      <c r="W395">
        <v>40000</v>
      </c>
      <c r="X395">
        <v>5</v>
      </c>
      <c r="Y395">
        <v>251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</row>
    <row r="396" spans="1:78" x14ac:dyDescent="0.2">
      <c r="A396">
        <v>394</v>
      </c>
      <c r="B396" t="s">
        <v>472</v>
      </c>
      <c r="C396">
        <v>22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1364</v>
      </c>
      <c r="J396">
        <v>8000</v>
      </c>
      <c r="K396">
        <v>0</v>
      </c>
      <c r="L396">
        <v>4</v>
      </c>
      <c r="M396">
        <v>0</v>
      </c>
      <c r="N396">
        <v>4</v>
      </c>
      <c r="O396">
        <v>7</v>
      </c>
      <c r="P396">
        <v>18</v>
      </c>
      <c r="Q396">
        <v>7</v>
      </c>
      <c r="R396">
        <v>18</v>
      </c>
      <c r="S396">
        <v>7</v>
      </c>
      <c r="T396">
        <v>18</v>
      </c>
      <c r="U396">
        <v>0</v>
      </c>
      <c r="V396">
        <v>51</v>
      </c>
      <c r="W396">
        <v>40000</v>
      </c>
      <c r="X396">
        <v>5</v>
      </c>
      <c r="Y396">
        <v>251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</row>
    <row r="397" spans="1:78" x14ac:dyDescent="0.2">
      <c r="A397">
        <v>395</v>
      </c>
      <c r="B397" t="s">
        <v>473</v>
      </c>
      <c r="C397">
        <v>26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1365</v>
      </c>
      <c r="J397">
        <v>8000</v>
      </c>
      <c r="K397">
        <v>0</v>
      </c>
      <c r="L397">
        <v>3</v>
      </c>
      <c r="M397">
        <v>0</v>
      </c>
      <c r="N397">
        <v>1</v>
      </c>
      <c r="O397">
        <v>5</v>
      </c>
      <c r="P397">
        <v>14</v>
      </c>
      <c r="Q397">
        <v>5</v>
      </c>
      <c r="R397">
        <v>14</v>
      </c>
      <c r="S397">
        <v>5</v>
      </c>
      <c r="T397">
        <v>14</v>
      </c>
      <c r="U397">
        <v>0</v>
      </c>
      <c r="V397">
        <v>51</v>
      </c>
      <c r="W397">
        <v>40000</v>
      </c>
      <c r="X397">
        <v>5</v>
      </c>
      <c r="Y397">
        <v>251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</row>
    <row r="398" spans="1:78" x14ac:dyDescent="0.2">
      <c r="A398">
        <v>396</v>
      </c>
      <c r="B398" t="s">
        <v>474</v>
      </c>
      <c r="C398">
        <v>64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1368</v>
      </c>
      <c r="J398">
        <v>8000</v>
      </c>
      <c r="K398">
        <v>3</v>
      </c>
      <c r="L398">
        <v>9</v>
      </c>
      <c r="M398">
        <v>0</v>
      </c>
      <c r="N398">
        <v>0</v>
      </c>
      <c r="O398">
        <v>4</v>
      </c>
      <c r="P398">
        <v>10</v>
      </c>
      <c r="Q398">
        <v>4</v>
      </c>
      <c r="R398">
        <v>10</v>
      </c>
      <c r="S398">
        <v>4</v>
      </c>
      <c r="T398">
        <v>10</v>
      </c>
      <c r="U398">
        <v>0</v>
      </c>
      <c r="V398">
        <v>51</v>
      </c>
      <c r="W398">
        <v>40000</v>
      </c>
      <c r="X398">
        <v>5</v>
      </c>
      <c r="Y398">
        <v>251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</row>
    <row r="399" spans="1:78" x14ac:dyDescent="0.2">
      <c r="A399">
        <v>397</v>
      </c>
      <c r="B399" t="s">
        <v>475</v>
      </c>
      <c r="C399">
        <v>62</v>
      </c>
      <c r="D399">
        <v>0</v>
      </c>
      <c r="E399">
        <v>1</v>
      </c>
      <c r="F399">
        <v>7</v>
      </c>
      <c r="G399">
        <v>0</v>
      </c>
      <c r="H399">
        <v>0</v>
      </c>
      <c r="I399">
        <v>1367</v>
      </c>
      <c r="J399">
        <v>8000</v>
      </c>
      <c r="K399">
        <v>0</v>
      </c>
      <c r="L399">
        <v>0</v>
      </c>
      <c r="M399">
        <v>5</v>
      </c>
      <c r="N399">
        <v>10</v>
      </c>
      <c r="O399">
        <v>4</v>
      </c>
      <c r="P399">
        <v>10</v>
      </c>
      <c r="Q399">
        <v>4</v>
      </c>
      <c r="R399">
        <v>10</v>
      </c>
      <c r="S399">
        <v>4</v>
      </c>
      <c r="T399">
        <v>10</v>
      </c>
      <c r="U399">
        <v>0</v>
      </c>
      <c r="V399">
        <v>51</v>
      </c>
      <c r="W399">
        <v>40000</v>
      </c>
      <c r="X399">
        <v>5</v>
      </c>
      <c r="Y399">
        <v>251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</row>
    <row r="400" spans="1:78" x14ac:dyDescent="0.2">
      <c r="A400">
        <v>398</v>
      </c>
      <c r="B400" t="s">
        <v>476</v>
      </c>
      <c r="C400">
        <v>5</v>
      </c>
      <c r="D400">
        <v>106</v>
      </c>
      <c r="E400">
        <v>5</v>
      </c>
      <c r="F400">
        <v>182</v>
      </c>
      <c r="G400">
        <v>0</v>
      </c>
      <c r="H400">
        <v>0</v>
      </c>
      <c r="I400">
        <v>1410</v>
      </c>
      <c r="J400">
        <v>12500</v>
      </c>
      <c r="K400">
        <v>0</v>
      </c>
      <c r="L400">
        <v>7</v>
      </c>
      <c r="M400">
        <v>0</v>
      </c>
      <c r="N400">
        <v>0</v>
      </c>
      <c r="O400">
        <v>7</v>
      </c>
      <c r="P400">
        <v>28</v>
      </c>
      <c r="Q400">
        <v>10</v>
      </c>
      <c r="R400">
        <v>28</v>
      </c>
      <c r="S400">
        <v>0</v>
      </c>
      <c r="T400">
        <v>0</v>
      </c>
      <c r="U400">
        <v>0</v>
      </c>
      <c r="V400">
        <v>51</v>
      </c>
      <c r="W400">
        <v>40000</v>
      </c>
      <c r="X400">
        <v>5</v>
      </c>
      <c r="Y400">
        <v>251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</row>
    <row r="401" spans="1:78" x14ac:dyDescent="0.2">
      <c r="A401">
        <v>399</v>
      </c>
      <c r="B401" t="s">
        <v>477</v>
      </c>
      <c r="C401">
        <v>5</v>
      </c>
      <c r="D401">
        <v>112</v>
      </c>
      <c r="E401">
        <v>44</v>
      </c>
      <c r="F401">
        <v>182</v>
      </c>
      <c r="G401">
        <v>0</v>
      </c>
      <c r="H401">
        <v>0</v>
      </c>
      <c r="I401">
        <v>1421</v>
      </c>
      <c r="J401">
        <v>12500</v>
      </c>
      <c r="K401">
        <v>0</v>
      </c>
      <c r="L401">
        <v>7</v>
      </c>
      <c r="M401">
        <v>0</v>
      </c>
      <c r="N401">
        <v>0</v>
      </c>
      <c r="O401">
        <v>9</v>
      </c>
      <c r="P401">
        <v>42</v>
      </c>
      <c r="Q401">
        <v>0</v>
      </c>
      <c r="R401">
        <v>0</v>
      </c>
      <c r="S401">
        <v>10</v>
      </c>
      <c r="T401">
        <v>30</v>
      </c>
      <c r="U401">
        <v>0</v>
      </c>
      <c r="V401">
        <v>51</v>
      </c>
      <c r="W401">
        <v>40000</v>
      </c>
      <c r="X401">
        <v>5</v>
      </c>
      <c r="Y401">
        <v>251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</row>
    <row r="402" spans="1:78" x14ac:dyDescent="0.2">
      <c r="A402">
        <v>400</v>
      </c>
      <c r="B402" t="s">
        <v>478</v>
      </c>
      <c r="C402">
        <v>5</v>
      </c>
      <c r="D402">
        <v>111</v>
      </c>
      <c r="E402">
        <v>80</v>
      </c>
      <c r="F402">
        <v>182</v>
      </c>
      <c r="G402">
        <v>0</v>
      </c>
      <c r="H402">
        <v>0</v>
      </c>
      <c r="I402">
        <v>1420</v>
      </c>
      <c r="J402">
        <v>12500</v>
      </c>
      <c r="K402">
        <v>0</v>
      </c>
      <c r="L402">
        <v>7</v>
      </c>
      <c r="M402">
        <v>0</v>
      </c>
      <c r="N402">
        <v>0</v>
      </c>
      <c r="O402">
        <v>11</v>
      </c>
      <c r="P402">
        <v>58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51</v>
      </c>
      <c r="W402">
        <v>40000</v>
      </c>
      <c r="X402">
        <v>5</v>
      </c>
      <c r="Y402">
        <v>251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</row>
    <row r="403" spans="1:78" x14ac:dyDescent="0.2">
      <c r="A403">
        <v>401</v>
      </c>
      <c r="B403" t="s">
        <v>479</v>
      </c>
      <c r="C403">
        <v>10</v>
      </c>
      <c r="D403">
        <v>103</v>
      </c>
      <c r="E403">
        <v>30</v>
      </c>
      <c r="F403">
        <v>0</v>
      </c>
      <c r="G403">
        <v>0</v>
      </c>
      <c r="H403">
        <v>0</v>
      </c>
      <c r="I403">
        <v>1396</v>
      </c>
      <c r="J403">
        <v>50000</v>
      </c>
      <c r="K403">
        <v>11</v>
      </c>
      <c r="L403">
        <v>18</v>
      </c>
      <c r="M403">
        <v>10</v>
      </c>
      <c r="N403">
        <v>15</v>
      </c>
      <c r="O403">
        <v>6</v>
      </c>
      <c r="P403">
        <v>11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51</v>
      </c>
      <c r="W403">
        <v>40000</v>
      </c>
      <c r="X403">
        <v>5</v>
      </c>
      <c r="Y403">
        <v>251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</row>
    <row r="404" spans="1:78" x14ac:dyDescent="0.2">
      <c r="A404">
        <v>402</v>
      </c>
      <c r="B404" t="s">
        <v>480</v>
      </c>
      <c r="C404">
        <v>11</v>
      </c>
      <c r="D404">
        <v>103</v>
      </c>
      <c r="E404">
        <v>30</v>
      </c>
      <c r="F404">
        <v>0</v>
      </c>
      <c r="G404">
        <v>0</v>
      </c>
      <c r="H404">
        <v>0</v>
      </c>
      <c r="I404">
        <v>1397</v>
      </c>
      <c r="J404">
        <v>50000</v>
      </c>
      <c r="K404">
        <v>11</v>
      </c>
      <c r="L404">
        <v>18</v>
      </c>
      <c r="M404">
        <v>10</v>
      </c>
      <c r="N404">
        <v>15</v>
      </c>
      <c r="O404">
        <v>6</v>
      </c>
      <c r="P404">
        <v>11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51</v>
      </c>
      <c r="W404">
        <v>40000</v>
      </c>
      <c r="X404">
        <v>5</v>
      </c>
      <c r="Y404">
        <v>251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</row>
    <row r="405" spans="1:78" x14ac:dyDescent="0.2">
      <c r="A405">
        <v>403</v>
      </c>
      <c r="B405" t="s">
        <v>481</v>
      </c>
      <c r="C405">
        <v>10</v>
      </c>
      <c r="D405">
        <v>104</v>
      </c>
      <c r="E405">
        <v>10</v>
      </c>
      <c r="F405">
        <v>0</v>
      </c>
      <c r="G405">
        <v>0</v>
      </c>
      <c r="H405">
        <v>0</v>
      </c>
      <c r="I405">
        <v>1394</v>
      </c>
      <c r="J405">
        <v>50000</v>
      </c>
      <c r="K405">
        <v>10</v>
      </c>
      <c r="L405">
        <v>18</v>
      </c>
      <c r="M405">
        <v>9</v>
      </c>
      <c r="N405">
        <v>13</v>
      </c>
      <c r="O405">
        <v>0</v>
      </c>
      <c r="P405">
        <v>0</v>
      </c>
      <c r="Q405">
        <v>7</v>
      </c>
      <c r="R405">
        <v>8</v>
      </c>
      <c r="S405">
        <v>0</v>
      </c>
      <c r="T405">
        <v>0</v>
      </c>
      <c r="U405">
        <v>0</v>
      </c>
      <c r="V405">
        <v>51</v>
      </c>
      <c r="W405">
        <v>40000</v>
      </c>
      <c r="X405">
        <v>5</v>
      </c>
      <c r="Y405">
        <v>251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</row>
    <row r="406" spans="1:78" x14ac:dyDescent="0.2">
      <c r="A406">
        <v>404</v>
      </c>
      <c r="B406" t="s">
        <v>482</v>
      </c>
      <c r="C406">
        <v>11</v>
      </c>
      <c r="D406">
        <v>104</v>
      </c>
      <c r="E406">
        <v>10</v>
      </c>
      <c r="F406">
        <v>0</v>
      </c>
      <c r="G406">
        <v>0</v>
      </c>
      <c r="H406">
        <v>0</v>
      </c>
      <c r="I406">
        <v>1395</v>
      </c>
      <c r="J406">
        <v>50000</v>
      </c>
      <c r="K406">
        <v>10</v>
      </c>
      <c r="L406">
        <v>18</v>
      </c>
      <c r="M406">
        <v>9</v>
      </c>
      <c r="N406">
        <v>13</v>
      </c>
      <c r="O406">
        <v>0</v>
      </c>
      <c r="P406">
        <v>0</v>
      </c>
      <c r="Q406">
        <v>7</v>
      </c>
      <c r="R406">
        <v>8</v>
      </c>
      <c r="S406">
        <v>0</v>
      </c>
      <c r="T406">
        <v>0</v>
      </c>
      <c r="U406">
        <v>0</v>
      </c>
      <c r="V406">
        <v>51</v>
      </c>
      <c r="W406">
        <v>40000</v>
      </c>
      <c r="X406">
        <v>5</v>
      </c>
      <c r="Y406">
        <v>251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</row>
    <row r="407" spans="1:78" x14ac:dyDescent="0.2">
      <c r="A407">
        <v>405</v>
      </c>
      <c r="B407" t="s">
        <v>483</v>
      </c>
      <c r="C407">
        <v>10</v>
      </c>
      <c r="D407">
        <v>105</v>
      </c>
      <c r="E407">
        <v>35</v>
      </c>
      <c r="F407">
        <v>0</v>
      </c>
      <c r="G407">
        <v>0</v>
      </c>
      <c r="H407">
        <v>0</v>
      </c>
      <c r="I407">
        <v>1398</v>
      </c>
      <c r="J407">
        <v>50000</v>
      </c>
      <c r="K407">
        <v>10</v>
      </c>
      <c r="L407">
        <v>18</v>
      </c>
      <c r="M407">
        <v>9</v>
      </c>
      <c r="N407">
        <v>13</v>
      </c>
      <c r="O407">
        <v>0</v>
      </c>
      <c r="P407">
        <v>0</v>
      </c>
      <c r="Q407">
        <v>0</v>
      </c>
      <c r="R407">
        <v>0</v>
      </c>
      <c r="S407">
        <v>7</v>
      </c>
      <c r="T407">
        <v>8</v>
      </c>
      <c r="U407">
        <v>0</v>
      </c>
      <c r="V407">
        <v>51</v>
      </c>
      <c r="W407">
        <v>40000</v>
      </c>
      <c r="X407">
        <v>5</v>
      </c>
      <c r="Y407">
        <v>251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</row>
    <row r="408" spans="1:78" x14ac:dyDescent="0.2">
      <c r="A408">
        <v>406</v>
      </c>
      <c r="B408" t="s">
        <v>484</v>
      </c>
      <c r="C408">
        <v>11</v>
      </c>
      <c r="D408">
        <v>105</v>
      </c>
      <c r="E408">
        <v>35</v>
      </c>
      <c r="F408">
        <v>0</v>
      </c>
      <c r="G408">
        <v>0</v>
      </c>
      <c r="H408">
        <v>0</v>
      </c>
      <c r="I408">
        <v>1399</v>
      </c>
      <c r="J408">
        <v>50000</v>
      </c>
      <c r="K408">
        <v>10</v>
      </c>
      <c r="L408">
        <v>18</v>
      </c>
      <c r="M408">
        <v>9</v>
      </c>
      <c r="N408">
        <v>13</v>
      </c>
      <c r="O408">
        <v>0</v>
      </c>
      <c r="P408">
        <v>0</v>
      </c>
      <c r="Q408">
        <v>0</v>
      </c>
      <c r="R408">
        <v>0</v>
      </c>
      <c r="S408">
        <v>7</v>
      </c>
      <c r="T408">
        <v>8</v>
      </c>
      <c r="U408">
        <v>0</v>
      </c>
      <c r="V408">
        <v>51</v>
      </c>
      <c r="W408">
        <v>40000</v>
      </c>
      <c r="X408">
        <v>5</v>
      </c>
      <c r="Y408">
        <v>251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</row>
    <row r="409" spans="1:78" x14ac:dyDescent="0.2">
      <c r="A409">
        <v>407</v>
      </c>
      <c r="B409" t="s">
        <v>485</v>
      </c>
      <c r="C409">
        <v>15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2515</v>
      </c>
      <c r="J409">
        <v>10000</v>
      </c>
      <c r="K409">
        <v>5</v>
      </c>
      <c r="L409">
        <v>13</v>
      </c>
      <c r="M409">
        <v>3</v>
      </c>
      <c r="N409">
        <v>8</v>
      </c>
      <c r="O409">
        <v>4</v>
      </c>
      <c r="P409">
        <v>9</v>
      </c>
      <c r="Q409">
        <v>4</v>
      </c>
      <c r="R409">
        <v>9</v>
      </c>
      <c r="S409">
        <v>4</v>
      </c>
      <c r="T409">
        <v>9</v>
      </c>
      <c r="U409">
        <v>0</v>
      </c>
      <c r="V409">
        <v>55</v>
      </c>
      <c r="W409">
        <v>40000</v>
      </c>
      <c r="X409">
        <v>5</v>
      </c>
      <c r="Y409">
        <v>251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</row>
    <row r="410" spans="1:78" x14ac:dyDescent="0.2">
      <c r="A410">
        <v>408</v>
      </c>
      <c r="B410" t="s">
        <v>486</v>
      </c>
      <c r="C410">
        <v>20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2512</v>
      </c>
      <c r="J410">
        <v>8000</v>
      </c>
      <c r="K410">
        <v>0</v>
      </c>
      <c r="L410">
        <v>2</v>
      </c>
      <c r="M410">
        <v>0</v>
      </c>
      <c r="N410">
        <v>2</v>
      </c>
      <c r="O410">
        <v>8</v>
      </c>
      <c r="P410">
        <v>21</v>
      </c>
      <c r="Q410">
        <v>8</v>
      </c>
      <c r="R410">
        <v>21</v>
      </c>
      <c r="S410">
        <v>8</v>
      </c>
      <c r="T410">
        <v>21</v>
      </c>
      <c r="U410">
        <v>0</v>
      </c>
      <c r="V410">
        <v>55</v>
      </c>
      <c r="W410">
        <v>40000</v>
      </c>
      <c r="X410">
        <v>5</v>
      </c>
      <c r="Y410">
        <v>251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</row>
    <row r="411" spans="1:78" x14ac:dyDescent="0.2">
      <c r="A411">
        <v>409</v>
      </c>
      <c r="B411" t="s">
        <v>487</v>
      </c>
      <c r="C411">
        <v>22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2510</v>
      </c>
      <c r="J411">
        <v>8000</v>
      </c>
      <c r="K411">
        <v>0</v>
      </c>
      <c r="L411">
        <v>2</v>
      </c>
      <c r="M411">
        <v>0</v>
      </c>
      <c r="N411">
        <v>0</v>
      </c>
      <c r="O411">
        <v>8</v>
      </c>
      <c r="P411">
        <v>21</v>
      </c>
      <c r="Q411">
        <v>8</v>
      </c>
      <c r="R411">
        <v>21</v>
      </c>
      <c r="S411">
        <v>8</v>
      </c>
      <c r="T411">
        <v>21</v>
      </c>
      <c r="U411">
        <v>0</v>
      </c>
      <c r="V411">
        <v>55</v>
      </c>
      <c r="W411">
        <v>40000</v>
      </c>
      <c r="X411">
        <v>5</v>
      </c>
      <c r="Y411">
        <v>251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</row>
    <row r="412" spans="1:78" x14ac:dyDescent="0.2">
      <c r="A412">
        <v>410</v>
      </c>
      <c r="B412" t="s">
        <v>488</v>
      </c>
      <c r="C412">
        <v>26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2511</v>
      </c>
      <c r="J412">
        <v>8000</v>
      </c>
      <c r="K412">
        <v>1</v>
      </c>
      <c r="L412">
        <v>4</v>
      </c>
      <c r="M412">
        <v>0</v>
      </c>
      <c r="N412">
        <v>2</v>
      </c>
      <c r="O412">
        <v>6</v>
      </c>
      <c r="P412">
        <v>16</v>
      </c>
      <c r="Q412">
        <v>6</v>
      </c>
      <c r="R412">
        <v>16</v>
      </c>
      <c r="S412">
        <v>6</v>
      </c>
      <c r="T412">
        <v>16</v>
      </c>
      <c r="U412">
        <v>0</v>
      </c>
      <c r="V412">
        <v>55</v>
      </c>
      <c r="W412">
        <v>40000</v>
      </c>
      <c r="X412">
        <v>5</v>
      </c>
      <c r="Y412">
        <v>251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</row>
    <row r="413" spans="1:78" x14ac:dyDescent="0.2">
      <c r="A413">
        <v>411</v>
      </c>
      <c r="B413" t="s">
        <v>489</v>
      </c>
      <c r="C413">
        <v>64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2514</v>
      </c>
      <c r="J413">
        <v>8000</v>
      </c>
      <c r="K413">
        <v>3</v>
      </c>
      <c r="L413">
        <v>10</v>
      </c>
      <c r="M413">
        <v>0</v>
      </c>
      <c r="N413">
        <v>0</v>
      </c>
      <c r="O413">
        <v>4</v>
      </c>
      <c r="P413">
        <v>12</v>
      </c>
      <c r="Q413">
        <v>4</v>
      </c>
      <c r="R413">
        <v>12</v>
      </c>
      <c r="S413">
        <v>4</v>
      </c>
      <c r="T413">
        <v>12</v>
      </c>
      <c r="U413">
        <v>0</v>
      </c>
      <c r="V413">
        <v>55</v>
      </c>
      <c r="W413">
        <v>40000</v>
      </c>
      <c r="X413">
        <v>5</v>
      </c>
      <c r="Y413">
        <v>251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</row>
    <row r="414" spans="1:78" x14ac:dyDescent="0.2">
      <c r="A414">
        <v>412</v>
      </c>
      <c r="B414" t="s">
        <v>490</v>
      </c>
      <c r="C414">
        <v>62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2513</v>
      </c>
      <c r="J414">
        <v>10000</v>
      </c>
      <c r="K414">
        <v>0</v>
      </c>
      <c r="L414">
        <v>0</v>
      </c>
      <c r="M414">
        <v>6</v>
      </c>
      <c r="N414">
        <v>14</v>
      </c>
      <c r="O414">
        <v>4</v>
      </c>
      <c r="P414">
        <v>12</v>
      </c>
      <c r="Q414">
        <v>4</v>
      </c>
      <c r="R414">
        <v>12</v>
      </c>
      <c r="S414">
        <v>4</v>
      </c>
      <c r="T414">
        <v>12</v>
      </c>
      <c r="U414">
        <v>0</v>
      </c>
      <c r="V414">
        <v>55</v>
      </c>
      <c r="W414">
        <v>40000</v>
      </c>
      <c r="X414">
        <v>5</v>
      </c>
      <c r="Y414">
        <v>251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</row>
    <row r="415" spans="1:78" x14ac:dyDescent="0.2">
      <c r="A415">
        <v>413</v>
      </c>
      <c r="B415" t="s">
        <v>491</v>
      </c>
      <c r="C415">
        <v>5</v>
      </c>
      <c r="D415">
        <v>157</v>
      </c>
      <c r="E415">
        <v>5</v>
      </c>
      <c r="F415">
        <v>1005</v>
      </c>
      <c r="G415">
        <v>0</v>
      </c>
      <c r="H415">
        <v>0</v>
      </c>
      <c r="I415">
        <v>2525</v>
      </c>
      <c r="J415">
        <v>60000</v>
      </c>
      <c r="K415">
        <v>2</v>
      </c>
      <c r="L415">
        <v>0</v>
      </c>
      <c r="M415">
        <v>0</v>
      </c>
      <c r="N415">
        <v>0</v>
      </c>
      <c r="O415">
        <v>8</v>
      </c>
      <c r="P415">
        <v>29</v>
      </c>
      <c r="Q415">
        <v>11</v>
      </c>
      <c r="R415">
        <v>32</v>
      </c>
      <c r="S415">
        <v>0</v>
      </c>
      <c r="T415">
        <v>0</v>
      </c>
      <c r="U415">
        <v>0</v>
      </c>
      <c r="V415">
        <v>55</v>
      </c>
      <c r="W415">
        <v>40000</v>
      </c>
      <c r="X415">
        <v>5</v>
      </c>
      <c r="Y415">
        <v>251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</row>
    <row r="416" spans="1:78" x14ac:dyDescent="0.2">
      <c r="A416">
        <v>414</v>
      </c>
      <c r="B416" t="s">
        <v>492</v>
      </c>
      <c r="C416">
        <v>5</v>
      </c>
      <c r="D416">
        <v>156</v>
      </c>
      <c r="E416">
        <v>40</v>
      </c>
      <c r="F416">
        <v>1004</v>
      </c>
      <c r="G416">
        <v>0</v>
      </c>
      <c r="H416">
        <v>0</v>
      </c>
      <c r="I416">
        <v>2524</v>
      </c>
      <c r="J416">
        <v>60000</v>
      </c>
      <c r="K416">
        <v>2</v>
      </c>
      <c r="L416">
        <v>0</v>
      </c>
      <c r="M416">
        <v>0</v>
      </c>
      <c r="N416">
        <v>0</v>
      </c>
      <c r="O416">
        <v>9</v>
      </c>
      <c r="P416">
        <v>44</v>
      </c>
      <c r="Q416">
        <v>0</v>
      </c>
      <c r="R416">
        <v>0</v>
      </c>
      <c r="S416">
        <v>11</v>
      </c>
      <c r="T416">
        <v>32</v>
      </c>
      <c r="U416">
        <v>0</v>
      </c>
      <c r="V416">
        <v>55</v>
      </c>
      <c r="W416">
        <v>40000</v>
      </c>
      <c r="X416">
        <v>5</v>
      </c>
      <c r="Y416">
        <v>251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</row>
    <row r="417" spans="1:78" x14ac:dyDescent="0.2">
      <c r="A417">
        <v>415</v>
      </c>
      <c r="B417" t="s">
        <v>493</v>
      </c>
      <c r="C417">
        <v>5</v>
      </c>
      <c r="D417">
        <v>155</v>
      </c>
      <c r="E417">
        <v>80</v>
      </c>
      <c r="F417">
        <v>1003</v>
      </c>
      <c r="G417">
        <v>0</v>
      </c>
      <c r="H417">
        <v>0</v>
      </c>
      <c r="I417">
        <v>2523</v>
      </c>
      <c r="J417">
        <v>60000</v>
      </c>
      <c r="K417">
        <v>2</v>
      </c>
      <c r="L417">
        <v>0</v>
      </c>
      <c r="M417">
        <v>0</v>
      </c>
      <c r="N417">
        <v>0</v>
      </c>
      <c r="O417">
        <v>13</v>
      </c>
      <c r="P417">
        <v>65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55</v>
      </c>
      <c r="W417">
        <v>40000</v>
      </c>
      <c r="X417">
        <v>5</v>
      </c>
      <c r="Y417">
        <v>251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</row>
    <row r="418" spans="1:78" x14ac:dyDescent="0.2">
      <c r="A418">
        <v>416</v>
      </c>
      <c r="B418" t="s">
        <v>494</v>
      </c>
      <c r="C418">
        <v>10</v>
      </c>
      <c r="D418">
        <v>157</v>
      </c>
      <c r="E418">
        <v>20</v>
      </c>
      <c r="F418">
        <v>1006</v>
      </c>
      <c r="G418">
        <v>0</v>
      </c>
      <c r="H418">
        <v>0</v>
      </c>
      <c r="I418">
        <v>2540</v>
      </c>
      <c r="J418">
        <v>60000</v>
      </c>
      <c r="K418">
        <v>13</v>
      </c>
      <c r="L418">
        <v>22</v>
      </c>
      <c r="M418">
        <v>11</v>
      </c>
      <c r="N418">
        <v>18</v>
      </c>
      <c r="O418">
        <v>7</v>
      </c>
      <c r="P418">
        <v>13</v>
      </c>
      <c r="Q418">
        <v>7</v>
      </c>
      <c r="R418">
        <v>13</v>
      </c>
      <c r="S418">
        <v>7</v>
      </c>
      <c r="T418">
        <v>13</v>
      </c>
      <c r="U418">
        <v>0</v>
      </c>
      <c r="V418">
        <v>55</v>
      </c>
      <c r="W418">
        <v>40000</v>
      </c>
      <c r="X418">
        <v>5</v>
      </c>
      <c r="Y418">
        <v>251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</row>
    <row r="419" spans="1:78" x14ac:dyDescent="0.2">
      <c r="A419">
        <v>417</v>
      </c>
      <c r="B419" t="s">
        <v>495</v>
      </c>
      <c r="C419">
        <v>11</v>
      </c>
      <c r="D419">
        <v>157</v>
      </c>
      <c r="E419">
        <v>20</v>
      </c>
      <c r="F419">
        <v>1006</v>
      </c>
      <c r="G419">
        <v>0</v>
      </c>
      <c r="H419">
        <v>0</v>
      </c>
      <c r="I419">
        <v>2542</v>
      </c>
      <c r="J419">
        <v>60000</v>
      </c>
      <c r="K419">
        <v>13</v>
      </c>
      <c r="L419">
        <v>22</v>
      </c>
      <c r="M419">
        <v>11</v>
      </c>
      <c r="N419">
        <v>17</v>
      </c>
      <c r="O419">
        <v>7</v>
      </c>
      <c r="P419">
        <v>13</v>
      </c>
      <c r="Q419">
        <v>7</v>
      </c>
      <c r="R419">
        <v>13</v>
      </c>
      <c r="S419">
        <v>7</v>
      </c>
      <c r="T419">
        <v>13</v>
      </c>
      <c r="U419">
        <v>0</v>
      </c>
      <c r="V419">
        <v>55</v>
      </c>
      <c r="W419">
        <v>40000</v>
      </c>
      <c r="X419">
        <v>5</v>
      </c>
      <c r="Y419">
        <v>251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</row>
    <row r="420" spans="1:78" x14ac:dyDescent="0.2">
      <c r="A420">
        <v>418</v>
      </c>
      <c r="B420" t="s">
        <v>496</v>
      </c>
      <c r="C420">
        <v>15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2777</v>
      </c>
      <c r="J420">
        <v>8000</v>
      </c>
      <c r="K420">
        <v>6</v>
      </c>
      <c r="L420">
        <v>16</v>
      </c>
      <c r="M420">
        <v>4</v>
      </c>
      <c r="N420">
        <v>10</v>
      </c>
      <c r="O420">
        <v>5</v>
      </c>
      <c r="P420">
        <v>12</v>
      </c>
      <c r="Q420">
        <v>5</v>
      </c>
      <c r="R420">
        <v>12</v>
      </c>
      <c r="S420">
        <v>5</v>
      </c>
      <c r="T420">
        <v>12</v>
      </c>
      <c r="U420">
        <v>0</v>
      </c>
      <c r="V420">
        <v>58</v>
      </c>
      <c r="W420">
        <v>40000</v>
      </c>
      <c r="X420">
        <v>5</v>
      </c>
      <c r="Y420">
        <v>251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</row>
    <row r="421" spans="1:78" x14ac:dyDescent="0.2">
      <c r="A421">
        <v>419</v>
      </c>
      <c r="B421" t="s">
        <v>497</v>
      </c>
      <c r="C421">
        <v>20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2774</v>
      </c>
      <c r="J421">
        <v>8000</v>
      </c>
      <c r="K421">
        <v>0</v>
      </c>
      <c r="L421">
        <v>5</v>
      </c>
      <c r="M421">
        <v>0</v>
      </c>
      <c r="N421">
        <v>5</v>
      </c>
      <c r="O421">
        <v>10</v>
      </c>
      <c r="P421">
        <v>27</v>
      </c>
      <c r="Q421">
        <v>10</v>
      </c>
      <c r="R421">
        <v>27</v>
      </c>
      <c r="S421">
        <v>10</v>
      </c>
      <c r="T421">
        <v>27</v>
      </c>
      <c r="U421">
        <v>0</v>
      </c>
      <c r="V421">
        <v>58</v>
      </c>
      <c r="W421">
        <v>40000</v>
      </c>
      <c r="X421">
        <v>5</v>
      </c>
      <c r="Y421">
        <v>251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</row>
    <row r="422" spans="1:78" x14ac:dyDescent="0.2">
      <c r="A422">
        <v>420</v>
      </c>
      <c r="B422" t="s">
        <v>498</v>
      </c>
      <c r="C422">
        <v>22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2772</v>
      </c>
      <c r="J422">
        <v>7000</v>
      </c>
      <c r="K422">
        <v>0</v>
      </c>
      <c r="L422">
        <v>4</v>
      </c>
      <c r="M422">
        <v>0</v>
      </c>
      <c r="N422">
        <v>0</v>
      </c>
      <c r="O422">
        <v>9</v>
      </c>
      <c r="P422">
        <v>24</v>
      </c>
      <c r="Q422">
        <v>9</v>
      </c>
      <c r="R422">
        <v>24</v>
      </c>
      <c r="S422">
        <v>9</v>
      </c>
      <c r="T422">
        <v>24</v>
      </c>
      <c r="U422">
        <v>0</v>
      </c>
      <c r="V422">
        <v>58</v>
      </c>
      <c r="W422">
        <v>40000</v>
      </c>
      <c r="X422">
        <v>5</v>
      </c>
      <c r="Y422">
        <v>251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</row>
    <row r="423" spans="1:78" x14ac:dyDescent="0.2">
      <c r="A423">
        <v>421</v>
      </c>
      <c r="B423" t="s">
        <v>499</v>
      </c>
      <c r="C423">
        <v>26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2773</v>
      </c>
      <c r="J423">
        <v>8000</v>
      </c>
      <c r="K423">
        <v>2</v>
      </c>
      <c r="L423">
        <v>6</v>
      </c>
      <c r="M423">
        <v>1</v>
      </c>
      <c r="N423">
        <v>3</v>
      </c>
      <c r="O423">
        <v>7</v>
      </c>
      <c r="P423">
        <v>18</v>
      </c>
      <c r="Q423">
        <v>7</v>
      </c>
      <c r="R423">
        <v>18</v>
      </c>
      <c r="S423">
        <v>7</v>
      </c>
      <c r="T423">
        <v>18</v>
      </c>
      <c r="U423">
        <v>0</v>
      </c>
      <c r="V423">
        <v>58</v>
      </c>
      <c r="W423">
        <v>40000</v>
      </c>
      <c r="X423">
        <v>5</v>
      </c>
      <c r="Y423">
        <v>251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</row>
    <row r="424" spans="1:78" x14ac:dyDescent="0.2">
      <c r="A424">
        <v>422</v>
      </c>
      <c r="B424" t="s">
        <v>500</v>
      </c>
      <c r="C424">
        <v>64</v>
      </c>
      <c r="D424">
        <v>0</v>
      </c>
      <c r="E424">
        <v>1</v>
      </c>
      <c r="F424">
        <v>0</v>
      </c>
      <c r="G424">
        <v>0</v>
      </c>
      <c r="H424">
        <v>0</v>
      </c>
      <c r="I424">
        <v>2776</v>
      </c>
      <c r="J424">
        <v>8000</v>
      </c>
      <c r="K424">
        <v>4</v>
      </c>
      <c r="L424">
        <v>12</v>
      </c>
      <c r="M424">
        <v>0</v>
      </c>
      <c r="N424">
        <v>0</v>
      </c>
      <c r="O424">
        <v>5</v>
      </c>
      <c r="P424">
        <v>14</v>
      </c>
      <c r="Q424">
        <v>5</v>
      </c>
      <c r="R424">
        <v>14</v>
      </c>
      <c r="S424">
        <v>5</v>
      </c>
      <c r="T424">
        <v>14</v>
      </c>
      <c r="U424">
        <v>0</v>
      </c>
      <c r="V424">
        <v>58</v>
      </c>
      <c r="W424">
        <v>40000</v>
      </c>
      <c r="X424">
        <v>5</v>
      </c>
      <c r="Y424">
        <v>251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</row>
    <row r="425" spans="1:78" x14ac:dyDescent="0.2">
      <c r="A425">
        <v>423</v>
      </c>
      <c r="B425" t="s">
        <v>501</v>
      </c>
      <c r="C425">
        <v>62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2775</v>
      </c>
      <c r="J425">
        <v>8000</v>
      </c>
      <c r="K425">
        <v>0</v>
      </c>
      <c r="L425">
        <v>0</v>
      </c>
      <c r="M425">
        <v>7</v>
      </c>
      <c r="N425">
        <v>17</v>
      </c>
      <c r="O425">
        <v>5</v>
      </c>
      <c r="P425">
        <v>14</v>
      </c>
      <c r="Q425">
        <v>5</v>
      </c>
      <c r="R425">
        <v>14</v>
      </c>
      <c r="S425">
        <v>5</v>
      </c>
      <c r="T425">
        <v>14</v>
      </c>
      <c r="U425">
        <v>0</v>
      </c>
      <c r="V425">
        <v>58</v>
      </c>
      <c r="W425">
        <v>40000</v>
      </c>
      <c r="X425">
        <v>5</v>
      </c>
      <c r="Y425">
        <v>251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</row>
    <row r="426" spans="1:78" x14ac:dyDescent="0.2">
      <c r="A426">
        <v>424</v>
      </c>
      <c r="B426" t="s">
        <v>502</v>
      </c>
      <c r="C426">
        <v>5</v>
      </c>
      <c r="D426">
        <v>167</v>
      </c>
      <c r="E426">
        <v>10</v>
      </c>
      <c r="F426">
        <v>1012</v>
      </c>
      <c r="G426">
        <v>0</v>
      </c>
      <c r="H426">
        <v>0</v>
      </c>
      <c r="I426">
        <v>2767</v>
      </c>
      <c r="J426">
        <v>60000</v>
      </c>
      <c r="K426">
        <v>3</v>
      </c>
      <c r="L426">
        <v>9</v>
      </c>
      <c r="M426">
        <v>0</v>
      </c>
      <c r="N426">
        <v>0</v>
      </c>
      <c r="O426">
        <v>9</v>
      </c>
      <c r="P426">
        <v>30</v>
      </c>
      <c r="Q426">
        <v>12</v>
      </c>
      <c r="R426">
        <v>36</v>
      </c>
      <c r="S426">
        <v>0</v>
      </c>
      <c r="T426">
        <v>0</v>
      </c>
      <c r="U426">
        <v>0</v>
      </c>
      <c r="V426">
        <v>58</v>
      </c>
      <c r="W426">
        <v>40000</v>
      </c>
      <c r="X426">
        <v>5</v>
      </c>
      <c r="Y426">
        <v>251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</row>
    <row r="427" spans="1:78" x14ac:dyDescent="0.2">
      <c r="A427">
        <v>425</v>
      </c>
      <c r="B427" t="s">
        <v>503</v>
      </c>
      <c r="C427">
        <v>5</v>
      </c>
      <c r="D427">
        <v>166</v>
      </c>
      <c r="E427">
        <v>45</v>
      </c>
      <c r="F427">
        <v>1011</v>
      </c>
      <c r="G427">
        <v>0</v>
      </c>
      <c r="H427">
        <v>0</v>
      </c>
      <c r="I427">
        <v>2766</v>
      </c>
      <c r="J427">
        <v>60000</v>
      </c>
      <c r="K427">
        <v>3</v>
      </c>
      <c r="L427">
        <v>9</v>
      </c>
      <c r="M427">
        <v>0</v>
      </c>
      <c r="N427">
        <v>0</v>
      </c>
      <c r="O427">
        <v>10</v>
      </c>
      <c r="P427">
        <v>46</v>
      </c>
      <c r="Q427">
        <v>0</v>
      </c>
      <c r="R427">
        <v>0</v>
      </c>
      <c r="S427">
        <v>12</v>
      </c>
      <c r="T427">
        <v>35</v>
      </c>
      <c r="U427">
        <v>0</v>
      </c>
      <c r="V427">
        <v>58</v>
      </c>
      <c r="W427">
        <v>40000</v>
      </c>
      <c r="X427">
        <v>5</v>
      </c>
      <c r="Y427">
        <v>251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</row>
    <row r="428" spans="1:78" x14ac:dyDescent="0.2">
      <c r="A428">
        <v>426</v>
      </c>
      <c r="B428" t="s">
        <v>504</v>
      </c>
      <c r="C428">
        <v>5</v>
      </c>
      <c r="D428">
        <v>165</v>
      </c>
      <c r="E428">
        <v>80</v>
      </c>
      <c r="F428">
        <v>1010</v>
      </c>
      <c r="G428">
        <v>0</v>
      </c>
      <c r="H428">
        <v>0</v>
      </c>
      <c r="I428">
        <v>2765</v>
      </c>
      <c r="J428">
        <v>60000</v>
      </c>
      <c r="K428">
        <v>3</v>
      </c>
      <c r="L428">
        <v>9</v>
      </c>
      <c r="M428">
        <v>0</v>
      </c>
      <c r="N428">
        <v>0</v>
      </c>
      <c r="O428">
        <v>14</v>
      </c>
      <c r="P428">
        <v>72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58</v>
      </c>
      <c r="W428">
        <v>40000</v>
      </c>
      <c r="X428">
        <v>5</v>
      </c>
      <c r="Y428">
        <v>251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</row>
    <row r="429" spans="1:78" x14ac:dyDescent="0.2">
      <c r="A429">
        <v>427</v>
      </c>
      <c r="B429" t="s">
        <v>505</v>
      </c>
      <c r="C429">
        <v>10</v>
      </c>
      <c r="D429">
        <v>160</v>
      </c>
      <c r="E429">
        <v>10</v>
      </c>
      <c r="F429">
        <v>1031</v>
      </c>
      <c r="G429">
        <v>0</v>
      </c>
      <c r="H429">
        <v>0</v>
      </c>
      <c r="I429">
        <v>2770</v>
      </c>
      <c r="J429">
        <v>60000</v>
      </c>
      <c r="K429">
        <v>15</v>
      </c>
      <c r="L429">
        <v>24</v>
      </c>
      <c r="M429">
        <v>12</v>
      </c>
      <c r="N429">
        <v>19</v>
      </c>
      <c r="O429">
        <v>8</v>
      </c>
      <c r="P429">
        <v>15</v>
      </c>
      <c r="Q429">
        <v>8</v>
      </c>
      <c r="R429">
        <v>15</v>
      </c>
      <c r="S429">
        <v>8</v>
      </c>
      <c r="T429">
        <v>15</v>
      </c>
      <c r="U429">
        <v>0</v>
      </c>
      <c r="V429">
        <v>58</v>
      </c>
      <c r="W429">
        <v>40000</v>
      </c>
      <c r="X429">
        <v>5</v>
      </c>
      <c r="Y429">
        <v>251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</row>
    <row r="430" spans="1:78" x14ac:dyDescent="0.2">
      <c r="A430">
        <v>428</v>
      </c>
      <c r="B430" t="s">
        <v>506</v>
      </c>
      <c r="C430">
        <v>11</v>
      </c>
      <c r="D430">
        <v>160</v>
      </c>
      <c r="E430">
        <v>10</v>
      </c>
      <c r="F430">
        <v>1031</v>
      </c>
      <c r="G430">
        <v>0</v>
      </c>
      <c r="H430">
        <v>0</v>
      </c>
      <c r="I430">
        <v>2771</v>
      </c>
      <c r="J430">
        <v>60000</v>
      </c>
      <c r="K430">
        <v>15</v>
      </c>
      <c r="L430">
        <v>24</v>
      </c>
      <c r="M430">
        <v>12</v>
      </c>
      <c r="N430">
        <v>19</v>
      </c>
      <c r="O430">
        <v>8</v>
      </c>
      <c r="P430">
        <v>15</v>
      </c>
      <c r="Q430">
        <v>8</v>
      </c>
      <c r="R430">
        <v>15</v>
      </c>
      <c r="S430">
        <v>8</v>
      </c>
      <c r="T430">
        <v>15</v>
      </c>
      <c r="U430">
        <v>0</v>
      </c>
      <c r="V430">
        <v>58</v>
      </c>
      <c r="W430">
        <v>40000</v>
      </c>
      <c r="X430">
        <v>5</v>
      </c>
      <c r="Y430">
        <v>251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</row>
    <row r="431" spans="1:78" x14ac:dyDescent="0.2">
      <c r="A431">
        <v>429</v>
      </c>
      <c r="B431" t="s">
        <v>507</v>
      </c>
      <c r="C431">
        <v>15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3895</v>
      </c>
      <c r="J431">
        <v>10000</v>
      </c>
      <c r="K431">
        <v>8</v>
      </c>
      <c r="L431">
        <v>20</v>
      </c>
      <c r="M431">
        <v>5</v>
      </c>
      <c r="N431">
        <v>13</v>
      </c>
      <c r="O431">
        <v>5</v>
      </c>
      <c r="P431">
        <v>15</v>
      </c>
      <c r="Q431">
        <v>5</v>
      </c>
      <c r="R431">
        <v>15</v>
      </c>
      <c r="S431">
        <v>5</v>
      </c>
      <c r="T431">
        <v>15</v>
      </c>
      <c r="U431">
        <v>0</v>
      </c>
      <c r="V431">
        <v>62</v>
      </c>
      <c r="W431">
        <v>50000</v>
      </c>
      <c r="X431">
        <v>5</v>
      </c>
      <c r="Y431">
        <v>251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5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</row>
    <row r="432" spans="1:78" x14ac:dyDescent="0.2">
      <c r="A432">
        <v>430</v>
      </c>
      <c r="B432" t="s">
        <v>508</v>
      </c>
      <c r="C432">
        <v>20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3896</v>
      </c>
      <c r="J432">
        <v>6000</v>
      </c>
      <c r="K432">
        <v>0</v>
      </c>
      <c r="L432">
        <v>6</v>
      </c>
      <c r="M432">
        <v>0</v>
      </c>
      <c r="N432">
        <v>7</v>
      </c>
      <c r="O432">
        <v>13</v>
      </c>
      <c r="P432">
        <v>34</v>
      </c>
      <c r="Q432">
        <v>13</v>
      </c>
      <c r="R432">
        <v>34</v>
      </c>
      <c r="S432">
        <v>13</v>
      </c>
      <c r="T432">
        <v>34</v>
      </c>
      <c r="U432">
        <v>0</v>
      </c>
      <c r="V432">
        <v>62</v>
      </c>
      <c r="W432">
        <v>50000</v>
      </c>
      <c r="X432">
        <v>5</v>
      </c>
      <c r="Y432">
        <v>251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</row>
    <row r="433" spans="1:78" x14ac:dyDescent="0.2">
      <c r="A433">
        <v>431</v>
      </c>
      <c r="B433" t="s">
        <v>509</v>
      </c>
      <c r="C433">
        <v>22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3892</v>
      </c>
      <c r="J433">
        <v>5000</v>
      </c>
      <c r="K433">
        <v>0</v>
      </c>
      <c r="L433">
        <v>5</v>
      </c>
      <c r="M433">
        <v>0</v>
      </c>
      <c r="N433">
        <v>0</v>
      </c>
      <c r="O433">
        <v>11</v>
      </c>
      <c r="P433">
        <v>28</v>
      </c>
      <c r="Q433">
        <v>11</v>
      </c>
      <c r="R433">
        <v>28</v>
      </c>
      <c r="S433">
        <v>11</v>
      </c>
      <c r="T433">
        <v>28</v>
      </c>
      <c r="U433">
        <v>0</v>
      </c>
      <c r="V433">
        <v>62</v>
      </c>
      <c r="W433">
        <v>50000</v>
      </c>
      <c r="X433">
        <v>5</v>
      </c>
      <c r="Y433">
        <v>251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</row>
    <row r="434" spans="1:78" x14ac:dyDescent="0.2">
      <c r="A434">
        <v>432</v>
      </c>
      <c r="B434" t="s">
        <v>510</v>
      </c>
      <c r="C434">
        <v>26</v>
      </c>
      <c r="D434">
        <v>0</v>
      </c>
      <c r="E434">
        <v>2</v>
      </c>
      <c r="F434">
        <v>0</v>
      </c>
      <c r="G434">
        <v>0</v>
      </c>
      <c r="H434">
        <v>0</v>
      </c>
      <c r="I434">
        <v>3894</v>
      </c>
      <c r="J434">
        <v>8000</v>
      </c>
      <c r="K434">
        <v>3</v>
      </c>
      <c r="L434">
        <v>8</v>
      </c>
      <c r="M434">
        <v>1</v>
      </c>
      <c r="N434">
        <v>4</v>
      </c>
      <c r="O434">
        <v>8</v>
      </c>
      <c r="P434">
        <v>21</v>
      </c>
      <c r="Q434">
        <v>8</v>
      </c>
      <c r="R434">
        <v>21</v>
      </c>
      <c r="S434">
        <v>8</v>
      </c>
      <c r="T434">
        <v>21</v>
      </c>
      <c r="U434">
        <v>0</v>
      </c>
      <c r="V434">
        <v>62</v>
      </c>
      <c r="W434">
        <v>50000</v>
      </c>
      <c r="X434">
        <v>5</v>
      </c>
      <c r="Y434">
        <v>251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</row>
    <row r="435" spans="1:78" x14ac:dyDescent="0.2">
      <c r="A435">
        <v>433</v>
      </c>
      <c r="B435" t="s">
        <v>511</v>
      </c>
      <c r="C435">
        <v>64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3898</v>
      </c>
      <c r="J435">
        <v>8000</v>
      </c>
      <c r="K435">
        <v>4</v>
      </c>
      <c r="L435">
        <v>14</v>
      </c>
      <c r="M435">
        <v>0</v>
      </c>
      <c r="N435">
        <v>0</v>
      </c>
      <c r="O435">
        <v>6</v>
      </c>
      <c r="P435">
        <v>17</v>
      </c>
      <c r="Q435">
        <v>6</v>
      </c>
      <c r="R435">
        <v>17</v>
      </c>
      <c r="S435">
        <v>6</v>
      </c>
      <c r="T435">
        <v>17</v>
      </c>
      <c r="U435">
        <v>0</v>
      </c>
      <c r="V435">
        <v>62</v>
      </c>
      <c r="W435">
        <v>50000</v>
      </c>
      <c r="X435">
        <v>5</v>
      </c>
      <c r="Y435">
        <v>251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</row>
    <row r="436" spans="1:78" x14ac:dyDescent="0.2">
      <c r="A436">
        <v>434</v>
      </c>
      <c r="B436" t="s">
        <v>512</v>
      </c>
      <c r="C436">
        <v>62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3897</v>
      </c>
      <c r="J436">
        <v>8000</v>
      </c>
      <c r="K436">
        <v>0</v>
      </c>
      <c r="L436">
        <v>0</v>
      </c>
      <c r="M436">
        <v>8</v>
      </c>
      <c r="N436">
        <v>20</v>
      </c>
      <c r="O436">
        <v>5</v>
      </c>
      <c r="P436">
        <v>17</v>
      </c>
      <c r="Q436">
        <v>5</v>
      </c>
      <c r="R436">
        <v>17</v>
      </c>
      <c r="S436">
        <v>5</v>
      </c>
      <c r="T436">
        <v>17</v>
      </c>
      <c r="U436">
        <v>0</v>
      </c>
      <c r="V436">
        <v>62</v>
      </c>
      <c r="W436">
        <v>50000</v>
      </c>
      <c r="X436">
        <v>5</v>
      </c>
      <c r="Y436">
        <v>251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</row>
    <row r="437" spans="1:78" x14ac:dyDescent="0.2">
      <c r="A437">
        <v>435</v>
      </c>
      <c r="B437" t="s">
        <v>513</v>
      </c>
      <c r="C437">
        <v>15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4184</v>
      </c>
      <c r="J437">
        <v>10000</v>
      </c>
      <c r="K437">
        <v>9</v>
      </c>
      <c r="L437">
        <v>24</v>
      </c>
      <c r="M437">
        <v>6</v>
      </c>
      <c r="N437">
        <v>15</v>
      </c>
      <c r="O437">
        <v>6</v>
      </c>
      <c r="P437">
        <v>18</v>
      </c>
      <c r="Q437">
        <v>6</v>
      </c>
      <c r="R437">
        <v>18</v>
      </c>
      <c r="S437">
        <v>6</v>
      </c>
      <c r="T437">
        <v>18</v>
      </c>
      <c r="U437">
        <v>0</v>
      </c>
      <c r="V437">
        <v>66</v>
      </c>
      <c r="W437">
        <v>50000</v>
      </c>
      <c r="X437">
        <v>5</v>
      </c>
      <c r="Y437">
        <v>251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5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</row>
    <row r="438" spans="1:78" x14ac:dyDescent="0.2">
      <c r="A438">
        <v>436</v>
      </c>
      <c r="B438" t="s">
        <v>514</v>
      </c>
      <c r="C438">
        <v>20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4183</v>
      </c>
      <c r="J438">
        <v>8000</v>
      </c>
      <c r="K438">
        <v>0</v>
      </c>
      <c r="L438">
        <v>8</v>
      </c>
      <c r="M438">
        <v>0</v>
      </c>
      <c r="N438">
        <v>9</v>
      </c>
      <c r="O438">
        <v>16</v>
      </c>
      <c r="P438">
        <v>42</v>
      </c>
      <c r="Q438">
        <v>16</v>
      </c>
      <c r="R438">
        <v>42</v>
      </c>
      <c r="S438">
        <v>16</v>
      </c>
      <c r="T438">
        <v>42</v>
      </c>
      <c r="U438">
        <v>0</v>
      </c>
      <c r="V438">
        <v>66</v>
      </c>
      <c r="W438">
        <v>50000</v>
      </c>
      <c r="X438">
        <v>5</v>
      </c>
      <c r="Y438">
        <v>251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</row>
    <row r="439" spans="1:78" x14ac:dyDescent="0.2">
      <c r="A439">
        <v>437</v>
      </c>
      <c r="B439" t="s">
        <v>515</v>
      </c>
      <c r="C439">
        <v>22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4182</v>
      </c>
      <c r="J439">
        <v>7000</v>
      </c>
      <c r="K439">
        <v>0</v>
      </c>
      <c r="L439">
        <v>6</v>
      </c>
      <c r="M439">
        <v>0</v>
      </c>
      <c r="N439">
        <v>0</v>
      </c>
      <c r="O439">
        <v>12</v>
      </c>
      <c r="P439">
        <v>32</v>
      </c>
      <c r="Q439">
        <v>12</v>
      </c>
      <c r="R439">
        <v>32</v>
      </c>
      <c r="S439">
        <v>12</v>
      </c>
      <c r="T439">
        <v>32</v>
      </c>
      <c r="U439">
        <v>0</v>
      </c>
      <c r="V439">
        <v>66</v>
      </c>
      <c r="W439">
        <v>50000</v>
      </c>
      <c r="X439">
        <v>5</v>
      </c>
      <c r="Y439">
        <v>251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</row>
    <row r="440" spans="1:78" x14ac:dyDescent="0.2">
      <c r="A440">
        <v>438</v>
      </c>
      <c r="B440" t="s">
        <v>516</v>
      </c>
      <c r="C440">
        <v>26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4185</v>
      </c>
      <c r="J440">
        <v>8000</v>
      </c>
      <c r="K440">
        <v>4</v>
      </c>
      <c r="L440">
        <v>11</v>
      </c>
      <c r="M440">
        <v>2</v>
      </c>
      <c r="N440">
        <v>6</v>
      </c>
      <c r="O440">
        <v>9</v>
      </c>
      <c r="P440">
        <v>24</v>
      </c>
      <c r="Q440">
        <v>9</v>
      </c>
      <c r="R440">
        <v>24</v>
      </c>
      <c r="S440">
        <v>9</v>
      </c>
      <c r="T440">
        <v>24</v>
      </c>
      <c r="U440">
        <v>0</v>
      </c>
      <c r="V440">
        <v>66</v>
      </c>
      <c r="W440">
        <v>50000</v>
      </c>
      <c r="X440">
        <v>5</v>
      </c>
      <c r="Y440">
        <v>251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</row>
    <row r="441" spans="1:78" x14ac:dyDescent="0.2">
      <c r="A441">
        <v>439</v>
      </c>
      <c r="B441" t="s">
        <v>517</v>
      </c>
      <c r="C441">
        <v>64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4186</v>
      </c>
      <c r="J441">
        <v>10000</v>
      </c>
      <c r="K441">
        <v>5</v>
      </c>
      <c r="L441">
        <v>17</v>
      </c>
      <c r="M441">
        <v>0</v>
      </c>
      <c r="N441">
        <v>0</v>
      </c>
      <c r="O441">
        <v>7</v>
      </c>
      <c r="P441">
        <v>20</v>
      </c>
      <c r="Q441">
        <v>7</v>
      </c>
      <c r="R441">
        <v>20</v>
      </c>
      <c r="S441">
        <v>7</v>
      </c>
      <c r="T441">
        <v>20</v>
      </c>
      <c r="U441">
        <v>0</v>
      </c>
      <c r="V441">
        <v>66</v>
      </c>
      <c r="W441">
        <v>50000</v>
      </c>
      <c r="X441">
        <v>5</v>
      </c>
      <c r="Y441">
        <v>251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</row>
    <row r="442" spans="1:78" x14ac:dyDescent="0.2">
      <c r="A442">
        <v>440</v>
      </c>
      <c r="B442" t="s">
        <v>518</v>
      </c>
      <c r="C442">
        <v>62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4187</v>
      </c>
      <c r="J442">
        <v>10000</v>
      </c>
      <c r="K442">
        <v>0</v>
      </c>
      <c r="L442">
        <v>0</v>
      </c>
      <c r="M442">
        <v>9</v>
      </c>
      <c r="N442">
        <v>23</v>
      </c>
      <c r="O442">
        <v>8</v>
      </c>
      <c r="P442">
        <v>20</v>
      </c>
      <c r="Q442">
        <v>8</v>
      </c>
      <c r="R442">
        <v>20</v>
      </c>
      <c r="S442">
        <v>8</v>
      </c>
      <c r="T442">
        <v>20</v>
      </c>
      <c r="U442">
        <v>0</v>
      </c>
      <c r="V442">
        <v>66</v>
      </c>
      <c r="W442">
        <v>50000</v>
      </c>
      <c r="X442">
        <v>5</v>
      </c>
      <c r="Y442">
        <v>251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</row>
    <row r="443" spans="1:78" x14ac:dyDescent="0.2">
      <c r="A443">
        <v>441</v>
      </c>
      <c r="B443" t="s">
        <v>519</v>
      </c>
      <c r="C443">
        <v>15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4282</v>
      </c>
      <c r="J443">
        <v>8000</v>
      </c>
      <c r="K443">
        <v>11</v>
      </c>
      <c r="L443">
        <v>29</v>
      </c>
      <c r="M443">
        <v>7</v>
      </c>
      <c r="N443">
        <v>18</v>
      </c>
      <c r="O443">
        <v>7</v>
      </c>
      <c r="P443">
        <v>22</v>
      </c>
      <c r="Q443">
        <v>7</v>
      </c>
      <c r="R443">
        <v>22</v>
      </c>
      <c r="S443">
        <v>7</v>
      </c>
      <c r="T443">
        <v>22</v>
      </c>
      <c r="U443">
        <v>0</v>
      </c>
      <c r="V443">
        <v>70</v>
      </c>
      <c r="W443">
        <v>50000</v>
      </c>
      <c r="X443">
        <v>5</v>
      </c>
      <c r="Y443">
        <v>251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5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</row>
    <row r="444" spans="1:78" x14ac:dyDescent="0.2">
      <c r="A444">
        <v>442</v>
      </c>
      <c r="B444" t="s">
        <v>520</v>
      </c>
      <c r="C444">
        <v>20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4265</v>
      </c>
      <c r="J444">
        <v>8000</v>
      </c>
      <c r="K444">
        <v>0</v>
      </c>
      <c r="L444">
        <v>10</v>
      </c>
      <c r="M444">
        <v>0</v>
      </c>
      <c r="N444">
        <v>12</v>
      </c>
      <c r="O444">
        <v>20</v>
      </c>
      <c r="P444">
        <v>51</v>
      </c>
      <c r="Q444">
        <v>20</v>
      </c>
      <c r="R444">
        <v>51</v>
      </c>
      <c r="S444">
        <v>20</v>
      </c>
      <c r="T444">
        <v>51</v>
      </c>
      <c r="U444">
        <v>0</v>
      </c>
      <c r="V444">
        <v>70</v>
      </c>
      <c r="W444">
        <v>50000</v>
      </c>
      <c r="X444">
        <v>5</v>
      </c>
      <c r="Y444">
        <v>251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</row>
    <row r="445" spans="1:78" x14ac:dyDescent="0.2">
      <c r="A445">
        <v>443</v>
      </c>
      <c r="B445" t="s">
        <v>521</v>
      </c>
      <c r="C445">
        <v>22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4262</v>
      </c>
      <c r="J445">
        <v>8000</v>
      </c>
      <c r="K445">
        <v>0</v>
      </c>
      <c r="L445">
        <v>7</v>
      </c>
      <c r="M445">
        <v>0</v>
      </c>
      <c r="N445">
        <v>0</v>
      </c>
      <c r="O445">
        <v>14</v>
      </c>
      <c r="P445">
        <v>37</v>
      </c>
      <c r="Q445">
        <v>14</v>
      </c>
      <c r="R445">
        <v>37</v>
      </c>
      <c r="S445">
        <v>14</v>
      </c>
      <c r="T445">
        <v>27</v>
      </c>
      <c r="U445">
        <v>0</v>
      </c>
      <c r="V445">
        <v>70</v>
      </c>
      <c r="W445">
        <v>50000</v>
      </c>
      <c r="X445">
        <v>5</v>
      </c>
      <c r="Y445">
        <v>251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</row>
    <row r="446" spans="1:78" x14ac:dyDescent="0.2">
      <c r="A446">
        <v>444</v>
      </c>
      <c r="B446" t="s">
        <v>522</v>
      </c>
      <c r="C446">
        <v>26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4261</v>
      </c>
      <c r="J446">
        <v>8000</v>
      </c>
      <c r="K446">
        <v>5</v>
      </c>
      <c r="L446">
        <v>14</v>
      </c>
      <c r="M446">
        <v>3</v>
      </c>
      <c r="N446">
        <v>7</v>
      </c>
      <c r="O446">
        <v>11</v>
      </c>
      <c r="P446">
        <v>28</v>
      </c>
      <c r="Q446">
        <v>11</v>
      </c>
      <c r="R446">
        <v>28</v>
      </c>
      <c r="S446">
        <v>11</v>
      </c>
      <c r="T446">
        <v>28</v>
      </c>
      <c r="U446">
        <v>0</v>
      </c>
      <c r="V446">
        <v>70</v>
      </c>
      <c r="W446">
        <v>50000</v>
      </c>
      <c r="X446">
        <v>5</v>
      </c>
      <c r="Y446">
        <v>251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</row>
    <row r="447" spans="1:78" x14ac:dyDescent="0.2">
      <c r="A447">
        <v>445</v>
      </c>
      <c r="B447" t="s">
        <v>523</v>
      </c>
      <c r="C447">
        <v>64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4264</v>
      </c>
      <c r="J447">
        <v>8000</v>
      </c>
      <c r="K447">
        <v>5</v>
      </c>
      <c r="L447">
        <v>20</v>
      </c>
      <c r="M447">
        <v>0</v>
      </c>
      <c r="N447">
        <v>0</v>
      </c>
      <c r="O447">
        <v>8</v>
      </c>
      <c r="P447">
        <v>24</v>
      </c>
      <c r="Q447">
        <v>8</v>
      </c>
      <c r="R447">
        <v>24</v>
      </c>
      <c r="S447">
        <v>8</v>
      </c>
      <c r="T447">
        <v>24</v>
      </c>
      <c r="U447">
        <v>0</v>
      </c>
      <c r="V447">
        <v>70</v>
      </c>
      <c r="W447">
        <v>50000</v>
      </c>
      <c r="X447">
        <v>5</v>
      </c>
      <c r="Y447">
        <v>251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</row>
    <row r="448" spans="1:78" x14ac:dyDescent="0.2">
      <c r="A448">
        <v>446</v>
      </c>
      <c r="B448" t="s">
        <v>524</v>
      </c>
      <c r="C448">
        <v>62</v>
      </c>
      <c r="D448">
        <v>0</v>
      </c>
      <c r="E448">
        <v>1</v>
      </c>
      <c r="F448">
        <v>6</v>
      </c>
      <c r="G448">
        <v>0</v>
      </c>
      <c r="H448">
        <v>0</v>
      </c>
      <c r="I448">
        <v>4263</v>
      </c>
      <c r="J448">
        <v>8000</v>
      </c>
      <c r="K448">
        <v>0</v>
      </c>
      <c r="L448">
        <v>0</v>
      </c>
      <c r="M448">
        <v>10</v>
      </c>
      <c r="N448">
        <v>26</v>
      </c>
      <c r="O448">
        <v>9</v>
      </c>
      <c r="P448">
        <v>24</v>
      </c>
      <c r="Q448">
        <v>9</v>
      </c>
      <c r="R448">
        <v>24</v>
      </c>
      <c r="S448">
        <v>9</v>
      </c>
      <c r="T448">
        <v>24</v>
      </c>
      <c r="U448">
        <v>0</v>
      </c>
      <c r="V448">
        <v>70</v>
      </c>
      <c r="W448">
        <v>50000</v>
      </c>
      <c r="X448">
        <v>5</v>
      </c>
      <c r="Y448">
        <v>251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</row>
    <row r="449" spans="1:78" x14ac:dyDescent="0.2">
      <c r="A449">
        <v>447</v>
      </c>
      <c r="B449" t="s">
        <v>525</v>
      </c>
      <c r="C449">
        <v>15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4711</v>
      </c>
      <c r="J449">
        <v>8000</v>
      </c>
      <c r="K449">
        <v>14</v>
      </c>
      <c r="L449">
        <v>35</v>
      </c>
      <c r="M449">
        <v>9</v>
      </c>
      <c r="N449">
        <v>22</v>
      </c>
      <c r="O449">
        <v>8</v>
      </c>
      <c r="P449">
        <v>26</v>
      </c>
      <c r="Q449">
        <v>8</v>
      </c>
      <c r="R449">
        <v>26</v>
      </c>
      <c r="S449">
        <v>8</v>
      </c>
      <c r="T449">
        <v>26</v>
      </c>
      <c r="U449">
        <v>0</v>
      </c>
      <c r="V449">
        <v>74</v>
      </c>
      <c r="W449">
        <v>50000</v>
      </c>
      <c r="X449">
        <v>5</v>
      </c>
      <c r="Y449">
        <v>251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5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</row>
    <row r="450" spans="1:78" x14ac:dyDescent="0.2">
      <c r="A450">
        <v>448</v>
      </c>
      <c r="B450" t="s">
        <v>526</v>
      </c>
      <c r="C450">
        <v>20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4716</v>
      </c>
      <c r="J450">
        <v>7000</v>
      </c>
      <c r="K450">
        <v>0</v>
      </c>
      <c r="L450">
        <v>12</v>
      </c>
      <c r="M450">
        <v>0</v>
      </c>
      <c r="N450">
        <v>14</v>
      </c>
      <c r="O450">
        <v>24</v>
      </c>
      <c r="P450">
        <v>61</v>
      </c>
      <c r="Q450">
        <v>24</v>
      </c>
      <c r="R450">
        <v>61</v>
      </c>
      <c r="S450">
        <v>24</v>
      </c>
      <c r="T450">
        <v>61</v>
      </c>
      <c r="U450">
        <v>0</v>
      </c>
      <c r="V450">
        <v>74</v>
      </c>
      <c r="W450">
        <v>50000</v>
      </c>
      <c r="X450">
        <v>5</v>
      </c>
      <c r="Y450">
        <v>251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</row>
    <row r="451" spans="1:78" x14ac:dyDescent="0.2">
      <c r="A451">
        <v>449</v>
      </c>
      <c r="B451" t="s">
        <v>527</v>
      </c>
      <c r="C451">
        <v>22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4713</v>
      </c>
      <c r="J451">
        <v>7000</v>
      </c>
      <c r="K451">
        <v>0</v>
      </c>
      <c r="L451">
        <v>8</v>
      </c>
      <c r="M451">
        <v>0</v>
      </c>
      <c r="N451">
        <v>0</v>
      </c>
      <c r="O451">
        <v>17</v>
      </c>
      <c r="P451">
        <v>43</v>
      </c>
      <c r="Q451">
        <v>17</v>
      </c>
      <c r="R451">
        <v>43</v>
      </c>
      <c r="S451">
        <v>17</v>
      </c>
      <c r="T451">
        <v>43</v>
      </c>
      <c r="U451">
        <v>0</v>
      </c>
      <c r="V451">
        <v>74</v>
      </c>
      <c r="W451">
        <v>50000</v>
      </c>
      <c r="X451">
        <v>5</v>
      </c>
      <c r="Y451">
        <v>251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</row>
    <row r="452" spans="1:78" x14ac:dyDescent="0.2">
      <c r="A452">
        <v>450</v>
      </c>
      <c r="B452" t="s">
        <v>528</v>
      </c>
      <c r="C452">
        <v>26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4712</v>
      </c>
      <c r="J452">
        <v>7000</v>
      </c>
      <c r="K452">
        <v>7</v>
      </c>
      <c r="L452">
        <v>18</v>
      </c>
      <c r="M452">
        <v>3</v>
      </c>
      <c r="N452">
        <v>9</v>
      </c>
      <c r="O452">
        <v>12</v>
      </c>
      <c r="P452">
        <v>32</v>
      </c>
      <c r="Q452">
        <v>12</v>
      </c>
      <c r="R452">
        <v>32</v>
      </c>
      <c r="S452">
        <v>12</v>
      </c>
      <c r="T452">
        <v>32</v>
      </c>
      <c r="U452">
        <v>0</v>
      </c>
      <c r="V452">
        <v>74</v>
      </c>
      <c r="W452">
        <v>50000</v>
      </c>
      <c r="X452">
        <v>5</v>
      </c>
      <c r="Y452">
        <v>251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</row>
    <row r="453" spans="1:78" x14ac:dyDescent="0.2">
      <c r="A453">
        <v>451</v>
      </c>
      <c r="B453" t="s">
        <v>529</v>
      </c>
      <c r="C453">
        <v>64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4715</v>
      </c>
      <c r="J453">
        <v>7000</v>
      </c>
      <c r="K453">
        <v>6</v>
      </c>
      <c r="L453">
        <v>23</v>
      </c>
      <c r="M453">
        <v>0</v>
      </c>
      <c r="N453">
        <v>0</v>
      </c>
      <c r="O453">
        <v>9</v>
      </c>
      <c r="P453">
        <v>28</v>
      </c>
      <c r="Q453">
        <v>9</v>
      </c>
      <c r="R453">
        <v>28</v>
      </c>
      <c r="S453">
        <v>9</v>
      </c>
      <c r="T453">
        <v>28</v>
      </c>
      <c r="U453">
        <v>0</v>
      </c>
      <c r="V453">
        <v>74</v>
      </c>
      <c r="W453">
        <v>50000</v>
      </c>
      <c r="X453">
        <v>5</v>
      </c>
      <c r="Y453">
        <v>251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</row>
    <row r="454" spans="1:78" x14ac:dyDescent="0.2">
      <c r="A454">
        <v>452</v>
      </c>
      <c r="B454" t="s">
        <v>530</v>
      </c>
      <c r="C454">
        <v>62</v>
      </c>
      <c r="D454">
        <v>0</v>
      </c>
      <c r="E454">
        <v>1</v>
      </c>
      <c r="F454">
        <v>0</v>
      </c>
      <c r="G454">
        <v>0</v>
      </c>
      <c r="H454">
        <v>0</v>
      </c>
      <c r="I454">
        <v>4714</v>
      </c>
      <c r="J454">
        <v>7000</v>
      </c>
      <c r="K454">
        <v>0</v>
      </c>
      <c r="L454">
        <v>0</v>
      </c>
      <c r="M454">
        <v>12</v>
      </c>
      <c r="N454">
        <v>29</v>
      </c>
      <c r="O454">
        <v>11</v>
      </c>
      <c r="P454">
        <v>28</v>
      </c>
      <c r="Q454">
        <v>11</v>
      </c>
      <c r="R454">
        <v>28</v>
      </c>
      <c r="S454">
        <v>11</v>
      </c>
      <c r="T454">
        <v>28</v>
      </c>
      <c r="U454">
        <v>0</v>
      </c>
      <c r="V454">
        <v>74</v>
      </c>
      <c r="W454">
        <v>50000</v>
      </c>
      <c r="X454">
        <v>5</v>
      </c>
      <c r="Y454">
        <v>251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</row>
    <row r="455" spans="1:78" x14ac:dyDescent="0.2">
      <c r="A455">
        <v>453</v>
      </c>
      <c r="B455" t="s">
        <v>531</v>
      </c>
      <c r="C455">
        <v>15</v>
      </c>
      <c r="D455">
        <v>0</v>
      </c>
      <c r="E455">
        <v>1</v>
      </c>
      <c r="F455">
        <v>0</v>
      </c>
      <c r="G455">
        <v>0</v>
      </c>
      <c r="H455">
        <v>0</v>
      </c>
      <c r="I455">
        <v>4861</v>
      </c>
      <c r="J455">
        <v>8000</v>
      </c>
      <c r="K455">
        <v>16</v>
      </c>
      <c r="L455">
        <v>42</v>
      </c>
      <c r="M455">
        <v>10</v>
      </c>
      <c r="N455">
        <v>27</v>
      </c>
      <c r="O455">
        <v>9</v>
      </c>
      <c r="P455">
        <v>30</v>
      </c>
      <c r="Q455">
        <v>9</v>
      </c>
      <c r="R455">
        <v>30</v>
      </c>
      <c r="S455">
        <v>9</v>
      </c>
      <c r="T455">
        <v>30</v>
      </c>
      <c r="U455">
        <v>0</v>
      </c>
      <c r="V455">
        <v>78</v>
      </c>
      <c r="W455">
        <v>50000</v>
      </c>
      <c r="X455">
        <v>5</v>
      </c>
      <c r="Y455">
        <v>251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5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</row>
    <row r="456" spans="1:78" x14ac:dyDescent="0.2">
      <c r="A456">
        <v>454</v>
      </c>
      <c r="B456" t="s">
        <v>532</v>
      </c>
      <c r="C456">
        <v>20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4866</v>
      </c>
      <c r="J456">
        <v>7000</v>
      </c>
      <c r="K456">
        <v>0</v>
      </c>
      <c r="L456">
        <v>14</v>
      </c>
      <c r="M456">
        <v>0</v>
      </c>
      <c r="N456">
        <v>15</v>
      </c>
      <c r="O456">
        <v>28</v>
      </c>
      <c r="P456">
        <v>72</v>
      </c>
      <c r="Q456">
        <v>28</v>
      </c>
      <c r="R456">
        <v>72</v>
      </c>
      <c r="S456">
        <v>28</v>
      </c>
      <c r="T456">
        <v>72</v>
      </c>
      <c r="U456">
        <v>0</v>
      </c>
      <c r="V456">
        <v>78</v>
      </c>
      <c r="W456">
        <v>50000</v>
      </c>
      <c r="X456">
        <v>5</v>
      </c>
      <c r="Y456">
        <v>251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</row>
    <row r="457" spans="1:78" x14ac:dyDescent="0.2">
      <c r="A457">
        <v>455</v>
      </c>
      <c r="B457" t="s">
        <v>533</v>
      </c>
      <c r="C457">
        <v>22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4867</v>
      </c>
      <c r="J457">
        <v>7000</v>
      </c>
      <c r="K457">
        <v>1</v>
      </c>
      <c r="L457">
        <v>9</v>
      </c>
      <c r="M457">
        <v>0</v>
      </c>
      <c r="N457">
        <v>0</v>
      </c>
      <c r="O457">
        <v>20</v>
      </c>
      <c r="P457">
        <v>50</v>
      </c>
      <c r="Q457">
        <v>20</v>
      </c>
      <c r="R457">
        <v>50</v>
      </c>
      <c r="S457">
        <v>20</v>
      </c>
      <c r="T457">
        <v>50</v>
      </c>
      <c r="U457">
        <v>0</v>
      </c>
      <c r="V457">
        <v>78</v>
      </c>
      <c r="W457">
        <v>50000</v>
      </c>
      <c r="X457">
        <v>5</v>
      </c>
      <c r="Y457">
        <v>251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</row>
    <row r="458" spans="1:78" x14ac:dyDescent="0.2">
      <c r="A458">
        <v>456</v>
      </c>
      <c r="B458" t="s">
        <v>534</v>
      </c>
      <c r="C458">
        <v>26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4860</v>
      </c>
      <c r="J458">
        <v>7000</v>
      </c>
      <c r="K458">
        <v>8</v>
      </c>
      <c r="L458">
        <v>22</v>
      </c>
      <c r="M458">
        <v>4</v>
      </c>
      <c r="N458">
        <v>12</v>
      </c>
      <c r="O458">
        <v>14</v>
      </c>
      <c r="P458">
        <v>37</v>
      </c>
      <c r="Q458">
        <v>14</v>
      </c>
      <c r="R458">
        <v>37</v>
      </c>
      <c r="S458">
        <v>14</v>
      </c>
      <c r="T458">
        <v>37</v>
      </c>
      <c r="U458">
        <v>0</v>
      </c>
      <c r="V458">
        <v>78</v>
      </c>
      <c r="W458">
        <v>50000</v>
      </c>
      <c r="X458">
        <v>5</v>
      </c>
      <c r="Y458">
        <v>251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</row>
    <row r="459" spans="1:78" x14ac:dyDescent="0.2">
      <c r="A459">
        <v>457</v>
      </c>
      <c r="B459" t="s">
        <v>535</v>
      </c>
      <c r="C459">
        <v>64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4863</v>
      </c>
      <c r="J459">
        <v>7000</v>
      </c>
      <c r="K459">
        <v>7</v>
      </c>
      <c r="L459">
        <v>26</v>
      </c>
      <c r="M459">
        <v>0</v>
      </c>
      <c r="N459">
        <v>0</v>
      </c>
      <c r="O459">
        <v>10</v>
      </c>
      <c r="P459">
        <v>33</v>
      </c>
      <c r="Q459">
        <v>10</v>
      </c>
      <c r="R459">
        <v>33</v>
      </c>
      <c r="S459">
        <v>10</v>
      </c>
      <c r="T459">
        <v>33</v>
      </c>
      <c r="U459">
        <v>0</v>
      </c>
      <c r="V459">
        <v>78</v>
      </c>
      <c r="W459">
        <v>50000</v>
      </c>
      <c r="X459">
        <v>5</v>
      </c>
      <c r="Y459">
        <v>251</v>
      </c>
      <c r="Z459">
        <v>0</v>
      </c>
      <c r="AA459">
        <v>200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</row>
    <row r="460" spans="1:78" x14ac:dyDescent="0.2">
      <c r="A460">
        <v>458</v>
      </c>
      <c r="B460" t="s">
        <v>536</v>
      </c>
      <c r="C460">
        <v>62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4864</v>
      </c>
      <c r="J460">
        <v>7000</v>
      </c>
      <c r="K460">
        <v>0</v>
      </c>
      <c r="L460">
        <v>0</v>
      </c>
      <c r="M460">
        <v>14</v>
      </c>
      <c r="N460">
        <v>32</v>
      </c>
      <c r="O460">
        <v>13</v>
      </c>
      <c r="P460">
        <v>33</v>
      </c>
      <c r="Q460">
        <v>13</v>
      </c>
      <c r="R460">
        <v>33</v>
      </c>
      <c r="S460">
        <v>13</v>
      </c>
      <c r="T460">
        <v>33</v>
      </c>
      <c r="U460">
        <v>0</v>
      </c>
      <c r="V460">
        <v>78</v>
      </c>
      <c r="W460">
        <v>50000</v>
      </c>
      <c r="X460">
        <v>5</v>
      </c>
      <c r="Y460">
        <v>251</v>
      </c>
      <c r="Z460">
        <v>0</v>
      </c>
      <c r="AA460">
        <v>0</v>
      </c>
      <c r="AB460">
        <v>50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</row>
    <row r="461" spans="1:78" x14ac:dyDescent="0.2">
      <c r="A461">
        <v>459</v>
      </c>
      <c r="B461" t="s">
        <v>537</v>
      </c>
      <c r="C461">
        <v>15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5411</v>
      </c>
      <c r="J461">
        <v>10000</v>
      </c>
      <c r="K461">
        <v>20</v>
      </c>
      <c r="L461">
        <v>50</v>
      </c>
      <c r="M461">
        <v>13</v>
      </c>
      <c r="N461">
        <v>32</v>
      </c>
      <c r="O461">
        <v>10</v>
      </c>
      <c r="P461">
        <v>35</v>
      </c>
      <c r="Q461">
        <v>10</v>
      </c>
      <c r="R461">
        <v>35</v>
      </c>
      <c r="S461">
        <v>10</v>
      </c>
      <c r="T461">
        <v>35</v>
      </c>
      <c r="U461">
        <v>0</v>
      </c>
      <c r="V461">
        <v>82</v>
      </c>
      <c r="W461">
        <v>50000</v>
      </c>
      <c r="X461">
        <v>5</v>
      </c>
      <c r="Y461">
        <v>251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8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</row>
    <row r="462" spans="1:78" x14ac:dyDescent="0.2">
      <c r="A462">
        <v>460</v>
      </c>
      <c r="B462" t="s">
        <v>538</v>
      </c>
      <c r="C462">
        <v>20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5416</v>
      </c>
      <c r="J462">
        <v>8000</v>
      </c>
      <c r="K462">
        <v>0</v>
      </c>
      <c r="L462">
        <v>16</v>
      </c>
      <c r="M462">
        <v>0</v>
      </c>
      <c r="N462">
        <v>18</v>
      </c>
      <c r="O462">
        <v>33</v>
      </c>
      <c r="P462">
        <v>84</v>
      </c>
      <c r="Q462">
        <v>33</v>
      </c>
      <c r="R462">
        <v>84</v>
      </c>
      <c r="S462">
        <v>33</v>
      </c>
      <c r="T462">
        <v>84</v>
      </c>
      <c r="U462">
        <v>0</v>
      </c>
      <c r="V462">
        <v>82</v>
      </c>
      <c r="W462">
        <v>50000</v>
      </c>
      <c r="X462">
        <v>5</v>
      </c>
      <c r="Y462">
        <v>251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</row>
    <row r="463" spans="1:78" x14ac:dyDescent="0.2">
      <c r="A463">
        <v>461</v>
      </c>
      <c r="B463" t="s">
        <v>539</v>
      </c>
      <c r="C463">
        <v>22</v>
      </c>
      <c r="D463">
        <v>0</v>
      </c>
      <c r="E463">
        <v>2</v>
      </c>
      <c r="F463">
        <v>0</v>
      </c>
      <c r="G463">
        <v>0</v>
      </c>
      <c r="H463">
        <v>0</v>
      </c>
      <c r="I463">
        <v>5417</v>
      </c>
      <c r="J463">
        <v>8000</v>
      </c>
      <c r="K463">
        <v>1</v>
      </c>
      <c r="L463">
        <v>10</v>
      </c>
      <c r="M463">
        <v>0</v>
      </c>
      <c r="N463">
        <v>0</v>
      </c>
      <c r="O463">
        <v>23</v>
      </c>
      <c r="P463">
        <v>58</v>
      </c>
      <c r="Q463">
        <v>23</v>
      </c>
      <c r="R463">
        <v>58</v>
      </c>
      <c r="S463">
        <v>23</v>
      </c>
      <c r="T463">
        <v>58</v>
      </c>
      <c r="U463">
        <v>0</v>
      </c>
      <c r="V463">
        <v>82</v>
      </c>
      <c r="W463">
        <v>50000</v>
      </c>
      <c r="X463">
        <v>5</v>
      </c>
      <c r="Y463">
        <v>251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</row>
    <row r="464" spans="1:78" x14ac:dyDescent="0.2">
      <c r="A464">
        <v>462</v>
      </c>
      <c r="B464" t="s">
        <v>540</v>
      </c>
      <c r="C464">
        <v>26</v>
      </c>
      <c r="D464">
        <v>0</v>
      </c>
      <c r="E464">
        <v>2</v>
      </c>
      <c r="F464">
        <v>0</v>
      </c>
      <c r="G464">
        <v>0</v>
      </c>
      <c r="H464">
        <v>0</v>
      </c>
      <c r="I464">
        <v>5410</v>
      </c>
      <c r="J464">
        <v>8000</v>
      </c>
      <c r="K464">
        <v>10</v>
      </c>
      <c r="L464">
        <v>27</v>
      </c>
      <c r="M464">
        <v>5</v>
      </c>
      <c r="N464">
        <v>14</v>
      </c>
      <c r="O464">
        <v>17</v>
      </c>
      <c r="P464">
        <v>43</v>
      </c>
      <c r="Q464">
        <v>17</v>
      </c>
      <c r="R464">
        <v>43</v>
      </c>
      <c r="S464">
        <v>17</v>
      </c>
      <c r="T464">
        <v>43</v>
      </c>
      <c r="U464">
        <v>0</v>
      </c>
      <c r="V464">
        <v>82</v>
      </c>
      <c r="W464">
        <v>50000</v>
      </c>
      <c r="X464">
        <v>5</v>
      </c>
      <c r="Y464">
        <v>251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</row>
    <row r="465" spans="1:78" x14ac:dyDescent="0.2">
      <c r="A465">
        <v>463</v>
      </c>
      <c r="B465" t="s">
        <v>541</v>
      </c>
      <c r="C465">
        <v>64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5413</v>
      </c>
      <c r="J465">
        <v>10000</v>
      </c>
      <c r="K465">
        <v>8</v>
      </c>
      <c r="L465">
        <v>29</v>
      </c>
      <c r="M465">
        <v>0</v>
      </c>
      <c r="N465">
        <v>0</v>
      </c>
      <c r="O465">
        <v>12</v>
      </c>
      <c r="P465">
        <v>38</v>
      </c>
      <c r="Q465">
        <v>12</v>
      </c>
      <c r="R465">
        <v>38</v>
      </c>
      <c r="S465">
        <v>12</v>
      </c>
      <c r="T465">
        <v>38</v>
      </c>
      <c r="U465">
        <v>0</v>
      </c>
      <c r="V465">
        <v>82</v>
      </c>
      <c r="W465">
        <v>50000</v>
      </c>
      <c r="X465">
        <v>5</v>
      </c>
      <c r="Y465">
        <v>251</v>
      </c>
      <c r="Z465">
        <v>0</v>
      </c>
      <c r="AA465">
        <v>400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</row>
    <row r="466" spans="1:78" x14ac:dyDescent="0.2">
      <c r="A466">
        <v>464</v>
      </c>
      <c r="B466" t="s">
        <v>542</v>
      </c>
      <c r="C466">
        <v>62</v>
      </c>
      <c r="D466">
        <v>0</v>
      </c>
      <c r="E466">
        <v>1</v>
      </c>
      <c r="F466">
        <v>6</v>
      </c>
      <c r="G466">
        <v>0</v>
      </c>
      <c r="H466">
        <v>0</v>
      </c>
      <c r="I466">
        <v>5414</v>
      </c>
      <c r="J466">
        <v>10000</v>
      </c>
      <c r="K466">
        <v>0</v>
      </c>
      <c r="L466">
        <v>0</v>
      </c>
      <c r="M466">
        <v>16</v>
      </c>
      <c r="N466">
        <v>35</v>
      </c>
      <c r="O466">
        <v>15</v>
      </c>
      <c r="P466">
        <v>38</v>
      </c>
      <c r="Q466">
        <v>15</v>
      </c>
      <c r="R466">
        <v>38</v>
      </c>
      <c r="S466">
        <v>15</v>
      </c>
      <c r="T466">
        <v>38</v>
      </c>
      <c r="U466">
        <v>0</v>
      </c>
      <c r="V466">
        <v>82</v>
      </c>
      <c r="W466">
        <v>50000</v>
      </c>
      <c r="X466">
        <v>5</v>
      </c>
      <c r="Y466">
        <v>251</v>
      </c>
      <c r="Z466">
        <v>0</v>
      </c>
      <c r="AA466">
        <v>0</v>
      </c>
      <c r="AB466">
        <v>150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</row>
    <row r="467" spans="1:78" x14ac:dyDescent="0.2">
      <c r="A467">
        <v>465</v>
      </c>
      <c r="B467" t="s">
        <v>543</v>
      </c>
      <c r="C467">
        <v>15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5431</v>
      </c>
      <c r="J467">
        <v>10000</v>
      </c>
      <c r="K467">
        <v>23</v>
      </c>
      <c r="L467">
        <v>59</v>
      </c>
      <c r="M467">
        <v>15</v>
      </c>
      <c r="N467">
        <v>38</v>
      </c>
      <c r="O467">
        <v>12</v>
      </c>
      <c r="P467">
        <v>40</v>
      </c>
      <c r="Q467">
        <v>12</v>
      </c>
      <c r="R467">
        <v>40</v>
      </c>
      <c r="S467">
        <v>12</v>
      </c>
      <c r="T467">
        <v>40</v>
      </c>
      <c r="U467">
        <v>0</v>
      </c>
      <c r="V467">
        <v>86</v>
      </c>
      <c r="W467">
        <v>50000</v>
      </c>
      <c r="X467">
        <v>5</v>
      </c>
      <c r="Y467">
        <v>251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8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</row>
    <row r="468" spans="1:78" x14ac:dyDescent="0.2">
      <c r="A468">
        <v>466</v>
      </c>
      <c r="B468" t="s">
        <v>544</v>
      </c>
      <c r="C468">
        <v>20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5436</v>
      </c>
      <c r="J468">
        <v>8000</v>
      </c>
      <c r="K468">
        <v>0</v>
      </c>
      <c r="L468">
        <v>18</v>
      </c>
      <c r="M468">
        <v>0</v>
      </c>
      <c r="N468">
        <v>20</v>
      </c>
      <c r="O468">
        <v>39</v>
      </c>
      <c r="P468">
        <v>98</v>
      </c>
      <c r="Q468">
        <v>39</v>
      </c>
      <c r="R468">
        <v>98</v>
      </c>
      <c r="S468">
        <v>39</v>
      </c>
      <c r="T468">
        <v>98</v>
      </c>
      <c r="U468">
        <v>0</v>
      </c>
      <c r="V468">
        <v>86</v>
      </c>
      <c r="W468">
        <v>50000</v>
      </c>
      <c r="X468">
        <v>5</v>
      </c>
      <c r="Y468">
        <v>251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</row>
    <row r="469" spans="1:78" x14ac:dyDescent="0.2">
      <c r="A469">
        <v>467</v>
      </c>
      <c r="B469" t="s">
        <v>545</v>
      </c>
      <c r="C469">
        <v>22</v>
      </c>
      <c r="D469">
        <v>0</v>
      </c>
      <c r="E469">
        <v>2</v>
      </c>
      <c r="F469">
        <v>0</v>
      </c>
      <c r="G469">
        <v>0</v>
      </c>
      <c r="H469">
        <v>0</v>
      </c>
      <c r="I469">
        <v>5437</v>
      </c>
      <c r="J469">
        <v>8000</v>
      </c>
      <c r="K469">
        <v>2</v>
      </c>
      <c r="L469">
        <v>11</v>
      </c>
      <c r="M469">
        <v>0</v>
      </c>
      <c r="N469">
        <v>0</v>
      </c>
      <c r="O469">
        <v>26</v>
      </c>
      <c r="P469">
        <v>67</v>
      </c>
      <c r="Q469">
        <v>26</v>
      </c>
      <c r="R469">
        <v>67</v>
      </c>
      <c r="S469">
        <v>26</v>
      </c>
      <c r="T469">
        <v>67</v>
      </c>
      <c r="U469">
        <v>0</v>
      </c>
      <c r="V469">
        <v>86</v>
      </c>
      <c r="W469">
        <v>50000</v>
      </c>
      <c r="X469">
        <v>5</v>
      </c>
      <c r="Y469">
        <v>251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</row>
    <row r="470" spans="1:78" x14ac:dyDescent="0.2">
      <c r="A470">
        <v>468</v>
      </c>
      <c r="B470" t="s">
        <v>546</v>
      </c>
      <c r="C470">
        <v>26</v>
      </c>
      <c r="D470">
        <v>0</v>
      </c>
      <c r="E470">
        <v>2</v>
      </c>
      <c r="F470">
        <v>0</v>
      </c>
      <c r="G470">
        <v>0</v>
      </c>
      <c r="H470">
        <v>0</v>
      </c>
      <c r="I470">
        <v>5430</v>
      </c>
      <c r="J470">
        <v>8000</v>
      </c>
      <c r="K470">
        <v>12</v>
      </c>
      <c r="L470">
        <v>32</v>
      </c>
      <c r="M470">
        <v>7</v>
      </c>
      <c r="N470">
        <v>17</v>
      </c>
      <c r="O470">
        <v>20</v>
      </c>
      <c r="P470">
        <v>50</v>
      </c>
      <c r="Q470">
        <v>20</v>
      </c>
      <c r="R470">
        <v>50</v>
      </c>
      <c r="S470">
        <v>20</v>
      </c>
      <c r="T470">
        <v>50</v>
      </c>
      <c r="U470">
        <v>0</v>
      </c>
      <c r="V470">
        <v>86</v>
      </c>
      <c r="W470">
        <v>50000</v>
      </c>
      <c r="X470">
        <v>5</v>
      </c>
      <c r="Y470">
        <v>251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</row>
    <row r="471" spans="1:78" x14ac:dyDescent="0.2">
      <c r="A471">
        <v>469</v>
      </c>
      <c r="B471" t="s">
        <v>547</v>
      </c>
      <c r="C471">
        <v>64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5433</v>
      </c>
      <c r="J471">
        <v>10000</v>
      </c>
      <c r="K471">
        <v>9</v>
      </c>
      <c r="L471">
        <v>32</v>
      </c>
      <c r="M471">
        <v>0</v>
      </c>
      <c r="N471">
        <v>0</v>
      </c>
      <c r="O471">
        <v>14</v>
      </c>
      <c r="P471">
        <v>44</v>
      </c>
      <c r="Q471">
        <v>14</v>
      </c>
      <c r="R471">
        <v>44</v>
      </c>
      <c r="S471">
        <v>14</v>
      </c>
      <c r="T471">
        <v>44</v>
      </c>
      <c r="U471">
        <v>0</v>
      </c>
      <c r="V471">
        <v>86</v>
      </c>
      <c r="W471">
        <v>50000</v>
      </c>
      <c r="X471">
        <v>5</v>
      </c>
      <c r="Y471">
        <v>251</v>
      </c>
      <c r="Z471">
        <v>0</v>
      </c>
      <c r="AA471">
        <v>500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</row>
    <row r="472" spans="1:78" x14ac:dyDescent="0.2">
      <c r="A472">
        <v>470</v>
      </c>
      <c r="B472" t="s">
        <v>548</v>
      </c>
      <c r="C472">
        <v>62</v>
      </c>
      <c r="D472">
        <v>0</v>
      </c>
      <c r="E472">
        <v>1</v>
      </c>
      <c r="F472">
        <v>6</v>
      </c>
      <c r="G472">
        <v>0</v>
      </c>
      <c r="H472">
        <v>0</v>
      </c>
      <c r="I472">
        <v>5434</v>
      </c>
      <c r="J472">
        <v>10000</v>
      </c>
      <c r="K472">
        <v>0</v>
      </c>
      <c r="L472">
        <v>0</v>
      </c>
      <c r="M472">
        <v>18</v>
      </c>
      <c r="N472">
        <v>38</v>
      </c>
      <c r="O472">
        <v>17</v>
      </c>
      <c r="P472">
        <v>44</v>
      </c>
      <c r="Q472">
        <v>17</v>
      </c>
      <c r="R472">
        <v>44</v>
      </c>
      <c r="S472">
        <v>17</v>
      </c>
      <c r="T472">
        <v>44</v>
      </c>
      <c r="U472">
        <v>0</v>
      </c>
      <c r="V472">
        <v>86</v>
      </c>
      <c r="W472">
        <v>50000</v>
      </c>
      <c r="X472">
        <v>5</v>
      </c>
      <c r="Y472">
        <v>251</v>
      </c>
      <c r="Z472">
        <v>0</v>
      </c>
      <c r="AA472">
        <v>0</v>
      </c>
      <c r="AB472">
        <v>250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</row>
    <row r="473" spans="1:78" x14ac:dyDescent="0.2">
      <c r="A473">
        <v>471</v>
      </c>
      <c r="B473" t="s">
        <v>549</v>
      </c>
      <c r="C473">
        <v>15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5421</v>
      </c>
      <c r="J473">
        <v>10000</v>
      </c>
      <c r="K473">
        <v>27</v>
      </c>
      <c r="L473">
        <v>69</v>
      </c>
      <c r="M473">
        <v>17</v>
      </c>
      <c r="N473">
        <v>44</v>
      </c>
      <c r="O473">
        <v>14</v>
      </c>
      <c r="P473">
        <v>45</v>
      </c>
      <c r="Q473">
        <v>14</v>
      </c>
      <c r="R473">
        <v>45</v>
      </c>
      <c r="S473">
        <v>14</v>
      </c>
      <c r="T473">
        <v>45</v>
      </c>
      <c r="U473">
        <v>0</v>
      </c>
      <c r="V473">
        <v>90</v>
      </c>
      <c r="W473">
        <v>50000</v>
      </c>
      <c r="X473">
        <v>5</v>
      </c>
      <c r="Y473">
        <v>251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8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</row>
    <row r="474" spans="1:78" x14ac:dyDescent="0.2">
      <c r="A474">
        <v>472</v>
      </c>
      <c r="B474" t="s">
        <v>550</v>
      </c>
      <c r="C474">
        <v>20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5426</v>
      </c>
      <c r="J474">
        <v>8000</v>
      </c>
      <c r="K474">
        <v>0</v>
      </c>
      <c r="L474">
        <v>20</v>
      </c>
      <c r="M474">
        <v>0</v>
      </c>
      <c r="N474">
        <v>24</v>
      </c>
      <c r="O474">
        <v>45</v>
      </c>
      <c r="P474">
        <v>114</v>
      </c>
      <c r="Q474">
        <v>45</v>
      </c>
      <c r="R474">
        <v>114</v>
      </c>
      <c r="S474">
        <v>45</v>
      </c>
      <c r="T474">
        <v>114</v>
      </c>
      <c r="U474">
        <v>0</v>
      </c>
      <c r="V474">
        <v>90</v>
      </c>
      <c r="W474">
        <v>50000</v>
      </c>
      <c r="X474">
        <v>5</v>
      </c>
      <c r="Y474">
        <v>251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</row>
    <row r="475" spans="1:78" x14ac:dyDescent="0.2">
      <c r="A475">
        <v>473</v>
      </c>
      <c r="B475" t="s">
        <v>551</v>
      </c>
      <c r="C475">
        <v>22</v>
      </c>
      <c r="D475">
        <v>0</v>
      </c>
      <c r="E475">
        <v>2</v>
      </c>
      <c r="F475">
        <v>0</v>
      </c>
      <c r="G475">
        <v>0</v>
      </c>
      <c r="H475">
        <v>0</v>
      </c>
      <c r="I475">
        <v>5427</v>
      </c>
      <c r="J475">
        <v>8000</v>
      </c>
      <c r="K475">
        <v>2</v>
      </c>
      <c r="L475">
        <v>12</v>
      </c>
      <c r="M475">
        <v>0</v>
      </c>
      <c r="N475">
        <v>2</v>
      </c>
      <c r="O475">
        <v>30</v>
      </c>
      <c r="P475">
        <v>77</v>
      </c>
      <c r="Q475">
        <v>30</v>
      </c>
      <c r="R475">
        <v>77</v>
      </c>
      <c r="S475">
        <v>30</v>
      </c>
      <c r="T475">
        <v>77</v>
      </c>
      <c r="U475">
        <v>0</v>
      </c>
      <c r="V475">
        <v>90</v>
      </c>
      <c r="W475">
        <v>50000</v>
      </c>
      <c r="X475">
        <v>5</v>
      </c>
      <c r="Y475">
        <v>251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</row>
    <row r="476" spans="1:78" x14ac:dyDescent="0.2">
      <c r="A476">
        <v>474</v>
      </c>
      <c r="B476" t="s">
        <v>552</v>
      </c>
      <c r="C476">
        <v>26</v>
      </c>
      <c r="D476">
        <v>0</v>
      </c>
      <c r="E476">
        <v>2</v>
      </c>
      <c r="F476">
        <v>0</v>
      </c>
      <c r="G476">
        <v>0</v>
      </c>
      <c r="H476">
        <v>0</v>
      </c>
      <c r="I476">
        <v>5420</v>
      </c>
      <c r="J476">
        <v>8000</v>
      </c>
      <c r="K476">
        <v>15</v>
      </c>
      <c r="L476">
        <v>38</v>
      </c>
      <c r="M476">
        <v>9</v>
      </c>
      <c r="N476">
        <v>20</v>
      </c>
      <c r="O476">
        <v>23</v>
      </c>
      <c r="P476">
        <v>58</v>
      </c>
      <c r="Q476">
        <v>23</v>
      </c>
      <c r="R476">
        <v>58</v>
      </c>
      <c r="S476">
        <v>23</v>
      </c>
      <c r="T476">
        <v>58</v>
      </c>
      <c r="U476">
        <v>0</v>
      </c>
      <c r="V476">
        <v>90</v>
      </c>
      <c r="W476">
        <v>50000</v>
      </c>
      <c r="X476">
        <v>5</v>
      </c>
      <c r="Y476">
        <v>251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</row>
    <row r="477" spans="1:78" x14ac:dyDescent="0.2">
      <c r="A477">
        <v>475</v>
      </c>
      <c r="B477" t="s">
        <v>553</v>
      </c>
      <c r="C477">
        <v>64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5423</v>
      </c>
      <c r="J477">
        <v>10000</v>
      </c>
      <c r="K477">
        <v>10</v>
      </c>
      <c r="L477">
        <v>35</v>
      </c>
      <c r="M477">
        <v>0</v>
      </c>
      <c r="N477">
        <v>0</v>
      </c>
      <c r="O477">
        <v>16</v>
      </c>
      <c r="P477">
        <v>50</v>
      </c>
      <c r="Q477">
        <v>16</v>
      </c>
      <c r="R477">
        <v>50</v>
      </c>
      <c r="S477">
        <v>16</v>
      </c>
      <c r="T477">
        <v>50</v>
      </c>
      <c r="U477">
        <v>0</v>
      </c>
      <c r="V477">
        <v>90</v>
      </c>
      <c r="W477">
        <v>50000</v>
      </c>
      <c r="X477">
        <v>5</v>
      </c>
      <c r="Y477">
        <v>251</v>
      </c>
      <c r="Z477">
        <v>0</v>
      </c>
      <c r="AA477">
        <v>600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</row>
    <row r="478" spans="1:78" x14ac:dyDescent="0.2">
      <c r="A478">
        <v>476</v>
      </c>
      <c r="B478" t="s">
        <v>554</v>
      </c>
      <c r="C478">
        <v>62</v>
      </c>
      <c r="D478">
        <v>0</v>
      </c>
      <c r="E478">
        <v>1</v>
      </c>
      <c r="F478">
        <v>6</v>
      </c>
      <c r="G478">
        <v>0</v>
      </c>
      <c r="H478">
        <v>0</v>
      </c>
      <c r="I478">
        <v>5424</v>
      </c>
      <c r="J478">
        <v>10000</v>
      </c>
      <c r="K478">
        <v>0</v>
      </c>
      <c r="L478">
        <v>0</v>
      </c>
      <c r="M478">
        <v>20</v>
      </c>
      <c r="N478">
        <v>41</v>
      </c>
      <c r="O478">
        <v>20</v>
      </c>
      <c r="P478">
        <v>51</v>
      </c>
      <c r="Q478">
        <v>20</v>
      </c>
      <c r="R478">
        <v>51</v>
      </c>
      <c r="S478">
        <v>20</v>
      </c>
      <c r="T478">
        <v>51</v>
      </c>
      <c r="U478">
        <v>0</v>
      </c>
      <c r="V478">
        <v>90</v>
      </c>
      <c r="W478">
        <v>50000</v>
      </c>
      <c r="X478">
        <v>5</v>
      </c>
      <c r="Y478">
        <v>251</v>
      </c>
      <c r="Z478">
        <v>0</v>
      </c>
      <c r="AA478">
        <v>0</v>
      </c>
      <c r="AB478">
        <v>300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</row>
    <row r="479" spans="1:78" x14ac:dyDescent="0.2">
      <c r="A479">
        <v>477</v>
      </c>
      <c r="B479" t="s">
        <v>555</v>
      </c>
      <c r="C479">
        <v>15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5451</v>
      </c>
      <c r="J479">
        <v>8000</v>
      </c>
      <c r="K479">
        <v>32</v>
      </c>
      <c r="L479">
        <v>80</v>
      </c>
      <c r="M479">
        <v>20</v>
      </c>
      <c r="N479">
        <v>52</v>
      </c>
      <c r="O479">
        <v>16</v>
      </c>
      <c r="P479">
        <v>51</v>
      </c>
      <c r="Q479">
        <v>16</v>
      </c>
      <c r="R479">
        <v>51</v>
      </c>
      <c r="S479">
        <v>16</v>
      </c>
      <c r="T479">
        <v>51</v>
      </c>
      <c r="U479">
        <v>0</v>
      </c>
      <c r="V479">
        <v>95</v>
      </c>
      <c r="W479">
        <v>50000</v>
      </c>
      <c r="X479">
        <v>5</v>
      </c>
      <c r="Y479">
        <v>251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8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</row>
    <row r="480" spans="1:78" x14ac:dyDescent="0.2">
      <c r="A480">
        <v>478</v>
      </c>
      <c r="B480" t="s">
        <v>556</v>
      </c>
      <c r="C480">
        <v>20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5456</v>
      </c>
      <c r="J480">
        <v>8000</v>
      </c>
      <c r="K480">
        <v>0</v>
      </c>
      <c r="L480">
        <v>22</v>
      </c>
      <c r="M480">
        <v>0</v>
      </c>
      <c r="N480">
        <v>27</v>
      </c>
      <c r="O480">
        <v>52</v>
      </c>
      <c r="P480">
        <v>132</v>
      </c>
      <c r="Q480">
        <v>52</v>
      </c>
      <c r="R480">
        <v>132</v>
      </c>
      <c r="S480">
        <v>52</v>
      </c>
      <c r="T480">
        <v>132</v>
      </c>
      <c r="U480">
        <v>0</v>
      </c>
      <c r="V480">
        <v>95</v>
      </c>
      <c r="W480">
        <v>50000</v>
      </c>
      <c r="X480">
        <v>5</v>
      </c>
      <c r="Y480">
        <v>251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</row>
    <row r="481" spans="1:78" x14ac:dyDescent="0.2">
      <c r="A481">
        <v>479</v>
      </c>
      <c r="B481" t="s">
        <v>557</v>
      </c>
      <c r="C481">
        <v>22</v>
      </c>
      <c r="D481">
        <v>0</v>
      </c>
      <c r="E481">
        <v>2</v>
      </c>
      <c r="F481">
        <v>0</v>
      </c>
      <c r="G481">
        <v>0</v>
      </c>
      <c r="H481">
        <v>0</v>
      </c>
      <c r="I481">
        <v>5457</v>
      </c>
      <c r="J481">
        <v>8000</v>
      </c>
      <c r="K481">
        <v>3</v>
      </c>
      <c r="L481">
        <v>13</v>
      </c>
      <c r="M481">
        <v>0</v>
      </c>
      <c r="N481">
        <v>4</v>
      </c>
      <c r="O481">
        <v>35</v>
      </c>
      <c r="P481">
        <v>88</v>
      </c>
      <c r="Q481">
        <v>35</v>
      </c>
      <c r="R481">
        <v>88</v>
      </c>
      <c r="S481">
        <v>35</v>
      </c>
      <c r="T481">
        <v>88</v>
      </c>
      <c r="U481">
        <v>0</v>
      </c>
      <c r="V481">
        <v>95</v>
      </c>
      <c r="W481">
        <v>50000</v>
      </c>
      <c r="X481">
        <v>5</v>
      </c>
      <c r="Y481">
        <v>251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</row>
    <row r="482" spans="1:78" x14ac:dyDescent="0.2">
      <c r="A482">
        <v>480</v>
      </c>
      <c r="B482" t="s">
        <v>558</v>
      </c>
      <c r="C482">
        <v>26</v>
      </c>
      <c r="D482">
        <v>0</v>
      </c>
      <c r="E482">
        <v>2</v>
      </c>
      <c r="F482">
        <v>0</v>
      </c>
      <c r="G482">
        <v>0</v>
      </c>
      <c r="H482">
        <v>0</v>
      </c>
      <c r="I482">
        <v>5450</v>
      </c>
      <c r="J482">
        <v>8000</v>
      </c>
      <c r="K482">
        <v>17</v>
      </c>
      <c r="L482">
        <v>44</v>
      </c>
      <c r="M482">
        <v>11</v>
      </c>
      <c r="N482">
        <v>24</v>
      </c>
      <c r="O482">
        <v>26</v>
      </c>
      <c r="P482">
        <v>67</v>
      </c>
      <c r="Q482">
        <v>26</v>
      </c>
      <c r="R482">
        <v>67</v>
      </c>
      <c r="S482">
        <v>26</v>
      </c>
      <c r="T482">
        <v>67</v>
      </c>
      <c r="U482">
        <v>0</v>
      </c>
      <c r="V482">
        <v>95</v>
      </c>
      <c r="W482">
        <v>50000</v>
      </c>
      <c r="X482">
        <v>5</v>
      </c>
      <c r="Y482">
        <v>251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</row>
    <row r="483" spans="1:78" x14ac:dyDescent="0.2">
      <c r="A483">
        <v>481</v>
      </c>
      <c r="B483" t="s">
        <v>559</v>
      </c>
      <c r="C483">
        <v>64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5453</v>
      </c>
      <c r="J483">
        <v>8000</v>
      </c>
      <c r="K483">
        <v>12</v>
      </c>
      <c r="L483">
        <v>40</v>
      </c>
      <c r="M483">
        <v>0</v>
      </c>
      <c r="N483">
        <v>0</v>
      </c>
      <c r="O483">
        <v>18</v>
      </c>
      <c r="P483">
        <v>57</v>
      </c>
      <c r="Q483">
        <v>18</v>
      </c>
      <c r="R483">
        <v>57</v>
      </c>
      <c r="S483">
        <v>18</v>
      </c>
      <c r="T483">
        <v>57</v>
      </c>
      <c r="U483">
        <v>0</v>
      </c>
      <c r="V483">
        <v>95</v>
      </c>
      <c r="W483">
        <v>50000</v>
      </c>
      <c r="X483">
        <v>5</v>
      </c>
      <c r="Y483">
        <v>251</v>
      </c>
      <c r="Z483">
        <v>0</v>
      </c>
      <c r="AA483">
        <v>700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</row>
    <row r="484" spans="1:78" x14ac:dyDescent="0.2">
      <c r="A484">
        <v>482</v>
      </c>
      <c r="B484" t="s">
        <v>560</v>
      </c>
      <c r="C484">
        <v>62</v>
      </c>
      <c r="D484">
        <v>0</v>
      </c>
      <c r="E484">
        <v>1</v>
      </c>
      <c r="F484">
        <v>6</v>
      </c>
      <c r="G484">
        <v>0</v>
      </c>
      <c r="H484">
        <v>0</v>
      </c>
      <c r="I484">
        <v>5454</v>
      </c>
      <c r="J484">
        <v>8000</v>
      </c>
      <c r="K484">
        <v>0</v>
      </c>
      <c r="L484">
        <v>0</v>
      </c>
      <c r="M484">
        <v>22</v>
      </c>
      <c r="N484">
        <v>45</v>
      </c>
      <c r="O484">
        <v>23</v>
      </c>
      <c r="P484">
        <v>59</v>
      </c>
      <c r="Q484">
        <v>23</v>
      </c>
      <c r="R484">
        <v>59</v>
      </c>
      <c r="S484">
        <v>23</v>
      </c>
      <c r="T484">
        <v>59</v>
      </c>
      <c r="U484">
        <v>0</v>
      </c>
      <c r="V484">
        <v>95</v>
      </c>
      <c r="W484">
        <v>50000</v>
      </c>
      <c r="X484">
        <v>5</v>
      </c>
      <c r="Y484">
        <v>251</v>
      </c>
      <c r="Z484">
        <v>0</v>
      </c>
      <c r="AA484">
        <v>0</v>
      </c>
      <c r="AB484">
        <v>400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</row>
    <row r="485" spans="1:78" x14ac:dyDescent="0.2">
      <c r="A485">
        <v>483</v>
      </c>
      <c r="B485" t="s">
        <v>561</v>
      </c>
      <c r="C485">
        <v>15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5461</v>
      </c>
      <c r="J485">
        <v>8000</v>
      </c>
      <c r="K485">
        <v>36</v>
      </c>
      <c r="L485">
        <v>92</v>
      </c>
      <c r="M485">
        <v>23</v>
      </c>
      <c r="N485">
        <v>59</v>
      </c>
      <c r="O485">
        <v>18</v>
      </c>
      <c r="P485">
        <v>57</v>
      </c>
      <c r="Q485">
        <v>18</v>
      </c>
      <c r="R485">
        <v>57</v>
      </c>
      <c r="S485">
        <v>18</v>
      </c>
      <c r="T485">
        <v>57</v>
      </c>
      <c r="U485">
        <v>0</v>
      </c>
      <c r="V485">
        <v>100</v>
      </c>
      <c r="W485">
        <v>50000</v>
      </c>
      <c r="X485">
        <v>5</v>
      </c>
      <c r="Y485">
        <v>251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12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</row>
    <row r="486" spans="1:78" x14ac:dyDescent="0.2">
      <c r="A486">
        <v>484</v>
      </c>
      <c r="B486" t="s">
        <v>562</v>
      </c>
      <c r="C486">
        <v>20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5466</v>
      </c>
      <c r="J486">
        <v>8000</v>
      </c>
      <c r="K486">
        <v>0</v>
      </c>
      <c r="L486">
        <v>24</v>
      </c>
      <c r="M486">
        <v>0</v>
      </c>
      <c r="N486">
        <v>32</v>
      </c>
      <c r="O486">
        <v>60</v>
      </c>
      <c r="P486">
        <v>152</v>
      </c>
      <c r="Q486">
        <v>60</v>
      </c>
      <c r="R486">
        <v>152</v>
      </c>
      <c r="S486">
        <v>60</v>
      </c>
      <c r="T486">
        <v>152</v>
      </c>
      <c r="U486">
        <v>0</v>
      </c>
      <c r="V486">
        <v>100</v>
      </c>
      <c r="W486">
        <v>50000</v>
      </c>
      <c r="X486">
        <v>5</v>
      </c>
      <c r="Y486">
        <v>251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</row>
    <row r="487" spans="1:78" x14ac:dyDescent="0.2">
      <c r="A487">
        <v>485</v>
      </c>
      <c r="B487" t="s">
        <v>563</v>
      </c>
      <c r="C487">
        <v>22</v>
      </c>
      <c r="D487">
        <v>0</v>
      </c>
      <c r="E487">
        <v>2</v>
      </c>
      <c r="F487">
        <v>0</v>
      </c>
      <c r="G487">
        <v>0</v>
      </c>
      <c r="H487">
        <v>0</v>
      </c>
      <c r="I487">
        <v>5467</v>
      </c>
      <c r="J487">
        <v>8000</v>
      </c>
      <c r="K487">
        <v>4</v>
      </c>
      <c r="L487">
        <v>14</v>
      </c>
      <c r="M487">
        <v>1</v>
      </c>
      <c r="N487">
        <v>6</v>
      </c>
      <c r="O487">
        <v>40</v>
      </c>
      <c r="P487">
        <v>101</v>
      </c>
      <c r="Q487">
        <v>40</v>
      </c>
      <c r="R487">
        <v>101</v>
      </c>
      <c r="S487">
        <v>40</v>
      </c>
      <c r="T487">
        <v>101</v>
      </c>
      <c r="U487">
        <v>0</v>
      </c>
      <c r="V487">
        <v>100</v>
      </c>
      <c r="W487">
        <v>50000</v>
      </c>
      <c r="X487">
        <v>5</v>
      </c>
      <c r="Y487">
        <v>251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</row>
    <row r="488" spans="1:78" x14ac:dyDescent="0.2">
      <c r="A488">
        <v>486</v>
      </c>
      <c r="B488" t="s">
        <v>564</v>
      </c>
      <c r="C488">
        <v>26</v>
      </c>
      <c r="D488">
        <v>0</v>
      </c>
      <c r="E488">
        <v>2</v>
      </c>
      <c r="F488">
        <v>0</v>
      </c>
      <c r="G488">
        <v>0</v>
      </c>
      <c r="H488">
        <v>0</v>
      </c>
      <c r="I488">
        <v>5460</v>
      </c>
      <c r="J488">
        <v>8000</v>
      </c>
      <c r="K488">
        <v>20</v>
      </c>
      <c r="L488">
        <v>51</v>
      </c>
      <c r="M488">
        <v>12</v>
      </c>
      <c r="N488">
        <v>28</v>
      </c>
      <c r="O488">
        <v>30</v>
      </c>
      <c r="P488">
        <v>77</v>
      </c>
      <c r="Q488">
        <v>30</v>
      </c>
      <c r="R488">
        <v>77</v>
      </c>
      <c r="S488">
        <v>30</v>
      </c>
      <c r="T488">
        <v>77</v>
      </c>
      <c r="U488">
        <v>0</v>
      </c>
      <c r="V488">
        <v>100</v>
      </c>
      <c r="W488">
        <v>50000</v>
      </c>
      <c r="X488">
        <v>5</v>
      </c>
      <c r="Y488">
        <v>251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</row>
    <row r="489" spans="1:78" x14ac:dyDescent="0.2">
      <c r="A489">
        <v>487</v>
      </c>
      <c r="B489" t="s">
        <v>565</v>
      </c>
      <c r="C489">
        <v>64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5463</v>
      </c>
      <c r="J489">
        <v>8000</v>
      </c>
      <c r="K489">
        <v>14</v>
      </c>
      <c r="L489">
        <v>45</v>
      </c>
      <c r="M489">
        <v>0</v>
      </c>
      <c r="N489">
        <v>0</v>
      </c>
      <c r="O489">
        <v>20</v>
      </c>
      <c r="P489">
        <v>64</v>
      </c>
      <c r="Q489">
        <v>20</v>
      </c>
      <c r="R489">
        <v>64</v>
      </c>
      <c r="S489">
        <v>20</v>
      </c>
      <c r="T489">
        <v>64</v>
      </c>
      <c r="U489">
        <v>0</v>
      </c>
      <c r="V489">
        <v>100</v>
      </c>
      <c r="W489">
        <v>50000</v>
      </c>
      <c r="X489">
        <v>5</v>
      </c>
      <c r="Y489">
        <v>251</v>
      </c>
      <c r="Z489">
        <v>0</v>
      </c>
      <c r="AA489">
        <v>800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</row>
    <row r="490" spans="1:78" x14ac:dyDescent="0.2">
      <c r="A490">
        <v>488</v>
      </c>
      <c r="B490" t="s">
        <v>566</v>
      </c>
      <c r="C490">
        <v>62</v>
      </c>
      <c r="D490">
        <v>0</v>
      </c>
      <c r="E490">
        <v>1</v>
      </c>
      <c r="F490">
        <v>6</v>
      </c>
      <c r="G490">
        <v>0</v>
      </c>
      <c r="H490">
        <v>0</v>
      </c>
      <c r="I490">
        <v>5464</v>
      </c>
      <c r="J490">
        <v>8000</v>
      </c>
      <c r="K490">
        <v>0</v>
      </c>
      <c r="L490">
        <v>0</v>
      </c>
      <c r="M490">
        <v>25</v>
      </c>
      <c r="N490">
        <v>50</v>
      </c>
      <c r="O490">
        <v>27</v>
      </c>
      <c r="P490">
        <v>68</v>
      </c>
      <c r="Q490">
        <v>27</v>
      </c>
      <c r="R490">
        <v>68</v>
      </c>
      <c r="S490">
        <v>27</v>
      </c>
      <c r="T490">
        <v>68</v>
      </c>
      <c r="U490">
        <v>0</v>
      </c>
      <c r="V490">
        <v>100</v>
      </c>
      <c r="W490">
        <v>50000</v>
      </c>
      <c r="X490">
        <v>5</v>
      </c>
      <c r="Y490">
        <v>251</v>
      </c>
      <c r="Z490">
        <v>0</v>
      </c>
      <c r="AA490">
        <v>0</v>
      </c>
      <c r="AB490">
        <v>600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</row>
    <row r="491" spans="1:78" x14ac:dyDescent="0.2">
      <c r="A491">
        <v>489</v>
      </c>
      <c r="B491" t="s">
        <v>567</v>
      </c>
      <c r="C491">
        <v>15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5471</v>
      </c>
      <c r="J491">
        <v>8000</v>
      </c>
      <c r="K491">
        <v>42</v>
      </c>
      <c r="L491">
        <v>105</v>
      </c>
      <c r="M491">
        <v>27</v>
      </c>
      <c r="N491">
        <v>68</v>
      </c>
      <c r="O491">
        <v>20</v>
      </c>
      <c r="P491">
        <v>63</v>
      </c>
      <c r="Q491">
        <v>20</v>
      </c>
      <c r="R491">
        <v>63</v>
      </c>
      <c r="S491">
        <v>20</v>
      </c>
      <c r="T491">
        <v>63</v>
      </c>
      <c r="U491">
        <v>0</v>
      </c>
      <c r="V491">
        <v>105</v>
      </c>
      <c r="W491">
        <v>50000</v>
      </c>
      <c r="X491">
        <v>5</v>
      </c>
      <c r="Y491">
        <v>251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12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</row>
    <row r="492" spans="1:78" x14ac:dyDescent="0.2">
      <c r="A492">
        <v>490</v>
      </c>
      <c r="B492" t="s">
        <v>568</v>
      </c>
      <c r="C492">
        <v>20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5476</v>
      </c>
      <c r="J492">
        <v>8000</v>
      </c>
      <c r="K492">
        <v>0</v>
      </c>
      <c r="L492">
        <v>26</v>
      </c>
      <c r="M492">
        <v>0</v>
      </c>
      <c r="N492">
        <v>35</v>
      </c>
      <c r="O492">
        <v>69</v>
      </c>
      <c r="P492">
        <v>174</v>
      </c>
      <c r="Q492">
        <v>69</v>
      </c>
      <c r="R492">
        <v>174</v>
      </c>
      <c r="S492">
        <v>69</v>
      </c>
      <c r="T492">
        <v>174</v>
      </c>
      <c r="U492">
        <v>0</v>
      </c>
      <c r="V492">
        <v>105</v>
      </c>
      <c r="W492">
        <v>50000</v>
      </c>
      <c r="X492">
        <v>5</v>
      </c>
      <c r="Y492">
        <v>251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</row>
    <row r="493" spans="1:78" x14ac:dyDescent="0.2">
      <c r="A493">
        <v>491</v>
      </c>
      <c r="B493" t="s">
        <v>569</v>
      </c>
      <c r="C493">
        <v>22</v>
      </c>
      <c r="D493">
        <v>0</v>
      </c>
      <c r="E493">
        <v>2</v>
      </c>
      <c r="F493">
        <v>0</v>
      </c>
      <c r="G493">
        <v>0</v>
      </c>
      <c r="H493">
        <v>0</v>
      </c>
      <c r="I493">
        <v>5477</v>
      </c>
      <c r="J493">
        <v>8000</v>
      </c>
      <c r="K493">
        <v>5</v>
      </c>
      <c r="L493">
        <v>16</v>
      </c>
      <c r="M493">
        <v>2</v>
      </c>
      <c r="N493">
        <v>8</v>
      </c>
      <c r="O493">
        <v>46</v>
      </c>
      <c r="P493">
        <v>116</v>
      </c>
      <c r="Q493">
        <v>46</v>
      </c>
      <c r="R493">
        <v>116</v>
      </c>
      <c r="S493">
        <v>46</v>
      </c>
      <c r="T493">
        <v>116</v>
      </c>
      <c r="U493">
        <v>0</v>
      </c>
      <c r="V493">
        <v>105</v>
      </c>
      <c r="W493">
        <v>50000</v>
      </c>
      <c r="X493">
        <v>5</v>
      </c>
      <c r="Y493">
        <v>251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</row>
    <row r="494" spans="1:78" x14ac:dyDescent="0.2">
      <c r="A494">
        <v>492</v>
      </c>
      <c r="B494" t="s">
        <v>570</v>
      </c>
      <c r="C494">
        <v>26</v>
      </c>
      <c r="D494">
        <v>0</v>
      </c>
      <c r="E494">
        <v>2</v>
      </c>
      <c r="F494">
        <v>0</v>
      </c>
      <c r="G494">
        <v>0</v>
      </c>
      <c r="H494">
        <v>0</v>
      </c>
      <c r="I494">
        <v>5470</v>
      </c>
      <c r="J494">
        <v>8000</v>
      </c>
      <c r="K494">
        <v>23</v>
      </c>
      <c r="L494">
        <v>58</v>
      </c>
      <c r="M494">
        <v>14</v>
      </c>
      <c r="N494">
        <v>31</v>
      </c>
      <c r="O494">
        <v>35</v>
      </c>
      <c r="P494">
        <v>88</v>
      </c>
      <c r="Q494">
        <v>35</v>
      </c>
      <c r="R494">
        <v>88</v>
      </c>
      <c r="S494">
        <v>35</v>
      </c>
      <c r="T494">
        <v>88</v>
      </c>
      <c r="U494">
        <v>0</v>
      </c>
      <c r="V494">
        <v>105</v>
      </c>
      <c r="W494">
        <v>50000</v>
      </c>
      <c r="X494">
        <v>5</v>
      </c>
      <c r="Y494">
        <v>251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</row>
    <row r="495" spans="1:78" x14ac:dyDescent="0.2">
      <c r="A495">
        <v>493</v>
      </c>
      <c r="B495" t="s">
        <v>571</v>
      </c>
      <c r="C495">
        <v>64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5473</v>
      </c>
      <c r="J495">
        <v>8000</v>
      </c>
      <c r="K495">
        <v>17</v>
      </c>
      <c r="L495">
        <v>51</v>
      </c>
      <c r="M495">
        <v>0</v>
      </c>
      <c r="N495">
        <v>0</v>
      </c>
      <c r="O495">
        <v>25</v>
      </c>
      <c r="P495">
        <v>72</v>
      </c>
      <c r="Q495">
        <v>25</v>
      </c>
      <c r="R495">
        <v>72</v>
      </c>
      <c r="S495">
        <v>25</v>
      </c>
      <c r="T495">
        <v>72</v>
      </c>
      <c r="U495">
        <v>0</v>
      </c>
      <c r="V495">
        <v>105</v>
      </c>
      <c r="W495">
        <v>50000</v>
      </c>
      <c r="X495">
        <v>5</v>
      </c>
      <c r="Y495">
        <v>251</v>
      </c>
      <c r="Z495">
        <v>0</v>
      </c>
      <c r="AA495">
        <v>1000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</row>
    <row r="496" spans="1:78" x14ac:dyDescent="0.2">
      <c r="A496">
        <v>494</v>
      </c>
      <c r="B496" t="s">
        <v>572</v>
      </c>
      <c r="C496">
        <v>62</v>
      </c>
      <c r="D496">
        <v>0</v>
      </c>
      <c r="E496">
        <v>1</v>
      </c>
      <c r="F496">
        <v>6</v>
      </c>
      <c r="G496">
        <v>0</v>
      </c>
      <c r="H496">
        <v>0</v>
      </c>
      <c r="I496">
        <v>5474</v>
      </c>
      <c r="J496">
        <v>8000</v>
      </c>
      <c r="K496">
        <v>0</v>
      </c>
      <c r="L496">
        <v>0</v>
      </c>
      <c r="M496">
        <v>28</v>
      </c>
      <c r="N496">
        <v>55</v>
      </c>
      <c r="O496">
        <v>31</v>
      </c>
      <c r="P496">
        <v>78</v>
      </c>
      <c r="Q496">
        <v>31</v>
      </c>
      <c r="R496">
        <v>78</v>
      </c>
      <c r="S496">
        <v>31</v>
      </c>
      <c r="T496">
        <v>78</v>
      </c>
      <c r="U496">
        <v>0</v>
      </c>
      <c r="V496">
        <v>105</v>
      </c>
      <c r="W496">
        <v>50000</v>
      </c>
      <c r="X496">
        <v>5</v>
      </c>
      <c r="Y496">
        <v>251</v>
      </c>
      <c r="Z496">
        <v>0</v>
      </c>
      <c r="AA496">
        <v>0</v>
      </c>
      <c r="AB496">
        <v>800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</row>
    <row r="497" spans="1:78" x14ac:dyDescent="0.2">
      <c r="A497">
        <v>495</v>
      </c>
      <c r="B497" t="s">
        <v>573</v>
      </c>
      <c r="C497">
        <v>15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5491</v>
      </c>
      <c r="J497">
        <v>8000</v>
      </c>
      <c r="K497">
        <v>47</v>
      </c>
      <c r="L497">
        <v>119</v>
      </c>
      <c r="M497">
        <v>30</v>
      </c>
      <c r="N497">
        <v>77</v>
      </c>
      <c r="O497">
        <v>25</v>
      </c>
      <c r="P497">
        <v>70</v>
      </c>
      <c r="Q497">
        <v>25</v>
      </c>
      <c r="R497">
        <v>70</v>
      </c>
      <c r="S497">
        <v>25</v>
      </c>
      <c r="T497">
        <v>70</v>
      </c>
      <c r="U497">
        <v>0</v>
      </c>
      <c r="V497">
        <v>110</v>
      </c>
      <c r="W497">
        <v>50000</v>
      </c>
      <c r="X497">
        <v>5</v>
      </c>
      <c r="Y497">
        <v>251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12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</row>
    <row r="498" spans="1:78" x14ac:dyDescent="0.2">
      <c r="A498">
        <v>496</v>
      </c>
      <c r="B498" t="s">
        <v>574</v>
      </c>
      <c r="C498">
        <v>20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5496</v>
      </c>
      <c r="J498">
        <v>8000</v>
      </c>
      <c r="K498">
        <v>0</v>
      </c>
      <c r="L498">
        <v>28</v>
      </c>
      <c r="M498">
        <v>0</v>
      </c>
      <c r="N498">
        <v>40</v>
      </c>
      <c r="O498">
        <v>79</v>
      </c>
      <c r="P498">
        <v>198</v>
      </c>
      <c r="Q498">
        <v>79</v>
      </c>
      <c r="R498">
        <v>198</v>
      </c>
      <c r="S498">
        <v>79</v>
      </c>
      <c r="T498">
        <v>198</v>
      </c>
      <c r="U498">
        <v>0</v>
      </c>
      <c r="V498">
        <v>110</v>
      </c>
      <c r="W498">
        <v>50000</v>
      </c>
      <c r="X498">
        <v>5</v>
      </c>
      <c r="Y498">
        <v>251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</row>
    <row r="499" spans="1:78" x14ac:dyDescent="0.2">
      <c r="A499">
        <v>497</v>
      </c>
      <c r="B499" t="s">
        <v>575</v>
      </c>
      <c r="C499">
        <v>22</v>
      </c>
      <c r="D499">
        <v>0</v>
      </c>
      <c r="E499">
        <v>2</v>
      </c>
      <c r="F499">
        <v>0</v>
      </c>
      <c r="G499">
        <v>0</v>
      </c>
      <c r="H499">
        <v>0</v>
      </c>
      <c r="I499">
        <v>5497</v>
      </c>
      <c r="J499">
        <v>8000</v>
      </c>
      <c r="K499">
        <v>6</v>
      </c>
      <c r="L499">
        <v>18</v>
      </c>
      <c r="M499">
        <v>3</v>
      </c>
      <c r="N499">
        <v>10</v>
      </c>
      <c r="O499">
        <v>53</v>
      </c>
      <c r="P499">
        <v>133</v>
      </c>
      <c r="Q499">
        <v>53</v>
      </c>
      <c r="R499">
        <v>133</v>
      </c>
      <c r="S499">
        <v>53</v>
      </c>
      <c r="T499">
        <v>133</v>
      </c>
      <c r="U499">
        <v>0</v>
      </c>
      <c r="V499">
        <v>110</v>
      </c>
      <c r="W499">
        <v>50000</v>
      </c>
      <c r="X499">
        <v>5</v>
      </c>
      <c r="Y499">
        <v>251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</row>
    <row r="500" spans="1:78" x14ac:dyDescent="0.2">
      <c r="A500">
        <v>498</v>
      </c>
      <c r="B500" t="s">
        <v>576</v>
      </c>
      <c r="C500">
        <v>26</v>
      </c>
      <c r="D500">
        <v>0</v>
      </c>
      <c r="E500">
        <v>2</v>
      </c>
      <c r="F500">
        <v>0</v>
      </c>
      <c r="G500">
        <v>0</v>
      </c>
      <c r="H500">
        <v>0</v>
      </c>
      <c r="I500">
        <v>5490</v>
      </c>
      <c r="J500">
        <v>8000</v>
      </c>
      <c r="K500">
        <v>26</v>
      </c>
      <c r="L500">
        <v>66</v>
      </c>
      <c r="M500">
        <v>16</v>
      </c>
      <c r="N500">
        <v>36</v>
      </c>
      <c r="O500">
        <v>40</v>
      </c>
      <c r="P500">
        <v>100</v>
      </c>
      <c r="Q500">
        <v>40</v>
      </c>
      <c r="R500">
        <v>100</v>
      </c>
      <c r="S500">
        <v>40</v>
      </c>
      <c r="T500">
        <v>100</v>
      </c>
      <c r="U500">
        <v>0</v>
      </c>
      <c r="V500">
        <v>110</v>
      </c>
      <c r="W500">
        <v>50000</v>
      </c>
      <c r="X500">
        <v>5</v>
      </c>
      <c r="Y500">
        <v>251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</row>
    <row r="501" spans="1:78" x14ac:dyDescent="0.2">
      <c r="A501">
        <v>499</v>
      </c>
      <c r="B501" t="s">
        <v>577</v>
      </c>
      <c r="C501">
        <v>64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5493</v>
      </c>
      <c r="J501">
        <v>8000</v>
      </c>
      <c r="K501">
        <v>21</v>
      </c>
      <c r="L501">
        <v>60</v>
      </c>
      <c r="M501">
        <v>0</v>
      </c>
      <c r="N501">
        <v>0</v>
      </c>
      <c r="O501">
        <v>30</v>
      </c>
      <c r="P501">
        <v>80</v>
      </c>
      <c r="Q501">
        <v>30</v>
      </c>
      <c r="R501">
        <v>80</v>
      </c>
      <c r="S501">
        <v>30</v>
      </c>
      <c r="T501">
        <v>80</v>
      </c>
      <c r="U501">
        <v>0</v>
      </c>
      <c r="V501">
        <v>110</v>
      </c>
      <c r="W501">
        <v>50000</v>
      </c>
      <c r="X501">
        <v>5</v>
      </c>
      <c r="Y501">
        <v>251</v>
      </c>
      <c r="Z501">
        <v>0</v>
      </c>
      <c r="AA501">
        <v>1200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</row>
    <row r="502" spans="1:78" x14ac:dyDescent="0.2">
      <c r="A502">
        <v>500</v>
      </c>
      <c r="B502" t="s">
        <v>578</v>
      </c>
      <c r="C502">
        <v>62</v>
      </c>
      <c r="D502">
        <v>0</v>
      </c>
      <c r="E502">
        <v>1</v>
      </c>
      <c r="F502">
        <v>6</v>
      </c>
      <c r="G502">
        <v>0</v>
      </c>
      <c r="H502">
        <v>0</v>
      </c>
      <c r="I502">
        <v>5494</v>
      </c>
      <c r="J502">
        <v>8000</v>
      </c>
      <c r="K502">
        <v>0</v>
      </c>
      <c r="L502">
        <v>0</v>
      </c>
      <c r="M502">
        <v>31</v>
      </c>
      <c r="N502">
        <v>60</v>
      </c>
      <c r="O502">
        <v>35</v>
      </c>
      <c r="P502">
        <v>89</v>
      </c>
      <c r="Q502">
        <v>35</v>
      </c>
      <c r="R502">
        <v>89</v>
      </c>
      <c r="S502">
        <v>35</v>
      </c>
      <c r="T502">
        <v>89</v>
      </c>
      <c r="U502">
        <v>0</v>
      </c>
      <c r="V502">
        <v>110</v>
      </c>
      <c r="W502">
        <v>50000</v>
      </c>
      <c r="X502">
        <v>5</v>
      </c>
      <c r="Y502">
        <v>251</v>
      </c>
      <c r="Z502">
        <v>0</v>
      </c>
      <c r="AA502">
        <v>0</v>
      </c>
      <c r="AB502">
        <v>1200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</row>
    <row r="503" spans="1:78" x14ac:dyDescent="0.2">
      <c r="A503">
        <v>501</v>
      </c>
      <c r="B503" t="s">
        <v>579</v>
      </c>
      <c r="C503">
        <v>15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5501</v>
      </c>
      <c r="J503">
        <v>8000</v>
      </c>
      <c r="K503">
        <v>53</v>
      </c>
      <c r="L503">
        <v>134</v>
      </c>
      <c r="M503">
        <v>34</v>
      </c>
      <c r="N503">
        <v>87</v>
      </c>
      <c r="O503">
        <v>30</v>
      </c>
      <c r="P503">
        <v>77</v>
      </c>
      <c r="Q503">
        <v>30</v>
      </c>
      <c r="R503">
        <v>77</v>
      </c>
      <c r="S503">
        <v>30</v>
      </c>
      <c r="T503">
        <v>77</v>
      </c>
      <c r="U503">
        <v>0</v>
      </c>
      <c r="V503">
        <v>115</v>
      </c>
      <c r="W503">
        <v>50000</v>
      </c>
      <c r="X503">
        <v>5</v>
      </c>
      <c r="Y503">
        <v>251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12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</row>
    <row r="504" spans="1:78" x14ac:dyDescent="0.2">
      <c r="A504">
        <v>502</v>
      </c>
      <c r="B504" t="s">
        <v>580</v>
      </c>
      <c r="C504">
        <v>20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5506</v>
      </c>
      <c r="J504">
        <v>8000</v>
      </c>
      <c r="K504">
        <v>0</v>
      </c>
      <c r="L504">
        <v>30</v>
      </c>
      <c r="M504">
        <v>0</v>
      </c>
      <c r="N504">
        <v>42</v>
      </c>
      <c r="O504">
        <v>89</v>
      </c>
      <c r="P504">
        <v>224</v>
      </c>
      <c r="Q504">
        <v>89</v>
      </c>
      <c r="R504">
        <v>224</v>
      </c>
      <c r="S504">
        <v>89</v>
      </c>
      <c r="T504">
        <v>224</v>
      </c>
      <c r="U504">
        <v>0</v>
      </c>
      <c r="V504">
        <v>115</v>
      </c>
      <c r="W504">
        <v>50000</v>
      </c>
      <c r="X504">
        <v>5</v>
      </c>
      <c r="Y504">
        <v>251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</row>
    <row r="505" spans="1:78" x14ac:dyDescent="0.2">
      <c r="A505">
        <v>503</v>
      </c>
      <c r="B505" t="s">
        <v>581</v>
      </c>
      <c r="C505">
        <v>22</v>
      </c>
      <c r="D505">
        <v>0</v>
      </c>
      <c r="E505">
        <v>2</v>
      </c>
      <c r="F505">
        <v>0</v>
      </c>
      <c r="G505">
        <v>0</v>
      </c>
      <c r="H505">
        <v>0</v>
      </c>
      <c r="I505">
        <v>5507</v>
      </c>
      <c r="J505">
        <v>8000</v>
      </c>
      <c r="K505">
        <v>8</v>
      </c>
      <c r="L505">
        <v>20</v>
      </c>
      <c r="M505">
        <v>4</v>
      </c>
      <c r="N505">
        <v>12</v>
      </c>
      <c r="O505">
        <v>60</v>
      </c>
      <c r="P505">
        <v>152</v>
      </c>
      <c r="Q505">
        <v>60</v>
      </c>
      <c r="R505">
        <v>152</v>
      </c>
      <c r="S505">
        <v>60</v>
      </c>
      <c r="T505">
        <v>152</v>
      </c>
      <c r="U505">
        <v>0</v>
      </c>
      <c r="V505">
        <v>115</v>
      </c>
      <c r="W505">
        <v>50000</v>
      </c>
      <c r="X505">
        <v>5</v>
      </c>
      <c r="Y505">
        <v>251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</row>
    <row r="506" spans="1:78" x14ac:dyDescent="0.2">
      <c r="A506">
        <v>504</v>
      </c>
      <c r="B506" t="s">
        <v>582</v>
      </c>
      <c r="C506">
        <v>26</v>
      </c>
      <c r="D506">
        <v>0</v>
      </c>
      <c r="E506">
        <v>2</v>
      </c>
      <c r="F506">
        <v>0</v>
      </c>
      <c r="G506">
        <v>0</v>
      </c>
      <c r="H506">
        <v>0</v>
      </c>
      <c r="I506">
        <v>5500</v>
      </c>
      <c r="J506">
        <v>8000</v>
      </c>
      <c r="K506">
        <v>30</v>
      </c>
      <c r="L506">
        <v>75</v>
      </c>
      <c r="M506">
        <v>18</v>
      </c>
      <c r="N506">
        <v>41</v>
      </c>
      <c r="O506">
        <v>45</v>
      </c>
      <c r="P506">
        <v>113</v>
      </c>
      <c r="Q506">
        <v>45</v>
      </c>
      <c r="R506">
        <v>113</v>
      </c>
      <c r="S506">
        <v>45</v>
      </c>
      <c r="T506">
        <v>113</v>
      </c>
      <c r="U506">
        <v>0</v>
      </c>
      <c r="V506">
        <v>115</v>
      </c>
      <c r="W506">
        <v>50000</v>
      </c>
      <c r="X506">
        <v>5</v>
      </c>
      <c r="Y506">
        <v>251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</row>
    <row r="507" spans="1:78" x14ac:dyDescent="0.2">
      <c r="A507">
        <v>505</v>
      </c>
      <c r="B507" t="s">
        <v>583</v>
      </c>
      <c r="C507">
        <v>64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5503</v>
      </c>
      <c r="J507">
        <v>8000</v>
      </c>
      <c r="K507">
        <v>25</v>
      </c>
      <c r="L507">
        <v>69</v>
      </c>
      <c r="M507">
        <v>0</v>
      </c>
      <c r="N507">
        <v>0</v>
      </c>
      <c r="O507">
        <v>35</v>
      </c>
      <c r="P507">
        <v>89</v>
      </c>
      <c r="Q507">
        <v>35</v>
      </c>
      <c r="R507">
        <v>89</v>
      </c>
      <c r="S507">
        <v>35</v>
      </c>
      <c r="T507">
        <v>89</v>
      </c>
      <c r="U507">
        <v>0</v>
      </c>
      <c r="V507">
        <v>115</v>
      </c>
      <c r="W507">
        <v>50000</v>
      </c>
      <c r="X507">
        <v>5</v>
      </c>
      <c r="Y507">
        <v>251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</row>
    <row r="508" spans="1:78" x14ac:dyDescent="0.2">
      <c r="A508">
        <v>506</v>
      </c>
      <c r="B508" t="s">
        <v>584</v>
      </c>
      <c r="C508">
        <v>62</v>
      </c>
      <c r="D508">
        <v>0</v>
      </c>
      <c r="E508">
        <v>1</v>
      </c>
      <c r="F508">
        <v>6</v>
      </c>
      <c r="G508">
        <v>0</v>
      </c>
      <c r="H508">
        <v>0</v>
      </c>
      <c r="I508">
        <v>5504</v>
      </c>
      <c r="J508">
        <v>8000</v>
      </c>
      <c r="K508">
        <v>0</v>
      </c>
      <c r="L508">
        <v>0</v>
      </c>
      <c r="M508">
        <v>35</v>
      </c>
      <c r="N508">
        <v>70</v>
      </c>
      <c r="O508">
        <v>40</v>
      </c>
      <c r="P508">
        <v>101</v>
      </c>
      <c r="Q508">
        <v>40</v>
      </c>
      <c r="R508">
        <v>101</v>
      </c>
      <c r="S508">
        <v>40</v>
      </c>
      <c r="T508">
        <v>101</v>
      </c>
      <c r="U508">
        <v>0</v>
      </c>
      <c r="V508">
        <v>115</v>
      </c>
      <c r="W508">
        <v>50000</v>
      </c>
      <c r="X508">
        <v>5</v>
      </c>
      <c r="Y508">
        <v>251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</row>
    <row r="509" spans="1:78" x14ac:dyDescent="0.2">
      <c r="A509">
        <v>507</v>
      </c>
      <c r="B509" t="s">
        <v>585</v>
      </c>
      <c r="C509">
        <v>15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5511</v>
      </c>
      <c r="J509">
        <v>8000</v>
      </c>
      <c r="K509">
        <v>60</v>
      </c>
      <c r="L509">
        <v>150</v>
      </c>
      <c r="M509">
        <v>39</v>
      </c>
      <c r="N509">
        <v>97</v>
      </c>
      <c r="O509">
        <v>35</v>
      </c>
      <c r="P509">
        <v>85</v>
      </c>
      <c r="Q509">
        <v>35</v>
      </c>
      <c r="R509">
        <v>85</v>
      </c>
      <c r="S509">
        <v>35</v>
      </c>
      <c r="T509">
        <v>85</v>
      </c>
      <c r="U509">
        <v>0</v>
      </c>
      <c r="V509">
        <v>120</v>
      </c>
      <c r="W509">
        <v>50000</v>
      </c>
      <c r="X509">
        <v>5</v>
      </c>
      <c r="Y509">
        <v>251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12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</row>
    <row r="510" spans="1:78" x14ac:dyDescent="0.2">
      <c r="A510">
        <v>508</v>
      </c>
      <c r="B510" t="s">
        <v>586</v>
      </c>
      <c r="C510">
        <v>20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5516</v>
      </c>
      <c r="J510">
        <v>8000</v>
      </c>
      <c r="K510">
        <v>0</v>
      </c>
      <c r="L510">
        <v>32</v>
      </c>
      <c r="M510">
        <v>0</v>
      </c>
      <c r="N510">
        <v>45</v>
      </c>
      <c r="O510">
        <v>102</v>
      </c>
      <c r="P510">
        <v>255</v>
      </c>
      <c r="Q510">
        <v>102</v>
      </c>
      <c r="R510">
        <v>255</v>
      </c>
      <c r="S510">
        <v>102</v>
      </c>
      <c r="T510">
        <v>255</v>
      </c>
      <c r="U510">
        <v>0</v>
      </c>
      <c r="V510">
        <v>120</v>
      </c>
      <c r="W510">
        <v>50000</v>
      </c>
      <c r="X510">
        <v>5</v>
      </c>
      <c r="Y510">
        <v>251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</row>
    <row r="511" spans="1:78" x14ac:dyDescent="0.2">
      <c r="A511">
        <v>509</v>
      </c>
      <c r="B511" t="s">
        <v>587</v>
      </c>
      <c r="C511">
        <v>22</v>
      </c>
      <c r="D511">
        <v>0</v>
      </c>
      <c r="E511">
        <v>2</v>
      </c>
      <c r="F511">
        <v>0</v>
      </c>
      <c r="G511">
        <v>0</v>
      </c>
      <c r="H511">
        <v>0</v>
      </c>
      <c r="I511">
        <v>5517</v>
      </c>
      <c r="J511">
        <v>8000</v>
      </c>
      <c r="K511">
        <v>10</v>
      </c>
      <c r="L511">
        <v>45</v>
      </c>
      <c r="M511">
        <v>5</v>
      </c>
      <c r="N511">
        <v>15</v>
      </c>
      <c r="O511">
        <v>70</v>
      </c>
      <c r="P511">
        <v>175</v>
      </c>
      <c r="Q511">
        <v>70</v>
      </c>
      <c r="R511">
        <v>175</v>
      </c>
      <c r="S511">
        <v>70</v>
      </c>
      <c r="T511">
        <v>175</v>
      </c>
      <c r="U511">
        <v>0</v>
      </c>
      <c r="V511">
        <v>120</v>
      </c>
      <c r="W511">
        <v>50000</v>
      </c>
      <c r="X511">
        <v>5</v>
      </c>
      <c r="Y511">
        <v>251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</row>
    <row r="512" spans="1:78" x14ac:dyDescent="0.2">
      <c r="A512">
        <v>510</v>
      </c>
      <c r="B512" t="s">
        <v>588</v>
      </c>
      <c r="C512">
        <v>26</v>
      </c>
      <c r="D512">
        <v>0</v>
      </c>
      <c r="E512">
        <v>2</v>
      </c>
      <c r="F512">
        <v>0</v>
      </c>
      <c r="G512">
        <v>0</v>
      </c>
      <c r="H512">
        <v>0</v>
      </c>
      <c r="I512">
        <v>5510</v>
      </c>
      <c r="J512">
        <v>8000</v>
      </c>
      <c r="K512">
        <v>34</v>
      </c>
      <c r="L512">
        <v>85</v>
      </c>
      <c r="M512">
        <v>25</v>
      </c>
      <c r="N512">
        <v>46</v>
      </c>
      <c r="O512">
        <v>51</v>
      </c>
      <c r="P512">
        <v>128</v>
      </c>
      <c r="Q512">
        <v>51</v>
      </c>
      <c r="R512">
        <v>128</v>
      </c>
      <c r="S512">
        <v>51</v>
      </c>
      <c r="T512">
        <v>128</v>
      </c>
      <c r="U512">
        <v>0</v>
      </c>
      <c r="V512">
        <v>120</v>
      </c>
      <c r="W512">
        <v>50000</v>
      </c>
      <c r="X512">
        <v>5</v>
      </c>
      <c r="Y512">
        <v>251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</row>
    <row r="513" spans="1:78" x14ac:dyDescent="0.2">
      <c r="A513">
        <v>511</v>
      </c>
      <c r="B513" t="s">
        <v>589</v>
      </c>
      <c r="C513">
        <v>64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5513</v>
      </c>
      <c r="J513">
        <v>8000</v>
      </c>
      <c r="K513">
        <v>30</v>
      </c>
      <c r="L513">
        <v>80</v>
      </c>
      <c r="M513">
        <v>0</v>
      </c>
      <c r="N513">
        <v>0</v>
      </c>
      <c r="O513">
        <v>40</v>
      </c>
      <c r="P513">
        <v>100</v>
      </c>
      <c r="Q513">
        <v>40</v>
      </c>
      <c r="R513">
        <v>100</v>
      </c>
      <c r="S513">
        <v>40</v>
      </c>
      <c r="T513">
        <v>100</v>
      </c>
      <c r="U513">
        <v>0</v>
      </c>
      <c r="V513">
        <v>120</v>
      </c>
      <c r="W513">
        <v>50000</v>
      </c>
      <c r="X513">
        <v>5</v>
      </c>
      <c r="Y513">
        <v>251</v>
      </c>
      <c r="Z513">
        <v>0</v>
      </c>
      <c r="AA513">
        <v>1500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</row>
    <row r="514" spans="1:78" x14ac:dyDescent="0.2">
      <c r="A514">
        <v>512</v>
      </c>
      <c r="B514" t="s">
        <v>590</v>
      </c>
      <c r="C514">
        <v>62</v>
      </c>
      <c r="D514">
        <v>0</v>
      </c>
      <c r="E514">
        <v>1</v>
      </c>
      <c r="F514">
        <v>6</v>
      </c>
      <c r="G514">
        <v>0</v>
      </c>
      <c r="H514">
        <v>0</v>
      </c>
      <c r="I514">
        <v>5514</v>
      </c>
      <c r="J514">
        <v>8000</v>
      </c>
      <c r="K514">
        <v>0</v>
      </c>
      <c r="L514">
        <v>0</v>
      </c>
      <c r="M514">
        <v>40</v>
      </c>
      <c r="N514">
        <v>80</v>
      </c>
      <c r="O514">
        <v>46</v>
      </c>
      <c r="P514">
        <v>115</v>
      </c>
      <c r="Q514">
        <v>46</v>
      </c>
      <c r="R514">
        <v>115</v>
      </c>
      <c r="S514">
        <v>46</v>
      </c>
      <c r="T514">
        <v>115</v>
      </c>
      <c r="U514">
        <v>0</v>
      </c>
      <c r="V514">
        <v>120</v>
      </c>
      <c r="W514">
        <v>50000</v>
      </c>
      <c r="X514">
        <v>5</v>
      </c>
      <c r="Y514">
        <v>251</v>
      </c>
      <c r="Z514">
        <v>0</v>
      </c>
      <c r="AA514">
        <v>0</v>
      </c>
      <c r="AB514">
        <v>1500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</row>
    <row r="515" spans="1:78" x14ac:dyDescent="0.2">
      <c r="A515">
        <v>513</v>
      </c>
      <c r="B515" t="s">
        <v>591</v>
      </c>
      <c r="C515">
        <v>78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5651</v>
      </c>
      <c r="J515">
        <v>60000</v>
      </c>
      <c r="K515">
        <v>28</v>
      </c>
      <c r="L515">
        <v>28</v>
      </c>
      <c r="M515">
        <v>28</v>
      </c>
      <c r="N515">
        <v>28</v>
      </c>
      <c r="O515">
        <v>18</v>
      </c>
      <c r="P515">
        <v>18</v>
      </c>
      <c r="Q515">
        <v>18</v>
      </c>
      <c r="R515">
        <v>18</v>
      </c>
      <c r="S515">
        <v>18</v>
      </c>
      <c r="T515">
        <v>18</v>
      </c>
      <c r="U515">
        <v>0</v>
      </c>
      <c r="V515">
        <v>0</v>
      </c>
      <c r="W515">
        <v>50000</v>
      </c>
      <c r="X515">
        <v>5</v>
      </c>
      <c r="Y515">
        <v>251</v>
      </c>
      <c r="Z515">
        <v>0</v>
      </c>
      <c r="AA515">
        <v>500</v>
      </c>
      <c r="AB515">
        <v>300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</row>
    <row r="516" spans="1:78" x14ac:dyDescent="0.2">
      <c r="A516">
        <v>514</v>
      </c>
      <c r="B516" t="s">
        <v>592</v>
      </c>
      <c r="C516">
        <v>75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5656</v>
      </c>
      <c r="J516">
        <v>60000</v>
      </c>
      <c r="K516">
        <v>0</v>
      </c>
      <c r="L516">
        <v>1</v>
      </c>
      <c r="M516">
        <v>0</v>
      </c>
      <c r="N516">
        <v>1</v>
      </c>
      <c r="O516">
        <v>18</v>
      </c>
      <c r="P516">
        <v>18</v>
      </c>
      <c r="Q516">
        <v>18</v>
      </c>
      <c r="R516">
        <v>18</v>
      </c>
      <c r="S516">
        <v>18</v>
      </c>
      <c r="T516">
        <v>18</v>
      </c>
      <c r="U516">
        <v>0</v>
      </c>
      <c r="V516">
        <v>0</v>
      </c>
      <c r="W516">
        <v>50000</v>
      </c>
      <c r="X516">
        <v>5</v>
      </c>
      <c r="Y516">
        <v>251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</row>
    <row r="517" spans="1:78" x14ac:dyDescent="0.2">
      <c r="A517">
        <v>515</v>
      </c>
      <c r="B517" t="s">
        <v>593</v>
      </c>
      <c r="C517">
        <v>82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5657</v>
      </c>
      <c r="J517">
        <v>60000</v>
      </c>
      <c r="K517">
        <v>2</v>
      </c>
      <c r="L517">
        <v>0</v>
      </c>
      <c r="M517">
        <v>0</v>
      </c>
      <c r="N517">
        <v>0</v>
      </c>
      <c r="O517">
        <v>18</v>
      </c>
      <c r="P517">
        <v>18</v>
      </c>
      <c r="Q517">
        <v>18</v>
      </c>
      <c r="R517">
        <v>18</v>
      </c>
      <c r="S517">
        <v>18</v>
      </c>
      <c r="T517">
        <v>18</v>
      </c>
      <c r="U517">
        <v>0</v>
      </c>
      <c r="V517">
        <v>0</v>
      </c>
      <c r="W517">
        <v>50000</v>
      </c>
      <c r="X517">
        <v>5</v>
      </c>
      <c r="Y517">
        <v>251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</row>
    <row r="518" spans="1:78" x14ac:dyDescent="0.2">
      <c r="A518">
        <v>516</v>
      </c>
      <c r="B518" t="s">
        <v>594</v>
      </c>
      <c r="C518">
        <v>79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5650</v>
      </c>
      <c r="J518">
        <v>60000</v>
      </c>
      <c r="K518">
        <v>0</v>
      </c>
      <c r="L518">
        <v>15</v>
      </c>
      <c r="M518">
        <v>0</v>
      </c>
      <c r="N518">
        <v>15</v>
      </c>
      <c r="O518">
        <v>18</v>
      </c>
      <c r="P518">
        <v>18</v>
      </c>
      <c r="Q518">
        <v>18</v>
      </c>
      <c r="R518">
        <v>18</v>
      </c>
      <c r="S518">
        <v>18</v>
      </c>
      <c r="T518">
        <v>18</v>
      </c>
      <c r="U518">
        <v>0</v>
      </c>
      <c r="V518">
        <v>0</v>
      </c>
      <c r="W518">
        <v>50000</v>
      </c>
      <c r="X518">
        <v>5</v>
      </c>
      <c r="Y518">
        <v>251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</row>
    <row r="519" spans="1:78" x14ac:dyDescent="0.2">
      <c r="A519">
        <v>517</v>
      </c>
      <c r="B519" t="s">
        <v>595</v>
      </c>
      <c r="C519">
        <v>85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5653</v>
      </c>
      <c r="J519">
        <v>60000</v>
      </c>
      <c r="K519">
        <v>8</v>
      </c>
      <c r="L519">
        <v>8</v>
      </c>
      <c r="M519">
        <v>8</v>
      </c>
      <c r="N519">
        <v>8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50000</v>
      </c>
      <c r="X519">
        <v>5</v>
      </c>
      <c r="Y519">
        <v>251</v>
      </c>
      <c r="Z519">
        <v>0</v>
      </c>
      <c r="AA519">
        <v>300</v>
      </c>
      <c r="AB519">
        <v>160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10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</row>
    <row r="520" spans="1:78" x14ac:dyDescent="0.2">
      <c r="A520">
        <v>518</v>
      </c>
      <c r="B520" t="s">
        <v>596</v>
      </c>
      <c r="C520">
        <v>87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5654</v>
      </c>
      <c r="J520">
        <v>60000</v>
      </c>
      <c r="K520">
        <v>8</v>
      </c>
      <c r="L520">
        <v>8</v>
      </c>
      <c r="M520">
        <v>8</v>
      </c>
      <c r="N520">
        <v>8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50000</v>
      </c>
      <c r="X520">
        <v>5</v>
      </c>
      <c r="Y520">
        <v>251</v>
      </c>
      <c r="Z520">
        <v>0</v>
      </c>
      <c r="AA520">
        <v>100</v>
      </c>
      <c r="AB520">
        <v>260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10</v>
      </c>
      <c r="BJ520">
        <v>8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</row>
    <row r="521" spans="1:78" x14ac:dyDescent="0.2">
      <c r="A521">
        <v>519</v>
      </c>
      <c r="B521" t="s">
        <v>597</v>
      </c>
      <c r="C521">
        <v>68</v>
      </c>
      <c r="D521">
        <v>419</v>
      </c>
      <c r="E521">
        <v>1</v>
      </c>
      <c r="F521">
        <v>0</v>
      </c>
      <c r="G521">
        <v>0</v>
      </c>
      <c r="H521">
        <v>0</v>
      </c>
      <c r="I521">
        <v>5580</v>
      </c>
      <c r="J521">
        <v>60000</v>
      </c>
      <c r="K521">
        <v>2</v>
      </c>
      <c r="L521">
        <v>5</v>
      </c>
      <c r="M521">
        <v>0</v>
      </c>
      <c r="N521">
        <v>11</v>
      </c>
      <c r="O521">
        <v>88</v>
      </c>
      <c r="P521">
        <v>88</v>
      </c>
      <c r="Q521">
        <v>88</v>
      </c>
      <c r="R521">
        <v>88</v>
      </c>
      <c r="S521">
        <v>88</v>
      </c>
      <c r="T521">
        <v>88</v>
      </c>
      <c r="U521">
        <v>0</v>
      </c>
      <c r="V521">
        <v>0</v>
      </c>
      <c r="W521">
        <v>50000</v>
      </c>
      <c r="X521">
        <v>5</v>
      </c>
      <c r="Y521">
        <v>251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</row>
    <row r="522" spans="1:78" x14ac:dyDescent="0.2">
      <c r="A522">
        <v>520</v>
      </c>
      <c r="B522" t="s">
        <v>598</v>
      </c>
      <c r="C522">
        <v>66</v>
      </c>
      <c r="D522">
        <v>419</v>
      </c>
      <c r="E522">
        <v>1</v>
      </c>
      <c r="F522">
        <v>0</v>
      </c>
      <c r="G522">
        <v>0</v>
      </c>
      <c r="H522">
        <v>0</v>
      </c>
      <c r="I522">
        <v>5610</v>
      </c>
      <c r="J522">
        <v>60000</v>
      </c>
      <c r="K522">
        <v>58</v>
      </c>
      <c r="L522">
        <v>58</v>
      </c>
      <c r="M522">
        <v>58</v>
      </c>
      <c r="N522">
        <v>58</v>
      </c>
      <c r="O522">
        <v>8</v>
      </c>
      <c r="P522">
        <v>8</v>
      </c>
      <c r="Q522">
        <v>8</v>
      </c>
      <c r="R522">
        <v>8</v>
      </c>
      <c r="S522">
        <v>8</v>
      </c>
      <c r="T522">
        <v>8</v>
      </c>
      <c r="U522">
        <v>0</v>
      </c>
      <c r="V522">
        <v>0</v>
      </c>
      <c r="W522">
        <v>50000</v>
      </c>
      <c r="X522">
        <v>5</v>
      </c>
      <c r="Y522">
        <v>251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</row>
    <row r="523" spans="1:78" x14ac:dyDescent="0.2">
      <c r="A523">
        <v>521</v>
      </c>
      <c r="B523" t="s">
        <v>599</v>
      </c>
      <c r="C523">
        <v>67</v>
      </c>
      <c r="D523">
        <v>419</v>
      </c>
      <c r="E523">
        <v>1</v>
      </c>
      <c r="F523">
        <v>0</v>
      </c>
      <c r="G523">
        <v>0</v>
      </c>
      <c r="H523">
        <v>0</v>
      </c>
      <c r="I523">
        <v>5611</v>
      </c>
      <c r="J523">
        <v>60000</v>
      </c>
      <c r="K523">
        <v>58</v>
      </c>
      <c r="L523">
        <v>58</v>
      </c>
      <c r="M523">
        <v>58</v>
      </c>
      <c r="N523">
        <v>58</v>
      </c>
      <c r="O523">
        <v>8</v>
      </c>
      <c r="P523">
        <v>8</v>
      </c>
      <c r="Q523">
        <v>8</v>
      </c>
      <c r="R523">
        <v>8</v>
      </c>
      <c r="S523">
        <v>8</v>
      </c>
      <c r="T523">
        <v>8</v>
      </c>
      <c r="U523">
        <v>0</v>
      </c>
      <c r="V523">
        <v>0</v>
      </c>
      <c r="W523">
        <v>50000</v>
      </c>
      <c r="X523">
        <v>5</v>
      </c>
      <c r="Y523">
        <v>251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</row>
    <row r="524" spans="1:78" x14ac:dyDescent="0.2">
      <c r="A524">
        <v>522</v>
      </c>
      <c r="B524" t="s">
        <v>600</v>
      </c>
      <c r="C524">
        <v>78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5641</v>
      </c>
      <c r="J524">
        <v>60000</v>
      </c>
      <c r="K524">
        <v>58</v>
      </c>
      <c r="L524">
        <v>58</v>
      </c>
      <c r="M524">
        <v>58</v>
      </c>
      <c r="N524">
        <v>58</v>
      </c>
      <c r="O524">
        <v>38</v>
      </c>
      <c r="P524">
        <v>38</v>
      </c>
      <c r="Q524">
        <v>38</v>
      </c>
      <c r="R524">
        <v>38</v>
      </c>
      <c r="S524">
        <v>38</v>
      </c>
      <c r="T524">
        <v>38</v>
      </c>
      <c r="U524">
        <v>0</v>
      </c>
      <c r="V524">
        <v>0</v>
      </c>
      <c r="W524">
        <v>50000</v>
      </c>
      <c r="X524">
        <v>5</v>
      </c>
      <c r="Y524">
        <v>251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</row>
    <row r="525" spans="1:78" x14ac:dyDescent="0.2">
      <c r="A525">
        <v>523</v>
      </c>
      <c r="B525" t="s">
        <v>601</v>
      </c>
      <c r="C525">
        <v>75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5646</v>
      </c>
      <c r="J525">
        <v>60000</v>
      </c>
      <c r="K525">
        <v>0</v>
      </c>
      <c r="L525">
        <v>1</v>
      </c>
      <c r="M525">
        <v>0</v>
      </c>
      <c r="N525">
        <v>2</v>
      </c>
      <c r="O525">
        <v>38</v>
      </c>
      <c r="P525">
        <v>38</v>
      </c>
      <c r="Q525">
        <v>38</v>
      </c>
      <c r="R525">
        <v>38</v>
      </c>
      <c r="S525">
        <v>38</v>
      </c>
      <c r="T525">
        <v>38</v>
      </c>
      <c r="U525">
        <v>0</v>
      </c>
      <c r="V525">
        <v>0</v>
      </c>
      <c r="W525">
        <v>50000</v>
      </c>
      <c r="X525">
        <v>5</v>
      </c>
      <c r="Y525">
        <v>251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</row>
    <row r="526" spans="1:78" x14ac:dyDescent="0.2">
      <c r="A526">
        <v>524</v>
      </c>
      <c r="B526" t="s">
        <v>602</v>
      </c>
      <c r="C526">
        <v>82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5647</v>
      </c>
      <c r="J526">
        <v>60000</v>
      </c>
      <c r="K526">
        <v>3</v>
      </c>
      <c r="L526">
        <v>0</v>
      </c>
      <c r="M526">
        <v>0</v>
      </c>
      <c r="N526">
        <v>0</v>
      </c>
      <c r="O526">
        <v>38</v>
      </c>
      <c r="P526">
        <v>38</v>
      </c>
      <c r="Q526">
        <v>38</v>
      </c>
      <c r="R526">
        <v>38</v>
      </c>
      <c r="S526">
        <v>38</v>
      </c>
      <c r="T526">
        <v>38</v>
      </c>
      <c r="U526">
        <v>0</v>
      </c>
      <c r="V526">
        <v>0</v>
      </c>
      <c r="W526">
        <v>50000</v>
      </c>
      <c r="X526">
        <v>5</v>
      </c>
      <c r="Y526">
        <v>251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</row>
    <row r="527" spans="1:78" x14ac:dyDescent="0.2">
      <c r="A527">
        <v>525</v>
      </c>
      <c r="B527" t="s">
        <v>603</v>
      </c>
      <c r="C527">
        <v>79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5640</v>
      </c>
      <c r="J527">
        <v>60000</v>
      </c>
      <c r="K527">
        <v>0</v>
      </c>
      <c r="L527">
        <v>25</v>
      </c>
      <c r="M527">
        <v>0</v>
      </c>
      <c r="N527">
        <v>25</v>
      </c>
      <c r="O527">
        <v>38</v>
      </c>
      <c r="P527">
        <v>38</v>
      </c>
      <c r="Q527">
        <v>38</v>
      </c>
      <c r="R527">
        <v>38</v>
      </c>
      <c r="S527">
        <v>38</v>
      </c>
      <c r="T527">
        <v>38</v>
      </c>
      <c r="U527">
        <v>0</v>
      </c>
      <c r="V527">
        <v>0</v>
      </c>
      <c r="W527">
        <v>50000</v>
      </c>
      <c r="X527">
        <v>5</v>
      </c>
      <c r="Y527">
        <v>251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</row>
    <row r="528" spans="1:78" x14ac:dyDescent="0.2">
      <c r="A528">
        <v>526</v>
      </c>
      <c r="B528" t="s">
        <v>604</v>
      </c>
      <c r="C528">
        <v>85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5643</v>
      </c>
      <c r="J528">
        <v>60000</v>
      </c>
      <c r="K528">
        <v>38</v>
      </c>
      <c r="L528">
        <v>38</v>
      </c>
      <c r="M528">
        <v>38</v>
      </c>
      <c r="N528">
        <v>38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50000</v>
      </c>
      <c r="X528">
        <v>5</v>
      </c>
      <c r="Y528">
        <v>251</v>
      </c>
      <c r="Z528">
        <v>0</v>
      </c>
      <c r="AA528">
        <v>500</v>
      </c>
      <c r="AB528">
        <v>260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15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</row>
    <row r="529" spans="1:78" x14ac:dyDescent="0.2">
      <c r="A529">
        <v>527</v>
      </c>
      <c r="B529" t="s">
        <v>605</v>
      </c>
      <c r="C529">
        <v>87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5644</v>
      </c>
      <c r="J529">
        <v>60000</v>
      </c>
      <c r="K529">
        <v>38</v>
      </c>
      <c r="L529">
        <v>38</v>
      </c>
      <c r="M529">
        <v>38</v>
      </c>
      <c r="N529">
        <v>38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50000</v>
      </c>
      <c r="X529">
        <v>5</v>
      </c>
      <c r="Y529">
        <v>251</v>
      </c>
      <c r="Z529">
        <v>0</v>
      </c>
      <c r="AA529">
        <v>200</v>
      </c>
      <c r="AB529">
        <v>460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15</v>
      </c>
      <c r="BJ529">
        <v>10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</row>
    <row r="530" spans="1:78" x14ac:dyDescent="0.2">
      <c r="A530">
        <v>528</v>
      </c>
      <c r="B530" t="s">
        <v>606</v>
      </c>
      <c r="C530">
        <v>68</v>
      </c>
      <c r="D530">
        <v>422</v>
      </c>
      <c r="E530">
        <v>1</v>
      </c>
      <c r="F530">
        <v>0</v>
      </c>
      <c r="G530">
        <v>0</v>
      </c>
      <c r="H530">
        <v>0</v>
      </c>
      <c r="I530">
        <v>5590</v>
      </c>
      <c r="J530">
        <v>60000</v>
      </c>
      <c r="K530">
        <v>2</v>
      </c>
      <c r="L530">
        <v>15</v>
      </c>
      <c r="M530">
        <v>0</v>
      </c>
      <c r="N530">
        <v>12</v>
      </c>
      <c r="O530">
        <v>128</v>
      </c>
      <c r="P530">
        <v>128</v>
      </c>
      <c r="Q530">
        <v>128</v>
      </c>
      <c r="R530">
        <v>128</v>
      </c>
      <c r="S530">
        <v>128</v>
      </c>
      <c r="T530">
        <v>128</v>
      </c>
      <c r="U530">
        <v>0</v>
      </c>
      <c r="V530">
        <v>0</v>
      </c>
      <c r="W530">
        <v>50000</v>
      </c>
      <c r="X530">
        <v>5</v>
      </c>
      <c r="Y530">
        <v>251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</row>
    <row r="531" spans="1:78" x14ac:dyDescent="0.2">
      <c r="A531">
        <v>529</v>
      </c>
      <c r="B531" t="s">
        <v>607</v>
      </c>
      <c r="C531">
        <v>66</v>
      </c>
      <c r="D531">
        <v>422</v>
      </c>
      <c r="E531">
        <v>1</v>
      </c>
      <c r="F531">
        <v>0</v>
      </c>
      <c r="G531">
        <v>0</v>
      </c>
      <c r="H531">
        <v>0</v>
      </c>
      <c r="I531">
        <v>5620</v>
      </c>
      <c r="J531">
        <v>60000</v>
      </c>
      <c r="K531">
        <v>88</v>
      </c>
      <c r="L531">
        <v>88</v>
      </c>
      <c r="M531">
        <v>88</v>
      </c>
      <c r="N531">
        <v>88</v>
      </c>
      <c r="O531">
        <v>28</v>
      </c>
      <c r="P531">
        <v>28</v>
      </c>
      <c r="Q531">
        <v>28</v>
      </c>
      <c r="R531">
        <v>28</v>
      </c>
      <c r="S531">
        <v>28</v>
      </c>
      <c r="T531">
        <v>28</v>
      </c>
      <c r="U531">
        <v>0</v>
      </c>
      <c r="V531">
        <v>0</v>
      </c>
      <c r="W531">
        <v>50000</v>
      </c>
      <c r="X531">
        <v>5</v>
      </c>
      <c r="Y531">
        <v>251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</row>
    <row r="532" spans="1:78" x14ac:dyDescent="0.2">
      <c r="A532">
        <v>530</v>
      </c>
      <c r="B532" t="s">
        <v>608</v>
      </c>
      <c r="C532">
        <v>67</v>
      </c>
      <c r="D532">
        <v>422</v>
      </c>
      <c r="E532">
        <v>1</v>
      </c>
      <c r="F532">
        <v>0</v>
      </c>
      <c r="G532">
        <v>0</v>
      </c>
      <c r="H532">
        <v>0</v>
      </c>
      <c r="I532">
        <v>5621</v>
      </c>
      <c r="J532">
        <v>60000</v>
      </c>
      <c r="K532">
        <v>88</v>
      </c>
      <c r="L532">
        <v>88</v>
      </c>
      <c r="M532">
        <v>88</v>
      </c>
      <c r="N532">
        <v>88</v>
      </c>
      <c r="O532">
        <v>28</v>
      </c>
      <c r="P532">
        <v>28</v>
      </c>
      <c r="Q532">
        <v>28</v>
      </c>
      <c r="R532">
        <v>28</v>
      </c>
      <c r="S532">
        <v>28</v>
      </c>
      <c r="T532">
        <v>28</v>
      </c>
      <c r="U532">
        <v>0</v>
      </c>
      <c r="V532">
        <v>0</v>
      </c>
      <c r="W532">
        <v>50000</v>
      </c>
      <c r="X532">
        <v>5</v>
      </c>
      <c r="Y532">
        <v>251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</row>
    <row r="533" spans="1:78" x14ac:dyDescent="0.2">
      <c r="A533">
        <v>531</v>
      </c>
      <c r="B533" t="s">
        <v>2075</v>
      </c>
      <c r="C533">
        <v>78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5661</v>
      </c>
      <c r="J533">
        <v>60000</v>
      </c>
      <c r="K533">
        <v>88</v>
      </c>
      <c r="L533">
        <v>88</v>
      </c>
      <c r="M533">
        <v>88</v>
      </c>
      <c r="N533">
        <v>88</v>
      </c>
      <c r="O533">
        <v>58</v>
      </c>
      <c r="P533">
        <v>58</v>
      </c>
      <c r="Q533">
        <v>58</v>
      </c>
      <c r="R533">
        <v>58</v>
      </c>
      <c r="S533">
        <v>58</v>
      </c>
      <c r="T533">
        <v>58</v>
      </c>
      <c r="U533">
        <v>0</v>
      </c>
      <c r="V533">
        <v>0</v>
      </c>
      <c r="W533">
        <v>50000</v>
      </c>
      <c r="X533">
        <v>5</v>
      </c>
      <c r="Y533">
        <v>251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</row>
    <row r="534" spans="1:78" x14ac:dyDescent="0.2">
      <c r="A534">
        <v>532</v>
      </c>
      <c r="B534" t="s">
        <v>2076</v>
      </c>
      <c r="C534">
        <v>75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5666</v>
      </c>
      <c r="J534">
        <v>60000</v>
      </c>
      <c r="K534">
        <v>0</v>
      </c>
      <c r="L534">
        <v>2</v>
      </c>
      <c r="M534">
        <v>0</v>
      </c>
      <c r="N534">
        <v>3</v>
      </c>
      <c r="O534">
        <v>58</v>
      </c>
      <c r="P534">
        <v>58</v>
      </c>
      <c r="Q534">
        <v>58</v>
      </c>
      <c r="R534">
        <v>58</v>
      </c>
      <c r="S534">
        <v>58</v>
      </c>
      <c r="T534">
        <v>58</v>
      </c>
      <c r="U534">
        <v>0</v>
      </c>
      <c r="V534">
        <v>0</v>
      </c>
      <c r="W534">
        <v>50000</v>
      </c>
      <c r="X534">
        <v>5</v>
      </c>
      <c r="Y534">
        <v>251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</row>
    <row r="535" spans="1:78" x14ac:dyDescent="0.2">
      <c r="A535">
        <v>533</v>
      </c>
      <c r="B535" t="s">
        <v>2077</v>
      </c>
      <c r="C535">
        <v>82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5667</v>
      </c>
      <c r="J535">
        <v>60000</v>
      </c>
      <c r="K535">
        <v>4</v>
      </c>
      <c r="L535">
        <v>0</v>
      </c>
      <c r="M535">
        <v>0</v>
      </c>
      <c r="N535">
        <v>0</v>
      </c>
      <c r="O535">
        <v>58</v>
      </c>
      <c r="P535">
        <v>58</v>
      </c>
      <c r="Q535">
        <v>58</v>
      </c>
      <c r="R535">
        <v>58</v>
      </c>
      <c r="S535">
        <v>58</v>
      </c>
      <c r="T535">
        <v>58</v>
      </c>
      <c r="U535">
        <v>0</v>
      </c>
      <c r="V535">
        <v>0</v>
      </c>
      <c r="W535">
        <v>50000</v>
      </c>
      <c r="X535">
        <v>5</v>
      </c>
      <c r="Y535">
        <v>251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</row>
    <row r="536" spans="1:78" x14ac:dyDescent="0.2">
      <c r="A536">
        <v>534</v>
      </c>
      <c r="B536" t="s">
        <v>2078</v>
      </c>
      <c r="C536">
        <v>79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5660</v>
      </c>
      <c r="J536">
        <v>60000</v>
      </c>
      <c r="K536">
        <v>0</v>
      </c>
      <c r="L536">
        <v>45</v>
      </c>
      <c r="M536">
        <v>0</v>
      </c>
      <c r="N536">
        <v>45</v>
      </c>
      <c r="O536">
        <v>58</v>
      </c>
      <c r="P536">
        <v>58</v>
      </c>
      <c r="Q536">
        <v>58</v>
      </c>
      <c r="R536">
        <v>58</v>
      </c>
      <c r="S536">
        <v>58</v>
      </c>
      <c r="T536">
        <v>58</v>
      </c>
      <c r="U536">
        <v>0</v>
      </c>
      <c r="V536">
        <v>0</v>
      </c>
      <c r="W536">
        <v>50000</v>
      </c>
      <c r="X536">
        <v>5</v>
      </c>
      <c r="Y536">
        <v>251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</row>
    <row r="537" spans="1:78" x14ac:dyDescent="0.2">
      <c r="A537">
        <v>535</v>
      </c>
      <c r="B537" t="s">
        <v>2079</v>
      </c>
      <c r="C537">
        <v>85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5663</v>
      </c>
      <c r="J537">
        <v>60000</v>
      </c>
      <c r="K537">
        <v>58</v>
      </c>
      <c r="L537">
        <v>58</v>
      </c>
      <c r="M537">
        <v>58</v>
      </c>
      <c r="N537">
        <v>58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50000</v>
      </c>
      <c r="X537">
        <v>5</v>
      </c>
      <c r="Y537">
        <v>251</v>
      </c>
      <c r="Z537">
        <v>0</v>
      </c>
      <c r="AA537">
        <v>800</v>
      </c>
      <c r="AB537">
        <v>350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25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</row>
    <row r="538" spans="1:78" x14ac:dyDescent="0.2">
      <c r="A538">
        <v>536</v>
      </c>
      <c r="B538" t="s">
        <v>2080</v>
      </c>
      <c r="C538">
        <v>87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5664</v>
      </c>
      <c r="J538">
        <v>60000</v>
      </c>
      <c r="K538">
        <v>58</v>
      </c>
      <c r="L538">
        <v>58</v>
      </c>
      <c r="M538">
        <v>58</v>
      </c>
      <c r="N538">
        <v>58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50000</v>
      </c>
      <c r="X538">
        <v>5</v>
      </c>
      <c r="Y538">
        <v>251</v>
      </c>
      <c r="Z538">
        <v>0</v>
      </c>
      <c r="AA538">
        <v>300</v>
      </c>
      <c r="AB538">
        <v>700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20</v>
      </c>
      <c r="BJ538">
        <v>12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</row>
    <row r="539" spans="1:78" x14ac:dyDescent="0.2">
      <c r="A539">
        <v>537</v>
      </c>
      <c r="B539" t="s">
        <v>2081</v>
      </c>
      <c r="C539">
        <v>68</v>
      </c>
      <c r="D539">
        <v>425</v>
      </c>
      <c r="E539">
        <v>1</v>
      </c>
      <c r="F539">
        <v>0</v>
      </c>
      <c r="G539">
        <v>0</v>
      </c>
      <c r="H539">
        <v>0</v>
      </c>
      <c r="I539">
        <v>5600</v>
      </c>
      <c r="J539">
        <v>60000</v>
      </c>
      <c r="K539">
        <v>2</v>
      </c>
      <c r="L539">
        <v>25</v>
      </c>
      <c r="M539">
        <v>0</v>
      </c>
      <c r="N539">
        <v>13</v>
      </c>
      <c r="O539">
        <v>188</v>
      </c>
      <c r="P539">
        <v>188</v>
      </c>
      <c r="Q539">
        <v>188</v>
      </c>
      <c r="R539">
        <v>188</v>
      </c>
      <c r="S539">
        <v>188</v>
      </c>
      <c r="T539">
        <v>188</v>
      </c>
      <c r="U539">
        <v>0</v>
      </c>
      <c r="V539">
        <v>0</v>
      </c>
      <c r="W539">
        <v>50000</v>
      </c>
      <c r="X539">
        <v>5</v>
      </c>
      <c r="Y539">
        <v>251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</row>
    <row r="540" spans="1:78" x14ac:dyDescent="0.2">
      <c r="A540">
        <v>538</v>
      </c>
      <c r="B540" t="s">
        <v>2082</v>
      </c>
      <c r="C540">
        <v>66</v>
      </c>
      <c r="D540">
        <v>425</v>
      </c>
      <c r="E540">
        <v>1</v>
      </c>
      <c r="F540">
        <v>0</v>
      </c>
      <c r="G540">
        <v>0</v>
      </c>
      <c r="H540">
        <v>0</v>
      </c>
      <c r="I540">
        <v>5630</v>
      </c>
      <c r="J540">
        <v>60000</v>
      </c>
      <c r="K540">
        <v>128</v>
      </c>
      <c r="L540">
        <v>128</v>
      </c>
      <c r="M540">
        <v>128</v>
      </c>
      <c r="N540">
        <v>128</v>
      </c>
      <c r="O540">
        <v>38</v>
      </c>
      <c r="P540">
        <v>38</v>
      </c>
      <c r="Q540">
        <v>38</v>
      </c>
      <c r="R540">
        <v>38</v>
      </c>
      <c r="S540">
        <v>38</v>
      </c>
      <c r="T540">
        <v>38</v>
      </c>
      <c r="U540">
        <v>0</v>
      </c>
      <c r="V540">
        <v>0</v>
      </c>
      <c r="W540">
        <v>50000</v>
      </c>
      <c r="X540">
        <v>5</v>
      </c>
      <c r="Y540">
        <v>251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</row>
    <row r="541" spans="1:78" x14ac:dyDescent="0.2">
      <c r="A541">
        <v>539</v>
      </c>
      <c r="B541" t="s">
        <v>2083</v>
      </c>
      <c r="C541">
        <v>67</v>
      </c>
      <c r="D541">
        <v>425</v>
      </c>
      <c r="E541">
        <v>1</v>
      </c>
      <c r="F541">
        <v>0</v>
      </c>
      <c r="G541">
        <v>0</v>
      </c>
      <c r="H541">
        <v>0</v>
      </c>
      <c r="I541">
        <v>5631</v>
      </c>
      <c r="J541">
        <v>60000</v>
      </c>
      <c r="K541">
        <v>128</v>
      </c>
      <c r="L541">
        <v>128</v>
      </c>
      <c r="M541">
        <v>128</v>
      </c>
      <c r="N541">
        <v>128</v>
      </c>
      <c r="O541">
        <v>38</v>
      </c>
      <c r="P541">
        <v>38</v>
      </c>
      <c r="Q541">
        <v>38</v>
      </c>
      <c r="R541">
        <v>38</v>
      </c>
      <c r="S541">
        <v>38</v>
      </c>
      <c r="T541">
        <v>38</v>
      </c>
      <c r="U541">
        <v>0</v>
      </c>
      <c r="V541">
        <v>0</v>
      </c>
      <c r="W541">
        <v>50000</v>
      </c>
      <c r="X541">
        <v>5</v>
      </c>
      <c r="Y541">
        <v>251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</row>
    <row r="542" spans="1:78" x14ac:dyDescent="0.2">
      <c r="A542">
        <v>540</v>
      </c>
      <c r="B542" t="s">
        <v>609</v>
      </c>
      <c r="C542">
        <v>5</v>
      </c>
      <c r="D542">
        <v>1000</v>
      </c>
      <c r="E542">
        <v>30</v>
      </c>
      <c r="F542">
        <v>0</v>
      </c>
      <c r="G542">
        <v>0</v>
      </c>
      <c r="H542">
        <v>0</v>
      </c>
      <c r="I542">
        <v>50599</v>
      </c>
      <c r="J542">
        <v>60000</v>
      </c>
      <c r="K542">
        <v>1</v>
      </c>
      <c r="L542">
        <v>9</v>
      </c>
      <c r="M542">
        <v>0</v>
      </c>
      <c r="N542">
        <v>11</v>
      </c>
      <c r="O542">
        <f t="shared" ref="O542:O603" si="0">INT(P542*0.4)</f>
        <v>32</v>
      </c>
      <c r="P542">
        <v>80</v>
      </c>
      <c r="Q542">
        <f t="shared" ref="Q542:S592" si="1">INT(R542*0.4)</f>
        <v>17</v>
      </c>
      <c r="R542">
        <f t="shared" ref="R542:R592" si="2">INT(P542*0.55)</f>
        <v>44</v>
      </c>
      <c r="S542">
        <f t="shared" si="1"/>
        <v>20</v>
      </c>
      <c r="T542">
        <f t="shared" ref="T542:T592" si="3">INT(P542*0.65)</f>
        <v>52</v>
      </c>
      <c r="U542">
        <v>0</v>
      </c>
      <c r="V542">
        <v>64</v>
      </c>
      <c r="W542">
        <v>500000</v>
      </c>
      <c r="X542">
        <v>5</v>
      </c>
      <c r="Y542">
        <v>251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3</v>
      </c>
      <c r="AZ542">
        <v>0</v>
      </c>
      <c r="BA542">
        <v>0</v>
      </c>
      <c r="BB542">
        <v>0</v>
      </c>
      <c r="BC542">
        <v>5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</row>
    <row r="543" spans="1:78" x14ac:dyDescent="0.2">
      <c r="A543">
        <v>541</v>
      </c>
      <c r="B543" t="s">
        <v>610</v>
      </c>
      <c r="C543">
        <v>5</v>
      </c>
      <c r="D543">
        <v>1001</v>
      </c>
      <c r="E543">
        <v>30</v>
      </c>
      <c r="F543">
        <v>0</v>
      </c>
      <c r="G543">
        <v>0</v>
      </c>
      <c r="H543">
        <v>0</v>
      </c>
      <c r="I543">
        <v>50600</v>
      </c>
      <c r="J543">
        <v>60000</v>
      </c>
      <c r="K543">
        <v>1</v>
      </c>
      <c r="L543">
        <v>11</v>
      </c>
      <c r="M543">
        <v>0</v>
      </c>
      <c r="N543">
        <v>11</v>
      </c>
      <c r="O543">
        <f t="shared" si="0"/>
        <v>34</v>
      </c>
      <c r="P543">
        <v>87</v>
      </c>
      <c r="Q543">
        <f t="shared" si="1"/>
        <v>18</v>
      </c>
      <c r="R543">
        <f t="shared" si="2"/>
        <v>47</v>
      </c>
      <c r="S543">
        <f t="shared" si="1"/>
        <v>22</v>
      </c>
      <c r="T543">
        <f t="shared" si="3"/>
        <v>56</v>
      </c>
      <c r="U543">
        <v>0</v>
      </c>
      <c r="V543">
        <v>68</v>
      </c>
      <c r="W543">
        <v>500000</v>
      </c>
      <c r="X543">
        <v>5</v>
      </c>
      <c r="Y543">
        <v>251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3</v>
      </c>
      <c r="AZ543">
        <v>0</v>
      </c>
      <c r="BA543">
        <v>0</v>
      </c>
      <c r="BB543">
        <v>0</v>
      </c>
      <c r="BC543">
        <v>6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</row>
    <row r="544" spans="1:78" x14ac:dyDescent="0.2">
      <c r="A544">
        <v>542</v>
      </c>
      <c r="B544" t="s">
        <v>611</v>
      </c>
      <c r="C544">
        <v>5</v>
      </c>
      <c r="D544">
        <v>1003</v>
      </c>
      <c r="E544">
        <v>30</v>
      </c>
      <c r="F544">
        <v>0</v>
      </c>
      <c r="G544">
        <v>0</v>
      </c>
      <c r="H544">
        <v>0</v>
      </c>
      <c r="I544">
        <v>50602</v>
      </c>
      <c r="J544">
        <v>60000</v>
      </c>
      <c r="K544">
        <v>1</v>
      </c>
      <c r="L544">
        <v>13</v>
      </c>
      <c r="M544">
        <v>0</v>
      </c>
      <c r="N544">
        <v>11</v>
      </c>
      <c r="O544">
        <f t="shared" si="0"/>
        <v>38</v>
      </c>
      <c r="P544">
        <v>96</v>
      </c>
      <c r="Q544">
        <f t="shared" si="1"/>
        <v>20</v>
      </c>
      <c r="R544">
        <f t="shared" si="2"/>
        <v>52</v>
      </c>
      <c r="S544">
        <f t="shared" si="1"/>
        <v>24</v>
      </c>
      <c r="T544">
        <f t="shared" si="3"/>
        <v>62</v>
      </c>
      <c r="U544">
        <v>0</v>
      </c>
      <c r="V544">
        <v>72</v>
      </c>
      <c r="W544">
        <v>500000</v>
      </c>
      <c r="X544">
        <v>5</v>
      </c>
      <c r="Y544">
        <v>251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4</v>
      </c>
      <c r="AZ544">
        <v>0</v>
      </c>
      <c r="BA544">
        <v>0</v>
      </c>
      <c r="BB544">
        <v>0</v>
      </c>
      <c r="BC544">
        <v>7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</row>
    <row r="545" spans="1:78" x14ac:dyDescent="0.2">
      <c r="A545">
        <v>543</v>
      </c>
      <c r="B545" t="s">
        <v>612</v>
      </c>
      <c r="C545">
        <v>5</v>
      </c>
      <c r="D545">
        <v>162</v>
      </c>
      <c r="E545">
        <v>30</v>
      </c>
      <c r="F545">
        <v>0</v>
      </c>
      <c r="G545">
        <v>0</v>
      </c>
      <c r="H545">
        <v>0</v>
      </c>
      <c r="I545">
        <v>3361</v>
      </c>
      <c r="J545">
        <v>60000</v>
      </c>
      <c r="K545">
        <v>1</v>
      </c>
      <c r="L545">
        <v>15</v>
      </c>
      <c r="M545">
        <v>0</v>
      </c>
      <c r="N545">
        <v>11</v>
      </c>
      <c r="O545">
        <f t="shared" si="0"/>
        <v>42</v>
      </c>
      <c r="P545">
        <v>107</v>
      </c>
      <c r="Q545">
        <f t="shared" si="1"/>
        <v>23</v>
      </c>
      <c r="R545">
        <f t="shared" si="2"/>
        <v>58</v>
      </c>
      <c r="S545">
        <f t="shared" si="1"/>
        <v>27</v>
      </c>
      <c r="T545">
        <f t="shared" si="3"/>
        <v>69</v>
      </c>
      <c r="U545">
        <v>0</v>
      </c>
      <c r="V545">
        <v>76</v>
      </c>
      <c r="W545">
        <v>500000</v>
      </c>
      <c r="X545">
        <v>5</v>
      </c>
      <c r="Y545">
        <v>251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4</v>
      </c>
      <c r="AZ545">
        <v>0</v>
      </c>
      <c r="BA545">
        <v>0</v>
      </c>
      <c r="BB545">
        <v>0</v>
      </c>
      <c r="BC545">
        <v>8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</row>
    <row r="546" spans="1:78" x14ac:dyDescent="0.2">
      <c r="A546">
        <v>544</v>
      </c>
      <c r="B546" t="s">
        <v>613</v>
      </c>
      <c r="C546">
        <v>5</v>
      </c>
      <c r="D546">
        <v>168</v>
      </c>
      <c r="E546">
        <v>30</v>
      </c>
      <c r="F546">
        <v>0</v>
      </c>
      <c r="G546">
        <v>0</v>
      </c>
      <c r="H546">
        <v>0</v>
      </c>
      <c r="I546">
        <v>3810</v>
      </c>
      <c r="J546">
        <v>60000</v>
      </c>
      <c r="K546">
        <v>1</v>
      </c>
      <c r="L546">
        <v>17</v>
      </c>
      <c r="M546">
        <v>0</v>
      </c>
      <c r="N546">
        <v>11</v>
      </c>
      <c r="O546">
        <f t="shared" si="0"/>
        <v>48</v>
      </c>
      <c r="P546">
        <v>121</v>
      </c>
      <c r="Q546">
        <f t="shared" si="1"/>
        <v>26</v>
      </c>
      <c r="R546">
        <f t="shared" si="2"/>
        <v>66</v>
      </c>
      <c r="S546">
        <f t="shared" si="1"/>
        <v>31</v>
      </c>
      <c r="T546">
        <f t="shared" si="3"/>
        <v>78</v>
      </c>
      <c r="U546">
        <v>0</v>
      </c>
      <c r="V546">
        <v>80</v>
      </c>
      <c r="W546">
        <v>500000</v>
      </c>
      <c r="X546">
        <v>5</v>
      </c>
      <c r="Y546">
        <v>251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5</v>
      </c>
      <c r="AZ546">
        <v>0</v>
      </c>
      <c r="BA546">
        <v>0</v>
      </c>
      <c r="BB546">
        <v>0</v>
      </c>
      <c r="BC546">
        <v>9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</row>
    <row r="547" spans="1:78" x14ac:dyDescent="0.2">
      <c r="A547">
        <v>545</v>
      </c>
      <c r="B547" t="s">
        <v>614</v>
      </c>
      <c r="C547">
        <v>5</v>
      </c>
      <c r="D547">
        <v>221</v>
      </c>
      <c r="E547">
        <v>30</v>
      </c>
      <c r="F547">
        <v>0</v>
      </c>
      <c r="G547">
        <v>0</v>
      </c>
      <c r="H547">
        <v>0</v>
      </c>
      <c r="I547">
        <v>4190</v>
      </c>
      <c r="J547">
        <v>60000</v>
      </c>
      <c r="K547">
        <v>2</v>
      </c>
      <c r="L547">
        <v>19</v>
      </c>
      <c r="M547">
        <v>0</v>
      </c>
      <c r="N547">
        <v>12</v>
      </c>
      <c r="O547">
        <f t="shared" si="0"/>
        <v>55</v>
      </c>
      <c r="P547">
        <v>138</v>
      </c>
      <c r="Q547">
        <f t="shared" si="1"/>
        <v>30</v>
      </c>
      <c r="R547">
        <f t="shared" si="2"/>
        <v>75</v>
      </c>
      <c r="S547">
        <f t="shared" si="1"/>
        <v>35</v>
      </c>
      <c r="T547">
        <f t="shared" si="3"/>
        <v>89</v>
      </c>
      <c r="U547">
        <v>0</v>
      </c>
      <c r="V547">
        <v>84</v>
      </c>
      <c r="W547">
        <v>500000</v>
      </c>
      <c r="X547">
        <v>5</v>
      </c>
      <c r="Y547">
        <v>251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5</v>
      </c>
      <c r="AZ547">
        <v>0</v>
      </c>
      <c r="BA547">
        <v>0</v>
      </c>
      <c r="BB547">
        <v>0</v>
      </c>
      <c r="BC547">
        <v>10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</row>
    <row r="548" spans="1:78" x14ac:dyDescent="0.2">
      <c r="A548">
        <v>546</v>
      </c>
      <c r="B548" t="s">
        <v>615</v>
      </c>
      <c r="C548">
        <v>5</v>
      </c>
      <c r="D548">
        <v>303</v>
      </c>
      <c r="E548">
        <v>30</v>
      </c>
      <c r="F548">
        <v>0</v>
      </c>
      <c r="G548">
        <v>0</v>
      </c>
      <c r="H548">
        <v>0</v>
      </c>
      <c r="I548">
        <v>4651</v>
      </c>
      <c r="J548">
        <v>60000</v>
      </c>
      <c r="K548">
        <v>2</v>
      </c>
      <c r="L548">
        <v>21</v>
      </c>
      <c r="M548">
        <v>0</v>
      </c>
      <c r="N548">
        <v>12</v>
      </c>
      <c r="O548">
        <f t="shared" si="0"/>
        <v>63</v>
      </c>
      <c r="P548">
        <v>158</v>
      </c>
      <c r="Q548">
        <f t="shared" si="1"/>
        <v>34</v>
      </c>
      <c r="R548">
        <f t="shared" si="2"/>
        <v>86</v>
      </c>
      <c r="S548">
        <f t="shared" si="1"/>
        <v>40</v>
      </c>
      <c r="T548">
        <f t="shared" si="3"/>
        <v>102</v>
      </c>
      <c r="U548">
        <v>0</v>
      </c>
      <c r="V548">
        <v>88</v>
      </c>
      <c r="W548">
        <v>500000</v>
      </c>
      <c r="X548">
        <v>5</v>
      </c>
      <c r="Y548">
        <v>251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6</v>
      </c>
      <c r="AZ548">
        <v>0</v>
      </c>
      <c r="BA548">
        <v>0</v>
      </c>
      <c r="BB548">
        <v>0</v>
      </c>
      <c r="BC548">
        <v>12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</row>
    <row r="549" spans="1:78" x14ac:dyDescent="0.2">
      <c r="A549">
        <v>547</v>
      </c>
      <c r="B549" t="s">
        <v>616</v>
      </c>
      <c r="C549">
        <v>5</v>
      </c>
      <c r="D549">
        <v>251</v>
      </c>
      <c r="E549">
        <v>30</v>
      </c>
      <c r="F549">
        <v>0</v>
      </c>
      <c r="G549">
        <v>0</v>
      </c>
      <c r="H549">
        <v>0</v>
      </c>
      <c r="I549">
        <v>4273</v>
      </c>
      <c r="J549">
        <v>60000</v>
      </c>
      <c r="K549">
        <v>2</v>
      </c>
      <c r="L549">
        <v>23</v>
      </c>
      <c r="M549">
        <v>0</v>
      </c>
      <c r="N549">
        <v>12</v>
      </c>
      <c r="O549">
        <f t="shared" si="0"/>
        <v>72</v>
      </c>
      <c r="P549">
        <v>181</v>
      </c>
      <c r="Q549">
        <f t="shared" si="1"/>
        <v>39</v>
      </c>
      <c r="R549">
        <f t="shared" si="2"/>
        <v>99</v>
      </c>
      <c r="S549">
        <f t="shared" si="1"/>
        <v>46</v>
      </c>
      <c r="T549">
        <f t="shared" si="3"/>
        <v>117</v>
      </c>
      <c r="U549">
        <v>0</v>
      </c>
      <c r="V549">
        <v>92</v>
      </c>
      <c r="W549">
        <v>500000</v>
      </c>
      <c r="X549">
        <v>5</v>
      </c>
      <c r="Y549">
        <v>251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6</v>
      </c>
      <c r="AZ549">
        <v>0</v>
      </c>
      <c r="BA549">
        <v>0</v>
      </c>
      <c r="BB549">
        <v>0</v>
      </c>
      <c r="BC549">
        <v>14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</row>
    <row r="550" spans="1:78" x14ac:dyDescent="0.2">
      <c r="A550">
        <v>548</v>
      </c>
      <c r="B550" t="s">
        <v>617</v>
      </c>
      <c r="C550">
        <v>5</v>
      </c>
      <c r="D550">
        <v>350</v>
      </c>
      <c r="E550">
        <v>30</v>
      </c>
      <c r="F550">
        <v>0</v>
      </c>
      <c r="G550">
        <v>0</v>
      </c>
      <c r="H550">
        <v>0</v>
      </c>
      <c r="I550">
        <v>4720</v>
      </c>
      <c r="J550">
        <v>60000</v>
      </c>
      <c r="K550">
        <v>2</v>
      </c>
      <c r="L550">
        <v>25</v>
      </c>
      <c r="M550">
        <v>0</v>
      </c>
      <c r="N550">
        <v>12</v>
      </c>
      <c r="O550">
        <f t="shared" si="0"/>
        <v>83</v>
      </c>
      <c r="P550">
        <v>208</v>
      </c>
      <c r="Q550">
        <f t="shared" si="1"/>
        <v>45</v>
      </c>
      <c r="R550">
        <f t="shared" si="2"/>
        <v>114</v>
      </c>
      <c r="S550">
        <f t="shared" si="1"/>
        <v>54</v>
      </c>
      <c r="T550">
        <f t="shared" si="3"/>
        <v>135</v>
      </c>
      <c r="U550">
        <v>0</v>
      </c>
      <c r="V550">
        <v>95</v>
      </c>
      <c r="W550">
        <v>500000</v>
      </c>
      <c r="X550">
        <v>5</v>
      </c>
      <c r="Y550">
        <v>251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7</v>
      </c>
      <c r="AZ550">
        <v>0</v>
      </c>
      <c r="BA550">
        <v>0</v>
      </c>
      <c r="BB550">
        <v>0</v>
      </c>
      <c r="BC550">
        <v>16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</row>
    <row r="551" spans="1:78" x14ac:dyDescent="0.2">
      <c r="A551">
        <v>549</v>
      </c>
      <c r="B551" t="s">
        <v>618</v>
      </c>
      <c r="C551">
        <v>5</v>
      </c>
      <c r="D551">
        <v>250</v>
      </c>
      <c r="E551">
        <v>30</v>
      </c>
      <c r="F551">
        <v>0</v>
      </c>
      <c r="G551">
        <v>0</v>
      </c>
      <c r="H551">
        <v>0</v>
      </c>
      <c r="I551">
        <v>4270</v>
      </c>
      <c r="J551">
        <v>60000</v>
      </c>
      <c r="K551">
        <v>2</v>
      </c>
      <c r="L551">
        <v>27</v>
      </c>
      <c r="M551">
        <v>0</v>
      </c>
      <c r="N551">
        <v>13</v>
      </c>
      <c r="O551">
        <f t="shared" si="0"/>
        <v>95</v>
      </c>
      <c r="P551">
        <v>239</v>
      </c>
      <c r="Q551">
        <f t="shared" si="1"/>
        <v>52</v>
      </c>
      <c r="R551">
        <f t="shared" si="2"/>
        <v>131</v>
      </c>
      <c r="S551">
        <f t="shared" si="1"/>
        <v>62</v>
      </c>
      <c r="T551">
        <f t="shared" si="3"/>
        <v>155</v>
      </c>
      <c r="U551">
        <v>0</v>
      </c>
      <c r="V551">
        <v>100</v>
      </c>
      <c r="W551">
        <v>500000</v>
      </c>
      <c r="X551">
        <v>5</v>
      </c>
      <c r="Y551">
        <v>251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8</v>
      </c>
      <c r="AZ551">
        <v>0</v>
      </c>
      <c r="BA551">
        <v>0</v>
      </c>
      <c r="BB551">
        <v>0</v>
      </c>
      <c r="BC551">
        <v>18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</row>
    <row r="552" spans="1:78" x14ac:dyDescent="0.2">
      <c r="A552">
        <v>550</v>
      </c>
      <c r="B552" t="s">
        <v>619</v>
      </c>
      <c r="C552">
        <v>5</v>
      </c>
      <c r="D552">
        <v>400</v>
      </c>
      <c r="E552">
        <v>30</v>
      </c>
      <c r="F552">
        <v>0</v>
      </c>
      <c r="G552">
        <v>0</v>
      </c>
      <c r="H552">
        <v>0</v>
      </c>
      <c r="I552">
        <v>4870</v>
      </c>
      <c r="J552">
        <v>60000</v>
      </c>
      <c r="K552">
        <v>3</v>
      </c>
      <c r="L552">
        <v>29</v>
      </c>
      <c r="M552">
        <v>0</v>
      </c>
      <c r="N552">
        <v>13</v>
      </c>
      <c r="O552">
        <f t="shared" si="0"/>
        <v>109</v>
      </c>
      <c r="P552">
        <v>274</v>
      </c>
      <c r="Q552">
        <f t="shared" si="1"/>
        <v>60</v>
      </c>
      <c r="R552">
        <f t="shared" si="2"/>
        <v>150</v>
      </c>
      <c r="S552">
        <f t="shared" si="1"/>
        <v>71</v>
      </c>
      <c r="T552">
        <f t="shared" si="3"/>
        <v>178</v>
      </c>
      <c r="U552">
        <v>0</v>
      </c>
      <c r="V552">
        <v>105</v>
      </c>
      <c r="W552">
        <v>500000</v>
      </c>
      <c r="X552">
        <v>5</v>
      </c>
      <c r="Y552">
        <v>251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9</v>
      </c>
      <c r="AZ552">
        <v>0</v>
      </c>
      <c r="BA552">
        <v>0</v>
      </c>
      <c r="BB552">
        <v>0</v>
      </c>
      <c r="BC552">
        <v>20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</row>
    <row r="553" spans="1:78" x14ac:dyDescent="0.2">
      <c r="A553">
        <v>551</v>
      </c>
      <c r="B553" t="s">
        <v>620</v>
      </c>
      <c r="C553">
        <v>5</v>
      </c>
      <c r="D553">
        <v>252</v>
      </c>
      <c r="E553">
        <v>30</v>
      </c>
      <c r="F553">
        <v>0</v>
      </c>
      <c r="G553">
        <v>0</v>
      </c>
      <c r="H553">
        <v>0</v>
      </c>
      <c r="I553">
        <v>4276</v>
      </c>
      <c r="J553">
        <v>60000</v>
      </c>
      <c r="K553">
        <v>3</v>
      </c>
      <c r="L553">
        <v>31</v>
      </c>
      <c r="M553">
        <v>0</v>
      </c>
      <c r="N553">
        <v>13</v>
      </c>
      <c r="O553">
        <f t="shared" si="0"/>
        <v>125</v>
      </c>
      <c r="P553">
        <v>314</v>
      </c>
      <c r="Q553">
        <f t="shared" si="1"/>
        <v>68</v>
      </c>
      <c r="R553">
        <f t="shared" si="2"/>
        <v>172</v>
      </c>
      <c r="S553">
        <f t="shared" si="1"/>
        <v>81</v>
      </c>
      <c r="T553">
        <f t="shared" si="3"/>
        <v>204</v>
      </c>
      <c r="U553">
        <v>0</v>
      </c>
      <c r="V553">
        <v>110</v>
      </c>
      <c r="W553">
        <v>500000</v>
      </c>
      <c r="X553">
        <v>5</v>
      </c>
      <c r="Y553">
        <v>251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10</v>
      </c>
      <c r="AZ553">
        <v>0</v>
      </c>
      <c r="BA553">
        <v>0</v>
      </c>
      <c r="BB553">
        <v>0</v>
      </c>
      <c r="BC553">
        <v>22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</row>
    <row r="554" spans="1:78" x14ac:dyDescent="0.2">
      <c r="A554">
        <v>552</v>
      </c>
      <c r="B554" t="s">
        <v>621</v>
      </c>
      <c r="C554">
        <v>5</v>
      </c>
      <c r="D554">
        <v>356</v>
      </c>
      <c r="E554">
        <v>30</v>
      </c>
      <c r="F554">
        <v>0</v>
      </c>
      <c r="G554">
        <v>0</v>
      </c>
      <c r="H554">
        <v>0</v>
      </c>
      <c r="I554">
        <v>4726</v>
      </c>
      <c r="J554">
        <v>60000</v>
      </c>
      <c r="K554">
        <v>3</v>
      </c>
      <c r="L554">
        <v>33</v>
      </c>
      <c r="M554">
        <v>0</v>
      </c>
      <c r="N554">
        <v>14</v>
      </c>
      <c r="O554">
        <f t="shared" si="0"/>
        <v>143</v>
      </c>
      <c r="P554">
        <v>359</v>
      </c>
      <c r="Q554">
        <f t="shared" si="1"/>
        <v>78</v>
      </c>
      <c r="R554">
        <f t="shared" si="2"/>
        <v>197</v>
      </c>
      <c r="S554">
        <f t="shared" si="1"/>
        <v>93</v>
      </c>
      <c r="T554">
        <f t="shared" si="3"/>
        <v>233</v>
      </c>
      <c r="U554">
        <v>0</v>
      </c>
      <c r="V554">
        <v>115</v>
      </c>
      <c r="W554">
        <v>500000</v>
      </c>
      <c r="X554">
        <v>5</v>
      </c>
      <c r="Y554">
        <v>251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11</v>
      </c>
      <c r="AZ554">
        <v>0</v>
      </c>
      <c r="BA554">
        <v>0</v>
      </c>
      <c r="BB554">
        <v>0</v>
      </c>
      <c r="BC554">
        <v>24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</row>
    <row r="555" spans="1:78" x14ac:dyDescent="0.2">
      <c r="A555">
        <v>553</v>
      </c>
      <c r="B555" t="s">
        <v>622</v>
      </c>
      <c r="C555">
        <v>5</v>
      </c>
      <c r="D555">
        <v>403</v>
      </c>
      <c r="E555">
        <v>30</v>
      </c>
      <c r="F555">
        <v>0</v>
      </c>
      <c r="G555">
        <v>0</v>
      </c>
      <c r="H555">
        <v>0</v>
      </c>
      <c r="I555">
        <v>4872</v>
      </c>
      <c r="J555">
        <v>60000</v>
      </c>
      <c r="K555">
        <v>3</v>
      </c>
      <c r="L555">
        <v>35</v>
      </c>
      <c r="M555">
        <v>0</v>
      </c>
      <c r="N555">
        <v>15</v>
      </c>
      <c r="O555">
        <f t="shared" si="0"/>
        <v>163</v>
      </c>
      <c r="P555">
        <v>409</v>
      </c>
      <c r="Q555">
        <f t="shared" si="1"/>
        <v>89</v>
      </c>
      <c r="R555">
        <f t="shared" si="2"/>
        <v>224</v>
      </c>
      <c r="S555">
        <f t="shared" si="1"/>
        <v>106</v>
      </c>
      <c r="T555">
        <f t="shared" si="3"/>
        <v>265</v>
      </c>
      <c r="U555">
        <v>0</v>
      </c>
      <c r="V555">
        <v>120</v>
      </c>
      <c r="W555">
        <v>500000</v>
      </c>
      <c r="X555">
        <v>5</v>
      </c>
      <c r="Y555">
        <v>251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12</v>
      </c>
      <c r="AZ555">
        <v>0</v>
      </c>
      <c r="BA555">
        <v>0</v>
      </c>
      <c r="BB555">
        <v>0</v>
      </c>
      <c r="BC555">
        <v>26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</row>
    <row r="556" spans="1:78" x14ac:dyDescent="0.2">
      <c r="A556">
        <v>554</v>
      </c>
      <c r="B556" t="s">
        <v>623</v>
      </c>
      <c r="C556">
        <v>5</v>
      </c>
      <c r="D556">
        <v>412</v>
      </c>
      <c r="E556">
        <v>30</v>
      </c>
      <c r="F556">
        <v>0</v>
      </c>
      <c r="G556">
        <v>0</v>
      </c>
      <c r="H556">
        <v>0</v>
      </c>
      <c r="I556">
        <v>5352</v>
      </c>
      <c r="J556">
        <v>60000</v>
      </c>
      <c r="K556">
        <v>3</v>
      </c>
      <c r="L556">
        <v>35</v>
      </c>
      <c r="M556">
        <v>0</v>
      </c>
      <c r="N556">
        <v>16</v>
      </c>
      <c r="O556">
        <f t="shared" si="0"/>
        <v>185</v>
      </c>
      <c r="P556">
        <v>464</v>
      </c>
      <c r="Q556">
        <f t="shared" si="1"/>
        <v>102</v>
      </c>
      <c r="R556">
        <f t="shared" si="2"/>
        <v>255</v>
      </c>
      <c r="S556">
        <f t="shared" si="1"/>
        <v>120</v>
      </c>
      <c r="T556">
        <f t="shared" si="3"/>
        <v>301</v>
      </c>
      <c r="U556">
        <v>0</v>
      </c>
      <c r="V556">
        <v>125</v>
      </c>
      <c r="W556">
        <v>500000</v>
      </c>
      <c r="X556">
        <v>5</v>
      </c>
      <c r="Y556">
        <v>251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13</v>
      </c>
      <c r="AZ556">
        <v>0</v>
      </c>
      <c r="BA556">
        <v>0</v>
      </c>
      <c r="BB556">
        <v>0</v>
      </c>
      <c r="BC556">
        <v>28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</row>
    <row r="557" spans="1:78" x14ac:dyDescent="0.2">
      <c r="A557">
        <v>555</v>
      </c>
      <c r="B557" t="s">
        <v>624</v>
      </c>
      <c r="C557">
        <v>5</v>
      </c>
      <c r="D557">
        <v>419</v>
      </c>
      <c r="E557">
        <v>30</v>
      </c>
      <c r="F557">
        <v>0</v>
      </c>
      <c r="G557">
        <v>0</v>
      </c>
      <c r="H557">
        <v>0</v>
      </c>
      <c r="I557">
        <v>5580</v>
      </c>
      <c r="J557">
        <v>60000</v>
      </c>
      <c r="K557">
        <v>3</v>
      </c>
      <c r="L557">
        <v>35</v>
      </c>
      <c r="M557">
        <v>0</v>
      </c>
      <c r="N557">
        <v>18</v>
      </c>
      <c r="O557">
        <f t="shared" si="0"/>
        <v>210</v>
      </c>
      <c r="P557">
        <v>526</v>
      </c>
      <c r="Q557">
        <f t="shared" si="1"/>
        <v>115</v>
      </c>
      <c r="R557">
        <f t="shared" si="2"/>
        <v>289</v>
      </c>
      <c r="S557">
        <f t="shared" si="1"/>
        <v>136</v>
      </c>
      <c r="T557">
        <f t="shared" si="3"/>
        <v>341</v>
      </c>
      <c r="U557">
        <v>0</v>
      </c>
      <c r="V557">
        <v>130</v>
      </c>
      <c r="W557">
        <v>500000</v>
      </c>
      <c r="X557">
        <v>5</v>
      </c>
      <c r="Y557">
        <v>251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14</v>
      </c>
      <c r="AZ557">
        <v>0</v>
      </c>
      <c r="BA557">
        <v>0</v>
      </c>
      <c r="BB557">
        <v>0</v>
      </c>
      <c r="BC557">
        <v>30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</row>
    <row r="558" spans="1:78" x14ac:dyDescent="0.2">
      <c r="A558">
        <v>556</v>
      </c>
      <c r="B558" t="s">
        <v>625</v>
      </c>
      <c r="C558">
        <v>5</v>
      </c>
      <c r="D558">
        <v>409</v>
      </c>
      <c r="E558">
        <v>30</v>
      </c>
      <c r="F558">
        <v>0</v>
      </c>
      <c r="G558">
        <v>0</v>
      </c>
      <c r="H558">
        <v>0</v>
      </c>
      <c r="I558">
        <v>5350</v>
      </c>
      <c r="J558">
        <v>60000</v>
      </c>
      <c r="K558">
        <v>3</v>
      </c>
      <c r="L558">
        <v>35</v>
      </c>
      <c r="M558">
        <v>0</v>
      </c>
      <c r="N558">
        <v>20</v>
      </c>
      <c r="O558">
        <f t="shared" si="0"/>
        <v>240</v>
      </c>
      <c r="P558">
        <v>600</v>
      </c>
      <c r="Q558">
        <f t="shared" si="1"/>
        <v>132</v>
      </c>
      <c r="R558">
        <f t="shared" si="2"/>
        <v>330</v>
      </c>
      <c r="S558">
        <f t="shared" si="1"/>
        <v>156</v>
      </c>
      <c r="T558">
        <f t="shared" si="3"/>
        <v>390</v>
      </c>
      <c r="U558">
        <v>0</v>
      </c>
      <c r="V558">
        <v>135</v>
      </c>
      <c r="W558">
        <v>500000</v>
      </c>
      <c r="X558">
        <v>5</v>
      </c>
      <c r="Y558">
        <v>251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15</v>
      </c>
      <c r="AZ558">
        <v>0</v>
      </c>
      <c r="BA558">
        <v>0</v>
      </c>
      <c r="BB558">
        <v>0</v>
      </c>
      <c r="BC558">
        <v>35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</row>
    <row r="559" spans="1:78" ht="15" x14ac:dyDescent="0.25">
      <c r="A559">
        <v>557</v>
      </c>
      <c r="B559" t="s">
        <v>626</v>
      </c>
      <c r="C559">
        <v>10</v>
      </c>
      <c r="D559" s="1">
        <v>169</v>
      </c>
      <c r="E559">
        <v>30</v>
      </c>
      <c r="F559">
        <v>0</v>
      </c>
      <c r="G559">
        <v>0</v>
      </c>
      <c r="H559">
        <v>0</v>
      </c>
      <c r="I559" s="1">
        <v>3925</v>
      </c>
      <c r="J559">
        <v>60000</v>
      </c>
      <c r="K559">
        <f t="shared" ref="K559:M594" si="4">INT(L559*0.4)</f>
        <v>12</v>
      </c>
      <c r="L559">
        <v>30</v>
      </c>
      <c r="M559">
        <f t="shared" si="4"/>
        <v>7</v>
      </c>
      <c r="N559">
        <f t="shared" ref="N559:N593" si="5">INT(L559*0.65)</f>
        <v>19</v>
      </c>
      <c r="O559">
        <f t="shared" si="0"/>
        <v>7</v>
      </c>
      <c r="P559">
        <v>18</v>
      </c>
      <c r="Q559">
        <f t="shared" ref="Q559:Q592" si="6">INT(R559*0.4)</f>
        <v>3</v>
      </c>
      <c r="R559">
        <f t="shared" si="2"/>
        <v>9</v>
      </c>
      <c r="S559">
        <f t="shared" si="1"/>
        <v>4</v>
      </c>
      <c r="T559">
        <f t="shared" si="3"/>
        <v>11</v>
      </c>
      <c r="U559">
        <v>0</v>
      </c>
      <c r="V559">
        <v>64</v>
      </c>
      <c r="W559">
        <v>500000</v>
      </c>
      <c r="X559">
        <v>5</v>
      </c>
      <c r="Y559">
        <v>251</v>
      </c>
      <c r="Z559">
        <v>0</v>
      </c>
      <c r="AA559">
        <v>500</v>
      </c>
      <c r="AB559">
        <f t="shared" ref="AB559:AB592" si="7">AA559*0.4</f>
        <v>200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2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</row>
    <row r="560" spans="1:78" ht="15" x14ac:dyDescent="0.25">
      <c r="A560">
        <v>558</v>
      </c>
      <c r="B560" t="s">
        <v>627</v>
      </c>
      <c r="C560">
        <v>10</v>
      </c>
      <c r="D560" s="1">
        <v>166</v>
      </c>
      <c r="E560">
        <v>30</v>
      </c>
      <c r="F560">
        <v>0</v>
      </c>
      <c r="G560">
        <v>0</v>
      </c>
      <c r="H560">
        <v>0</v>
      </c>
      <c r="I560" s="1">
        <v>3790</v>
      </c>
      <c r="J560">
        <v>60000</v>
      </c>
      <c r="K560">
        <f t="shared" si="4"/>
        <v>14</v>
      </c>
      <c r="L560">
        <v>36</v>
      </c>
      <c r="M560">
        <f t="shared" si="4"/>
        <v>9</v>
      </c>
      <c r="N560">
        <f t="shared" si="5"/>
        <v>23</v>
      </c>
      <c r="O560">
        <f t="shared" si="0"/>
        <v>8</v>
      </c>
      <c r="P560">
        <v>20</v>
      </c>
      <c r="Q560">
        <f t="shared" si="6"/>
        <v>4</v>
      </c>
      <c r="R560">
        <f t="shared" si="2"/>
        <v>11</v>
      </c>
      <c r="S560">
        <f t="shared" si="1"/>
        <v>5</v>
      </c>
      <c r="T560">
        <f t="shared" si="3"/>
        <v>13</v>
      </c>
      <c r="U560">
        <v>0</v>
      </c>
      <c r="V560">
        <v>68</v>
      </c>
      <c r="W560">
        <v>500000</v>
      </c>
      <c r="X560">
        <v>5</v>
      </c>
      <c r="Y560">
        <v>251</v>
      </c>
      <c r="Z560">
        <v>0</v>
      </c>
      <c r="AA560">
        <v>600</v>
      </c>
      <c r="AB560">
        <f t="shared" si="7"/>
        <v>240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2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</row>
    <row r="561" spans="1:78" ht="15" x14ac:dyDescent="0.25">
      <c r="A561">
        <v>559</v>
      </c>
      <c r="B561" t="s">
        <v>628</v>
      </c>
      <c r="C561">
        <v>10</v>
      </c>
      <c r="D561" s="1">
        <v>172</v>
      </c>
      <c r="E561">
        <v>30</v>
      </c>
      <c r="F561">
        <v>0</v>
      </c>
      <c r="G561">
        <v>0</v>
      </c>
      <c r="H561">
        <v>0</v>
      </c>
      <c r="I561" s="1">
        <v>4001</v>
      </c>
      <c r="J561">
        <v>60000</v>
      </c>
      <c r="K561">
        <f t="shared" si="4"/>
        <v>17</v>
      </c>
      <c r="L561">
        <v>43</v>
      </c>
      <c r="M561">
        <f t="shared" si="4"/>
        <v>10</v>
      </c>
      <c r="N561">
        <f t="shared" si="5"/>
        <v>27</v>
      </c>
      <c r="O561">
        <f t="shared" si="0"/>
        <v>8</v>
      </c>
      <c r="P561">
        <v>22</v>
      </c>
      <c r="Q561">
        <f t="shared" si="6"/>
        <v>4</v>
      </c>
      <c r="R561">
        <f t="shared" si="2"/>
        <v>12</v>
      </c>
      <c r="S561">
        <f t="shared" si="1"/>
        <v>5</v>
      </c>
      <c r="T561">
        <f t="shared" si="3"/>
        <v>14</v>
      </c>
      <c r="U561">
        <v>0</v>
      </c>
      <c r="V561">
        <v>72</v>
      </c>
      <c r="W561">
        <v>500000</v>
      </c>
      <c r="X561">
        <v>5</v>
      </c>
      <c r="Y561">
        <v>251</v>
      </c>
      <c r="Z561">
        <v>0</v>
      </c>
      <c r="AA561">
        <v>700</v>
      </c>
      <c r="AB561">
        <f t="shared" si="7"/>
        <v>280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3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</row>
    <row r="562" spans="1:78" ht="15" x14ac:dyDescent="0.25">
      <c r="A562">
        <v>560</v>
      </c>
      <c r="B562" t="s">
        <v>629</v>
      </c>
      <c r="C562">
        <v>10</v>
      </c>
      <c r="D562" s="1">
        <v>165</v>
      </c>
      <c r="E562">
        <v>30</v>
      </c>
      <c r="F562">
        <v>0</v>
      </c>
      <c r="G562">
        <v>0</v>
      </c>
      <c r="H562">
        <v>0</v>
      </c>
      <c r="I562" s="1">
        <v>3700</v>
      </c>
      <c r="J562">
        <v>60000</v>
      </c>
      <c r="K562">
        <f t="shared" si="4"/>
        <v>20</v>
      </c>
      <c r="L562">
        <v>51</v>
      </c>
      <c r="M562">
        <f t="shared" si="4"/>
        <v>13</v>
      </c>
      <c r="N562">
        <f t="shared" si="5"/>
        <v>33</v>
      </c>
      <c r="O562">
        <f t="shared" si="0"/>
        <v>9</v>
      </c>
      <c r="P562">
        <v>24</v>
      </c>
      <c r="Q562">
        <f t="shared" si="6"/>
        <v>5</v>
      </c>
      <c r="R562">
        <f t="shared" si="2"/>
        <v>13</v>
      </c>
      <c r="S562">
        <f t="shared" si="1"/>
        <v>6</v>
      </c>
      <c r="T562">
        <f t="shared" si="3"/>
        <v>15</v>
      </c>
      <c r="U562">
        <v>0</v>
      </c>
      <c r="V562">
        <v>76</v>
      </c>
      <c r="W562">
        <v>500000</v>
      </c>
      <c r="X562">
        <v>5</v>
      </c>
      <c r="Y562">
        <v>251</v>
      </c>
      <c r="Z562">
        <v>0</v>
      </c>
      <c r="AA562">
        <v>800</v>
      </c>
      <c r="AB562">
        <f t="shared" si="7"/>
        <v>320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3</v>
      </c>
      <c r="BE562">
        <v>1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</row>
    <row r="563" spans="1:78" ht="15" x14ac:dyDescent="0.25">
      <c r="A563">
        <v>561</v>
      </c>
      <c r="B563" t="s">
        <v>630</v>
      </c>
      <c r="C563">
        <v>10</v>
      </c>
      <c r="D563" s="1">
        <v>168</v>
      </c>
      <c r="E563">
        <v>30</v>
      </c>
      <c r="F563">
        <v>0</v>
      </c>
      <c r="G563">
        <v>0</v>
      </c>
      <c r="H563">
        <v>0</v>
      </c>
      <c r="I563" s="1">
        <v>3921</v>
      </c>
      <c r="J563">
        <v>60000</v>
      </c>
      <c r="K563">
        <f t="shared" si="4"/>
        <v>24</v>
      </c>
      <c r="L563">
        <v>60</v>
      </c>
      <c r="M563">
        <f t="shared" si="4"/>
        <v>15</v>
      </c>
      <c r="N563">
        <f t="shared" si="5"/>
        <v>39</v>
      </c>
      <c r="O563">
        <f t="shared" si="0"/>
        <v>10</v>
      </c>
      <c r="P563">
        <v>26</v>
      </c>
      <c r="Q563">
        <f t="shared" si="6"/>
        <v>5</v>
      </c>
      <c r="R563">
        <f t="shared" si="2"/>
        <v>14</v>
      </c>
      <c r="S563">
        <f t="shared" si="1"/>
        <v>6</v>
      </c>
      <c r="T563">
        <f t="shared" si="3"/>
        <v>16</v>
      </c>
      <c r="U563">
        <v>0</v>
      </c>
      <c r="V563">
        <v>80</v>
      </c>
      <c r="W563">
        <v>500000</v>
      </c>
      <c r="X563">
        <v>5</v>
      </c>
      <c r="Y563">
        <v>251</v>
      </c>
      <c r="Z563">
        <v>0</v>
      </c>
      <c r="AA563">
        <v>900</v>
      </c>
      <c r="AB563">
        <f t="shared" si="7"/>
        <v>360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4</v>
      </c>
      <c r="BE563">
        <v>1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</row>
    <row r="564" spans="1:78" ht="15" x14ac:dyDescent="0.25">
      <c r="A564">
        <v>562</v>
      </c>
      <c r="B564" t="s">
        <v>631</v>
      </c>
      <c r="C564">
        <v>10</v>
      </c>
      <c r="D564" s="1">
        <v>206</v>
      </c>
      <c r="E564">
        <v>30</v>
      </c>
      <c r="F564">
        <v>0</v>
      </c>
      <c r="G564">
        <v>0</v>
      </c>
      <c r="H564">
        <v>0</v>
      </c>
      <c r="I564" s="1">
        <v>4198</v>
      </c>
      <c r="J564">
        <v>60000</v>
      </c>
      <c r="K564">
        <f t="shared" si="4"/>
        <v>28</v>
      </c>
      <c r="L564">
        <v>71</v>
      </c>
      <c r="M564">
        <f t="shared" si="4"/>
        <v>18</v>
      </c>
      <c r="N564">
        <f t="shared" si="5"/>
        <v>46</v>
      </c>
      <c r="O564">
        <f t="shared" si="0"/>
        <v>11</v>
      </c>
      <c r="P564">
        <v>29</v>
      </c>
      <c r="Q564">
        <f t="shared" si="6"/>
        <v>6</v>
      </c>
      <c r="R564">
        <f t="shared" si="2"/>
        <v>15</v>
      </c>
      <c r="S564">
        <f t="shared" si="1"/>
        <v>7</v>
      </c>
      <c r="T564">
        <f t="shared" si="3"/>
        <v>18</v>
      </c>
      <c r="U564">
        <v>0</v>
      </c>
      <c r="V564">
        <v>84</v>
      </c>
      <c r="W564">
        <v>500000</v>
      </c>
      <c r="X564">
        <v>5</v>
      </c>
      <c r="Y564">
        <v>251</v>
      </c>
      <c r="Z564">
        <v>0</v>
      </c>
      <c r="AA564">
        <v>1000</v>
      </c>
      <c r="AB564">
        <f t="shared" si="7"/>
        <v>400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4</v>
      </c>
      <c r="BE564">
        <v>2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</row>
    <row r="565" spans="1:78" ht="15" x14ac:dyDescent="0.25">
      <c r="A565">
        <v>563</v>
      </c>
      <c r="B565" t="s">
        <v>632</v>
      </c>
      <c r="C565">
        <v>10</v>
      </c>
      <c r="D565" s="1">
        <v>170</v>
      </c>
      <c r="E565">
        <v>30</v>
      </c>
      <c r="F565">
        <v>0</v>
      </c>
      <c r="G565">
        <v>0</v>
      </c>
      <c r="H565">
        <v>0</v>
      </c>
      <c r="I565" s="1">
        <v>4003</v>
      </c>
      <c r="J565">
        <v>60000</v>
      </c>
      <c r="K565">
        <f t="shared" si="4"/>
        <v>33</v>
      </c>
      <c r="L565">
        <v>84</v>
      </c>
      <c r="M565">
        <f t="shared" si="4"/>
        <v>21</v>
      </c>
      <c r="N565">
        <f t="shared" si="5"/>
        <v>54</v>
      </c>
      <c r="O565">
        <f t="shared" si="0"/>
        <v>12</v>
      </c>
      <c r="P565">
        <v>32</v>
      </c>
      <c r="Q565">
        <f t="shared" si="6"/>
        <v>6</v>
      </c>
      <c r="R565">
        <f t="shared" si="2"/>
        <v>17</v>
      </c>
      <c r="S565">
        <f t="shared" si="1"/>
        <v>8</v>
      </c>
      <c r="T565">
        <f t="shared" si="3"/>
        <v>20</v>
      </c>
      <c r="U565">
        <v>0</v>
      </c>
      <c r="V565">
        <v>88</v>
      </c>
      <c r="W565">
        <v>500000</v>
      </c>
      <c r="X565">
        <v>5</v>
      </c>
      <c r="Y565">
        <v>251</v>
      </c>
      <c r="Z565">
        <v>0</v>
      </c>
      <c r="AA565">
        <v>1200</v>
      </c>
      <c r="AB565">
        <f t="shared" si="7"/>
        <v>480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5</v>
      </c>
      <c r="BE565">
        <v>2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</row>
    <row r="566" spans="1:78" ht="15" x14ac:dyDescent="0.25">
      <c r="A566">
        <v>564</v>
      </c>
      <c r="B566" t="s">
        <v>633</v>
      </c>
      <c r="C566">
        <v>10</v>
      </c>
      <c r="D566" s="1">
        <v>252</v>
      </c>
      <c r="E566">
        <v>30</v>
      </c>
      <c r="F566">
        <v>0</v>
      </c>
      <c r="G566">
        <v>0</v>
      </c>
      <c r="H566">
        <v>0</v>
      </c>
      <c r="I566" s="1">
        <v>4600</v>
      </c>
      <c r="J566">
        <v>60000</v>
      </c>
      <c r="K566">
        <f t="shared" si="4"/>
        <v>39</v>
      </c>
      <c r="L566">
        <v>99</v>
      </c>
      <c r="M566">
        <f t="shared" si="4"/>
        <v>25</v>
      </c>
      <c r="N566">
        <f t="shared" si="5"/>
        <v>64</v>
      </c>
      <c r="O566">
        <f t="shared" si="0"/>
        <v>14</v>
      </c>
      <c r="P566">
        <v>35</v>
      </c>
      <c r="Q566">
        <f t="shared" si="6"/>
        <v>7</v>
      </c>
      <c r="R566">
        <f t="shared" si="2"/>
        <v>19</v>
      </c>
      <c r="S566">
        <f t="shared" si="1"/>
        <v>8</v>
      </c>
      <c r="T566">
        <f t="shared" si="3"/>
        <v>22</v>
      </c>
      <c r="U566">
        <v>0</v>
      </c>
      <c r="V566">
        <v>92</v>
      </c>
      <c r="W566">
        <v>500000</v>
      </c>
      <c r="X566">
        <v>5</v>
      </c>
      <c r="Y566">
        <v>251</v>
      </c>
      <c r="Z566">
        <v>0</v>
      </c>
      <c r="AA566">
        <v>1400</v>
      </c>
      <c r="AB566">
        <f t="shared" si="7"/>
        <v>560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5</v>
      </c>
      <c r="BE566">
        <v>3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</row>
    <row r="567" spans="1:78" ht="15" x14ac:dyDescent="0.25">
      <c r="A567">
        <v>565</v>
      </c>
      <c r="B567" t="s">
        <v>634</v>
      </c>
      <c r="C567">
        <v>10</v>
      </c>
      <c r="D567" s="1">
        <v>253</v>
      </c>
      <c r="E567">
        <v>30</v>
      </c>
      <c r="F567">
        <v>0</v>
      </c>
      <c r="G567">
        <v>0</v>
      </c>
      <c r="H567">
        <v>0</v>
      </c>
      <c r="I567" s="1">
        <v>4652</v>
      </c>
      <c r="J567">
        <v>60000</v>
      </c>
      <c r="K567">
        <f t="shared" si="4"/>
        <v>46</v>
      </c>
      <c r="L567">
        <v>116</v>
      </c>
      <c r="M567">
        <f t="shared" si="4"/>
        <v>30</v>
      </c>
      <c r="N567">
        <f t="shared" si="5"/>
        <v>75</v>
      </c>
      <c r="O567">
        <f t="shared" si="0"/>
        <v>15</v>
      </c>
      <c r="P567">
        <v>38</v>
      </c>
      <c r="Q567">
        <f t="shared" si="6"/>
        <v>8</v>
      </c>
      <c r="R567">
        <f t="shared" si="2"/>
        <v>20</v>
      </c>
      <c r="S567">
        <f t="shared" si="1"/>
        <v>9</v>
      </c>
      <c r="T567">
        <f t="shared" si="3"/>
        <v>24</v>
      </c>
      <c r="U567">
        <v>0</v>
      </c>
      <c r="V567">
        <v>95</v>
      </c>
      <c r="W567">
        <v>500000</v>
      </c>
      <c r="X567">
        <v>5</v>
      </c>
      <c r="Y567">
        <v>251</v>
      </c>
      <c r="Z567">
        <v>0</v>
      </c>
      <c r="AA567">
        <v>1600</v>
      </c>
      <c r="AB567">
        <f t="shared" si="7"/>
        <v>640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6</v>
      </c>
      <c r="BE567">
        <v>3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</row>
    <row r="568" spans="1:78" ht="15" x14ac:dyDescent="0.25">
      <c r="A568">
        <v>566</v>
      </c>
      <c r="B568" t="s">
        <v>635</v>
      </c>
      <c r="C568">
        <v>10</v>
      </c>
      <c r="D568" s="1">
        <v>350</v>
      </c>
      <c r="E568">
        <v>30</v>
      </c>
      <c r="F568">
        <v>0</v>
      </c>
      <c r="G568">
        <v>0</v>
      </c>
      <c r="H568">
        <v>0</v>
      </c>
      <c r="I568" s="1">
        <v>4742</v>
      </c>
      <c r="J568">
        <v>60000</v>
      </c>
      <c r="K568">
        <f t="shared" si="4"/>
        <v>54</v>
      </c>
      <c r="L568">
        <v>135</v>
      </c>
      <c r="M568">
        <f t="shared" si="4"/>
        <v>34</v>
      </c>
      <c r="N568">
        <f t="shared" si="5"/>
        <v>87</v>
      </c>
      <c r="O568">
        <f t="shared" si="0"/>
        <v>16</v>
      </c>
      <c r="P568">
        <v>42</v>
      </c>
      <c r="Q568">
        <f t="shared" si="6"/>
        <v>9</v>
      </c>
      <c r="R568">
        <f t="shared" si="2"/>
        <v>23</v>
      </c>
      <c r="S568">
        <f t="shared" si="1"/>
        <v>10</v>
      </c>
      <c r="T568">
        <f t="shared" si="3"/>
        <v>27</v>
      </c>
      <c r="U568">
        <v>0</v>
      </c>
      <c r="V568">
        <v>100</v>
      </c>
      <c r="W568">
        <v>500000</v>
      </c>
      <c r="X568">
        <v>5</v>
      </c>
      <c r="Y568">
        <v>251</v>
      </c>
      <c r="Z568">
        <v>0</v>
      </c>
      <c r="AA568">
        <v>1800</v>
      </c>
      <c r="AB568">
        <f t="shared" si="7"/>
        <v>720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7</v>
      </c>
      <c r="BE568">
        <v>4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</row>
    <row r="569" spans="1:78" ht="15" x14ac:dyDescent="0.25">
      <c r="A569">
        <v>567</v>
      </c>
      <c r="B569" t="s">
        <v>636</v>
      </c>
      <c r="C569">
        <v>10</v>
      </c>
      <c r="D569" s="1">
        <v>406</v>
      </c>
      <c r="E569">
        <v>30</v>
      </c>
      <c r="F569">
        <v>0</v>
      </c>
      <c r="G569">
        <v>0</v>
      </c>
      <c r="H569">
        <v>0</v>
      </c>
      <c r="I569" s="1">
        <v>4892</v>
      </c>
      <c r="J569">
        <v>60000</v>
      </c>
      <c r="K569">
        <f t="shared" si="4"/>
        <v>62</v>
      </c>
      <c r="L569">
        <v>156</v>
      </c>
      <c r="M569">
        <f t="shared" si="4"/>
        <v>40</v>
      </c>
      <c r="N569">
        <f t="shared" si="5"/>
        <v>101</v>
      </c>
      <c r="O569">
        <f t="shared" si="0"/>
        <v>18</v>
      </c>
      <c r="P569">
        <v>46</v>
      </c>
      <c r="Q569">
        <f t="shared" si="6"/>
        <v>10</v>
      </c>
      <c r="R569">
        <f t="shared" si="2"/>
        <v>25</v>
      </c>
      <c r="S569">
        <f t="shared" si="1"/>
        <v>11</v>
      </c>
      <c r="T569">
        <f t="shared" si="3"/>
        <v>29</v>
      </c>
      <c r="U569">
        <v>0</v>
      </c>
      <c r="V569">
        <v>105</v>
      </c>
      <c r="W569">
        <v>500000</v>
      </c>
      <c r="X569">
        <v>5</v>
      </c>
      <c r="Y569">
        <v>251</v>
      </c>
      <c r="Z569">
        <v>0</v>
      </c>
      <c r="AA569">
        <v>2000</v>
      </c>
      <c r="AB569">
        <f t="shared" si="7"/>
        <v>800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8</v>
      </c>
      <c r="BE569">
        <v>4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</row>
    <row r="570" spans="1:78" ht="15" x14ac:dyDescent="0.25">
      <c r="A570">
        <v>568</v>
      </c>
      <c r="B570" t="s">
        <v>637</v>
      </c>
      <c r="C570">
        <v>10</v>
      </c>
      <c r="D570" s="1">
        <v>400</v>
      </c>
      <c r="E570">
        <v>30</v>
      </c>
      <c r="F570">
        <v>0</v>
      </c>
      <c r="G570">
        <v>0</v>
      </c>
      <c r="H570">
        <v>0</v>
      </c>
      <c r="I570" s="1">
        <v>4890</v>
      </c>
      <c r="J570">
        <v>60000</v>
      </c>
      <c r="K570">
        <f t="shared" si="4"/>
        <v>71</v>
      </c>
      <c r="L570">
        <v>179</v>
      </c>
      <c r="M570">
        <f t="shared" si="4"/>
        <v>46</v>
      </c>
      <c r="N570">
        <f t="shared" si="5"/>
        <v>116</v>
      </c>
      <c r="O570">
        <f t="shared" si="0"/>
        <v>20</v>
      </c>
      <c r="P570">
        <v>50</v>
      </c>
      <c r="Q570">
        <f t="shared" si="6"/>
        <v>10</v>
      </c>
      <c r="R570">
        <f t="shared" si="2"/>
        <v>27</v>
      </c>
      <c r="S570">
        <f t="shared" si="1"/>
        <v>12</v>
      </c>
      <c r="T570">
        <f t="shared" si="3"/>
        <v>32</v>
      </c>
      <c r="U570">
        <v>0</v>
      </c>
      <c r="V570">
        <v>110</v>
      </c>
      <c r="W570">
        <v>500000</v>
      </c>
      <c r="X570">
        <v>5</v>
      </c>
      <c r="Y570">
        <v>251</v>
      </c>
      <c r="Z570">
        <v>0</v>
      </c>
      <c r="AA570">
        <v>2300</v>
      </c>
      <c r="AB570">
        <f t="shared" si="7"/>
        <v>920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9</v>
      </c>
      <c r="BE570">
        <v>5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</row>
    <row r="571" spans="1:78" ht="15" x14ac:dyDescent="0.25">
      <c r="A571">
        <v>569</v>
      </c>
      <c r="B571" t="s">
        <v>638</v>
      </c>
      <c r="C571">
        <v>10</v>
      </c>
      <c r="D571" s="1">
        <v>403</v>
      </c>
      <c r="E571">
        <v>30</v>
      </c>
      <c r="F571">
        <v>0</v>
      </c>
      <c r="G571">
        <v>0</v>
      </c>
      <c r="H571">
        <v>0</v>
      </c>
      <c r="I571" s="1">
        <v>4894</v>
      </c>
      <c r="J571">
        <v>60000</v>
      </c>
      <c r="K571">
        <f t="shared" si="4"/>
        <v>81</v>
      </c>
      <c r="L571">
        <v>204</v>
      </c>
      <c r="M571">
        <f t="shared" si="4"/>
        <v>52</v>
      </c>
      <c r="N571">
        <f t="shared" si="5"/>
        <v>132</v>
      </c>
      <c r="O571">
        <f t="shared" si="0"/>
        <v>21</v>
      </c>
      <c r="P571">
        <v>54</v>
      </c>
      <c r="Q571">
        <f t="shared" si="6"/>
        <v>11</v>
      </c>
      <c r="R571">
        <f t="shared" si="2"/>
        <v>29</v>
      </c>
      <c r="S571">
        <f t="shared" si="1"/>
        <v>14</v>
      </c>
      <c r="T571">
        <f t="shared" si="3"/>
        <v>35</v>
      </c>
      <c r="U571">
        <v>0</v>
      </c>
      <c r="V571">
        <v>115</v>
      </c>
      <c r="W571">
        <v>500000</v>
      </c>
      <c r="X571">
        <v>5</v>
      </c>
      <c r="Y571">
        <v>251</v>
      </c>
      <c r="Z571">
        <v>0</v>
      </c>
      <c r="AA571">
        <v>2600</v>
      </c>
      <c r="AB571">
        <f t="shared" si="7"/>
        <v>1040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10</v>
      </c>
      <c r="BE571">
        <v>5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</row>
    <row r="572" spans="1:78" ht="15" x14ac:dyDescent="0.25">
      <c r="A572">
        <v>570</v>
      </c>
      <c r="B572" t="s">
        <v>639</v>
      </c>
      <c r="C572">
        <v>10</v>
      </c>
      <c r="D572" s="1">
        <v>415</v>
      </c>
      <c r="E572">
        <v>30</v>
      </c>
      <c r="F572">
        <v>0</v>
      </c>
      <c r="G572">
        <v>0</v>
      </c>
      <c r="H572">
        <v>0</v>
      </c>
      <c r="I572" s="1">
        <v>5382</v>
      </c>
      <c r="J572">
        <v>60000</v>
      </c>
      <c r="K572">
        <f t="shared" si="4"/>
        <v>92</v>
      </c>
      <c r="L572">
        <v>232</v>
      </c>
      <c r="M572">
        <f t="shared" si="4"/>
        <v>60</v>
      </c>
      <c r="N572">
        <f t="shared" si="5"/>
        <v>150</v>
      </c>
      <c r="O572">
        <f t="shared" si="0"/>
        <v>23</v>
      </c>
      <c r="P572">
        <v>59</v>
      </c>
      <c r="Q572">
        <f t="shared" si="6"/>
        <v>12</v>
      </c>
      <c r="R572">
        <f t="shared" si="2"/>
        <v>32</v>
      </c>
      <c r="S572">
        <f t="shared" si="1"/>
        <v>15</v>
      </c>
      <c r="T572">
        <f t="shared" si="3"/>
        <v>38</v>
      </c>
      <c r="U572">
        <v>0</v>
      </c>
      <c r="V572">
        <v>120</v>
      </c>
      <c r="W572">
        <v>500000</v>
      </c>
      <c r="X572">
        <v>5</v>
      </c>
      <c r="Y572">
        <v>251</v>
      </c>
      <c r="Z572">
        <v>0</v>
      </c>
      <c r="AA572">
        <v>2900</v>
      </c>
      <c r="AB572">
        <f t="shared" si="7"/>
        <v>1160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11</v>
      </c>
      <c r="BE572">
        <v>6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</row>
    <row r="573" spans="1:78" ht="15" x14ac:dyDescent="0.25">
      <c r="A573">
        <v>571</v>
      </c>
      <c r="B573" t="s">
        <v>640</v>
      </c>
      <c r="C573">
        <v>10</v>
      </c>
      <c r="D573" s="1">
        <v>409</v>
      </c>
      <c r="E573">
        <v>30</v>
      </c>
      <c r="F573">
        <v>0</v>
      </c>
      <c r="G573">
        <v>0</v>
      </c>
      <c r="H573">
        <v>0</v>
      </c>
      <c r="I573" s="1">
        <v>5380</v>
      </c>
      <c r="J573">
        <v>60000</v>
      </c>
      <c r="K573">
        <f t="shared" si="4"/>
        <v>105</v>
      </c>
      <c r="L573">
        <v>263</v>
      </c>
      <c r="M573">
        <f t="shared" si="4"/>
        <v>68</v>
      </c>
      <c r="N573">
        <f t="shared" si="5"/>
        <v>170</v>
      </c>
      <c r="O573">
        <f t="shared" si="0"/>
        <v>25</v>
      </c>
      <c r="P573">
        <v>64</v>
      </c>
      <c r="Q573">
        <f t="shared" si="6"/>
        <v>14</v>
      </c>
      <c r="R573">
        <f t="shared" si="2"/>
        <v>35</v>
      </c>
      <c r="S573">
        <f t="shared" si="1"/>
        <v>16</v>
      </c>
      <c r="T573">
        <f t="shared" si="3"/>
        <v>41</v>
      </c>
      <c r="U573">
        <v>0</v>
      </c>
      <c r="V573">
        <v>125</v>
      </c>
      <c r="W573">
        <v>500000</v>
      </c>
      <c r="X573">
        <v>5</v>
      </c>
      <c r="Y573">
        <v>251</v>
      </c>
      <c r="Z573">
        <v>0</v>
      </c>
      <c r="AA573">
        <v>3200</v>
      </c>
      <c r="AB573">
        <f t="shared" si="7"/>
        <v>1280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12</v>
      </c>
      <c r="BE573">
        <v>6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</row>
    <row r="574" spans="1:78" ht="15" x14ac:dyDescent="0.25">
      <c r="A574">
        <v>572</v>
      </c>
      <c r="B574" t="s">
        <v>641</v>
      </c>
      <c r="C574">
        <v>10</v>
      </c>
      <c r="D574" s="1">
        <v>411</v>
      </c>
      <c r="E574">
        <v>30</v>
      </c>
      <c r="F574">
        <v>0</v>
      </c>
      <c r="G574">
        <v>0</v>
      </c>
      <c r="H574">
        <v>0</v>
      </c>
      <c r="I574" s="1">
        <v>5386</v>
      </c>
      <c r="J574">
        <v>60000</v>
      </c>
      <c r="K574">
        <f t="shared" si="4"/>
        <v>118</v>
      </c>
      <c r="L574">
        <v>297</v>
      </c>
      <c r="M574">
        <f t="shared" si="4"/>
        <v>77</v>
      </c>
      <c r="N574">
        <f t="shared" si="5"/>
        <v>193</v>
      </c>
      <c r="O574">
        <f t="shared" si="0"/>
        <v>27</v>
      </c>
      <c r="P574">
        <v>69</v>
      </c>
      <c r="Q574">
        <f t="shared" si="6"/>
        <v>14</v>
      </c>
      <c r="R574">
        <f t="shared" si="2"/>
        <v>37</v>
      </c>
      <c r="S574">
        <f t="shared" si="1"/>
        <v>17</v>
      </c>
      <c r="T574">
        <f t="shared" si="3"/>
        <v>44</v>
      </c>
      <c r="U574">
        <v>0</v>
      </c>
      <c r="V574">
        <v>130</v>
      </c>
      <c r="W574">
        <v>500000</v>
      </c>
      <c r="X574">
        <v>5</v>
      </c>
      <c r="Y574">
        <v>251</v>
      </c>
      <c r="Z574">
        <v>0</v>
      </c>
      <c r="AA574">
        <v>3500</v>
      </c>
      <c r="AB574">
        <f t="shared" si="7"/>
        <v>1400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13</v>
      </c>
      <c r="BE574">
        <v>7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</row>
    <row r="575" spans="1:78" ht="15" x14ac:dyDescent="0.25">
      <c r="A575">
        <v>573</v>
      </c>
      <c r="B575" t="s">
        <v>642</v>
      </c>
      <c r="C575">
        <v>10</v>
      </c>
      <c r="D575" s="1">
        <v>420</v>
      </c>
      <c r="E575">
        <v>30</v>
      </c>
      <c r="F575">
        <v>0</v>
      </c>
      <c r="G575">
        <v>0</v>
      </c>
      <c r="H575">
        <v>0</v>
      </c>
      <c r="I575" s="1">
        <v>5612</v>
      </c>
      <c r="J575">
        <v>60000</v>
      </c>
      <c r="K575">
        <f t="shared" si="4"/>
        <v>134</v>
      </c>
      <c r="L575">
        <v>335</v>
      </c>
      <c r="M575">
        <f t="shared" si="4"/>
        <v>86</v>
      </c>
      <c r="N575">
        <f t="shared" si="5"/>
        <v>217</v>
      </c>
      <c r="O575">
        <f t="shared" si="0"/>
        <v>30</v>
      </c>
      <c r="P575">
        <v>75</v>
      </c>
      <c r="Q575">
        <f t="shared" si="6"/>
        <v>16</v>
      </c>
      <c r="R575">
        <f t="shared" si="2"/>
        <v>41</v>
      </c>
      <c r="S575">
        <f t="shared" si="1"/>
        <v>19</v>
      </c>
      <c r="T575">
        <f t="shared" si="3"/>
        <v>48</v>
      </c>
      <c r="U575">
        <v>0</v>
      </c>
      <c r="V575">
        <v>135</v>
      </c>
      <c r="W575">
        <v>500000</v>
      </c>
      <c r="X575">
        <v>5</v>
      </c>
      <c r="Y575">
        <v>251</v>
      </c>
      <c r="Z575">
        <v>0</v>
      </c>
      <c r="AA575">
        <v>4000</v>
      </c>
      <c r="AB575">
        <f t="shared" si="7"/>
        <v>1600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15</v>
      </c>
      <c r="BE575">
        <v>8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</row>
    <row r="576" spans="1:78" ht="15" x14ac:dyDescent="0.25">
      <c r="A576">
        <v>574</v>
      </c>
      <c r="B576" t="s">
        <v>643</v>
      </c>
      <c r="C576">
        <v>11</v>
      </c>
      <c r="D576" s="1">
        <v>169</v>
      </c>
      <c r="E576">
        <v>30</v>
      </c>
      <c r="F576">
        <v>0</v>
      </c>
      <c r="G576">
        <v>0</v>
      </c>
      <c r="H576">
        <v>0</v>
      </c>
      <c r="I576" s="1">
        <v>3924</v>
      </c>
      <c r="J576">
        <v>60000</v>
      </c>
      <c r="K576">
        <f t="shared" si="4"/>
        <v>12</v>
      </c>
      <c r="L576">
        <v>30</v>
      </c>
      <c r="M576">
        <f t="shared" ref="M576:M593" si="8">INT(N576*0.4)</f>
        <v>7</v>
      </c>
      <c r="N576">
        <f t="shared" si="5"/>
        <v>19</v>
      </c>
      <c r="O576">
        <f t="shared" si="0"/>
        <v>7</v>
      </c>
      <c r="P576">
        <v>18</v>
      </c>
      <c r="Q576">
        <f t="shared" si="6"/>
        <v>3</v>
      </c>
      <c r="R576">
        <f t="shared" si="2"/>
        <v>9</v>
      </c>
      <c r="S576">
        <f t="shared" si="1"/>
        <v>4</v>
      </c>
      <c r="T576">
        <f t="shared" si="3"/>
        <v>11</v>
      </c>
      <c r="U576">
        <v>0</v>
      </c>
      <c r="V576">
        <v>64</v>
      </c>
      <c r="W576">
        <v>500000</v>
      </c>
      <c r="X576">
        <v>5</v>
      </c>
      <c r="Y576">
        <v>251</v>
      </c>
      <c r="Z576">
        <v>0</v>
      </c>
      <c r="AA576">
        <v>500</v>
      </c>
      <c r="AB576">
        <f t="shared" si="7"/>
        <v>200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2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</row>
    <row r="577" spans="1:78" ht="15" x14ac:dyDescent="0.25">
      <c r="A577">
        <v>575</v>
      </c>
      <c r="B577" t="s">
        <v>644</v>
      </c>
      <c r="C577">
        <v>11</v>
      </c>
      <c r="D577" s="1">
        <v>166</v>
      </c>
      <c r="E577">
        <v>30</v>
      </c>
      <c r="F577">
        <v>0</v>
      </c>
      <c r="G577">
        <v>0</v>
      </c>
      <c r="H577">
        <v>0</v>
      </c>
      <c r="I577" s="1">
        <v>3791</v>
      </c>
      <c r="J577">
        <v>60000</v>
      </c>
      <c r="K577">
        <f t="shared" si="4"/>
        <v>14</v>
      </c>
      <c r="L577">
        <v>36</v>
      </c>
      <c r="M577">
        <f t="shared" si="8"/>
        <v>9</v>
      </c>
      <c r="N577">
        <f t="shared" si="5"/>
        <v>23</v>
      </c>
      <c r="O577">
        <f t="shared" si="0"/>
        <v>8</v>
      </c>
      <c r="P577">
        <v>20</v>
      </c>
      <c r="Q577">
        <f t="shared" si="6"/>
        <v>4</v>
      </c>
      <c r="R577">
        <f t="shared" si="2"/>
        <v>11</v>
      </c>
      <c r="S577">
        <f t="shared" si="1"/>
        <v>5</v>
      </c>
      <c r="T577">
        <f t="shared" si="3"/>
        <v>13</v>
      </c>
      <c r="U577">
        <v>0</v>
      </c>
      <c r="V577">
        <v>68</v>
      </c>
      <c r="W577">
        <v>500000</v>
      </c>
      <c r="X577">
        <v>5</v>
      </c>
      <c r="Y577">
        <v>251</v>
      </c>
      <c r="Z577">
        <v>0</v>
      </c>
      <c r="AA577">
        <v>600</v>
      </c>
      <c r="AB577">
        <f t="shared" si="7"/>
        <v>240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2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</row>
    <row r="578" spans="1:78" ht="15" x14ac:dyDescent="0.25">
      <c r="A578">
        <v>576</v>
      </c>
      <c r="B578" t="s">
        <v>645</v>
      </c>
      <c r="C578">
        <v>11</v>
      </c>
      <c r="D578" s="1">
        <v>172</v>
      </c>
      <c r="E578">
        <v>30</v>
      </c>
      <c r="F578">
        <v>0</v>
      </c>
      <c r="G578">
        <v>0</v>
      </c>
      <c r="H578">
        <v>0</v>
      </c>
      <c r="I578" s="1">
        <v>4000</v>
      </c>
      <c r="J578">
        <v>60000</v>
      </c>
      <c r="K578">
        <f t="shared" si="4"/>
        <v>17</v>
      </c>
      <c r="L578">
        <v>43</v>
      </c>
      <c r="M578">
        <f t="shared" si="8"/>
        <v>10</v>
      </c>
      <c r="N578">
        <f t="shared" si="5"/>
        <v>27</v>
      </c>
      <c r="O578">
        <f t="shared" si="0"/>
        <v>8</v>
      </c>
      <c r="P578">
        <v>22</v>
      </c>
      <c r="Q578">
        <f t="shared" si="6"/>
        <v>4</v>
      </c>
      <c r="R578">
        <f t="shared" si="2"/>
        <v>12</v>
      </c>
      <c r="S578">
        <f t="shared" si="1"/>
        <v>5</v>
      </c>
      <c r="T578">
        <f t="shared" si="3"/>
        <v>14</v>
      </c>
      <c r="U578">
        <v>0</v>
      </c>
      <c r="V578">
        <v>72</v>
      </c>
      <c r="W578">
        <v>500000</v>
      </c>
      <c r="X578">
        <v>5</v>
      </c>
      <c r="Y578">
        <v>251</v>
      </c>
      <c r="Z578">
        <v>0</v>
      </c>
      <c r="AA578">
        <v>700</v>
      </c>
      <c r="AB578">
        <f t="shared" si="7"/>
        <v>280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3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</row>
    <row r="579" spans="1:78" ht="15" x14ac:dyDescent="0.25">
      <c r="A579">
        <v>577</v>
      </c>
      <c r="B579" t="s">
        <v>646</v>
      </c>
      <c r="C579">
        <v>11</v>
      </c>
      <c r="D579" s="1">
        <v>165</v>
      </c>
      <c r="E579">
        <v>30</v>
      </c>
      <c r="F579">
        <v>0</v>
      </c>
      <c r="G579">
        <v>0</v>
      </c>
      <c r="H579">
        <v>0</v>
      </c>
      <c r="I579" s="1">
        <v>3701</v>
      </c>
      <c r="J579">
        <v>60000</v>
      </c>
      <c r="K579">
        <f t="shared" si="4"/>
        <v>20</v>
      </c>
      <c r="L579">
        <v>51</v>
      </c>
      <c r="M579">
        <f t="shared" si="8"/>
        <v>13</v>
      </c>
      <c r="N579">
        <f t="shared" si="5"/>
        <v>33</v>
      </c>
      <c r="O579">
        <f t="shared" si="0"/>
        <v>9</v>
      </c>
      <c r="P579">
        <v>24</v>
      </c>
      <c r="Q579">
        <f t="shared" si="6"/>
        <v>5</v>
      </c>
      <c r="R579">
        <f t="shared" si="2"/>
        <v>13</v>
      </c>
      <c r="S579">
        <f t="shared" si="1"/>
        <v>6</v>
      </c>
      <c r="T579">
        <f t="shared" si="3"/>
        <v>15</v>
      </c>
      <c r="U579">
        <v>0</v>
      </c>
      <c r="V579">
        <v>76</v>
      </c>
      <c r="W579">
        <v>500000</v>
      </c>
      <c r="X579">
        <v>5</v>
      </c>
      <c r="Y579">
        <v>251</v>
      </c>
      <c r="Z579">
        <v>0</v>
      </c>
      <c r="AA579">
        <v>800</v>
      </c>
      <c r="AB579">
        <f t="shared" si="7"/>
        <v>320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3</v>
      </c>
      <c r="BE579">
        <v>1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</row>
    <row r="580" spans="1:78" ht="15" x14ac:dyDescent="0.25">
      <c r="A580">
        <v>578</v>
      </c>
      <c r="B580" t="s">
        <v>647</v>
      </c>
      <c r="C580">
        <v>11</v>
      </c>
      <c r="D580" s="1">
        <v>168</v>
      </c>
      <c r="E580">
        <v>30</v>
      </c>
      <c r="F580">
        <v>0</v>
      </c>
      <c r="G580">
        <v>0</v>
      </c>
      <c r="H580">
        <v>0</v>
      </c>
      <c r="I580" s="1">
        <v>3920</v>
      </c>
      <c r="J580">
        <v>60000</v>
      </c>
      <c r="K580">
        <f t="shared" si="4"/>
        <v>24</v>
      </c>
      <c r="L580">
        <v>60</v>
      </c>
      <c r="M580">
        <f t="shared" si="8"/>
        <v>15</v>
      </c>
      <c r="N580">
        <f t="shared" si="5"/>
        <v>39</v>
      </c>
      <c r="O580">
        <f t="shared" si="0"/>
        <v>10</v>
      </c>
      <c r="P580">
        <v>26</v>
      </c>
      <c r="Q580">
        <f t="shared" si="6"/>
        <v>5</v>
      </c>
      <c r="R580">
        <f t="shared" si="2"/>
        <v>14</v>
      </c>
      <c r="S580">
        <f t="shared" si="1"/>
        <v>6</v>
      </c>
      <c r="T580">
        <f t="shared" si="3"/>
        <v>16</v>
      </c>
      <c r="U580">
        <v>0</v>
      </c>
      <c r="V580">
        <v>80</v>
      </c>
      <c r="W580">
        <v>500000</v>
      </c>
      <c r="X580">
        <v>5</v>
      </c>
      <c r="Y580">
        <v>251</v>
      </c>
      <c r="Z580">
        <v>0</v>
      </c>
      <c r="AA580">
        <v>900</v>
      </c>
      <c r="AB580">
        <f t="shared" si="7"/>
        <v>360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4</v>
      </c>
      <c r="BE580">
        <v>1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</row>
    <row r="581" spans="1:78" ht="15" x14ac:dyDescent="0.25">
      <c r="A581">
        <v>579</v>
      </c>
      <c r="B581" t="s">
        <v>648</v>
      </c>
      <c r="C581">
        <v>11</v>
      </c>
      <c r="D581" s="1">
        <v>206</v>
      </c>
      <c r="E581">
        <v>30</v>
      </c>
      <c r="F581">
        <v>0</v>
      </c>
      <c r="G581">
        <v>0</v>
      </c>
      <c r="H581">
        <v>0</v>
      </c>
      <c r="I581" s="1">
        <v>4199</v>
      </c>
      <c r="J581">
        <v>60000</v>
      </c>
      <c r="K581">
        <f t="shared" si="4"/>
        <v>28</v>
      </c>
      <c r="L581">
        <v>71</v>
      </c>
      <c r="M581">
        <f t="shared" si="8"/>
        <v>18</v>
      </c>
      <c r="N581">
        <f t="shared" si="5"/>
        <v>46</v>
      </c>
      <c r="O581">
        <f t="shared" si="0"/>
        <v>11</v>
      </c>
      <c r="P581">
        <v>29</v>
      </c>
      <c r="Q581">
        <f t="shared" si="6"/>
        <v>6</v>
      </c>
      <c r="R581">
        <f t="shared" si="2"/>
        <v>15</v>
      </c>
      <c r="S581">
        <f t="shared" si="1"/>
        <v>7</v>
      </c>
      <c r="T581">
        <f t="shared" si="3"/>
        <v>18</v>
      </c>
      <c r="U581">
        <v>0</v>
      </c>
      <c r="V581">
        <v>84</v>
      </c>
      <c r="W581">
        <v>500000</v>
      </c>
      <c r="X581">
        <v>5</v>
      </c>
      <c r="Y581">
        <v>251</v>
      </c>
      <c r="Z581">
        <v>0</v>
      </c>
      <c r="AA581">
        <v>1000</v>
      </c>
      <c r="AB581">
        <f t="shared" si="7"/>
        <v>400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4</v>
      </c>
      <c r="BE581">
        <v>2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</row>
    <row r="582" spans="1:78" ht="15" x14ac:dyDescent="0.25">
      <c r="A582">
        <v>580</v>
      </c>
      <c r="B582" t="s">
        <v>649</v>
      </c>
      <c r="C582">
        <v>11</v>
      </c>
      <c r="D582" s="1">
        <v>170</v>
      </c>
      <c r="E582">
        <v>30</v>
      </c>
      <c r="F582">
        <v>0</v>
      </c>
      <c r="G582">
        <v>0</v>
      </c>
      <c r="H582">
        <v>0</v>
      </c>
      <c r="I582" s="1">
        <v>4002</v>
      </c>
      <c r="J582">
        <v>60000</v>
      </c>
      <c r="K582">
        <f t="shared" si="4"/>
        <v>33</v>
      </c>
      <c r="L582">
        <v>84</v>
      </c>
      <c r="M582">
        <f t="shared" si="8"/>
        <v>21</v>
      </c>
      <c r="N582">
        <f t="shared" si="5"/>
        <v>54</v>
      </c>
      <c r="O582">
        <f t="shared" si="0"/>
        <v>12</v>
      </c>
      <c r="P582">
        <v>32</v>
      </c>
      <c r="Q582">
        <f t="shared" si="6"/>
        <v>6</v>
      </c>
      <c r="R582">
        <f t="shared" si="2"/>
        <v>17</v>
      </c>
      <c r="S582">
        <f t="shared" si="1"/>
        <v>8</v>
      </c>
      <c r="T582">
        <f t="shared" si="3"/>
        <v>20</v>
      </c>
      <c r="U582">
        <v>0</v>
      </c>
      <c r="V582">
        <v>88</v>
      </c>
      <c r="W582">
        <v>500000</v>
      </c>
      <c r="X582">
        <v>5</v>
      </c>
      <c r="Y582">
        <v>251</v>
      </c>
      <c r="Z582">
        <v>0</v>
      </c>
      <c r="AA582">
        <v>1200</v>
      </c>
      <c r="AB582">
        <f t="shared" si="7"/>
        <v>480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5</v>
      </c>
      <c r="BE582">
        <v>2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</row>
    <row r="583" spans="1:78" ht="15" x14ac:dyDescent="0.25">
      <c r="A583">
        <v>581</v>
      </c>
      <c r="B583" t="s">
        <v>650</v>
      </c>
      <c r="C583">
        <v>11</v>
      </c>
      <c r="D583" s="1">
        <v>252</v>
      </c>
      <c r="E583">
        <v>30</v>
      </c>
      <c r="F583">
        <v>0</v>
      </c>
      <c r="G583">
        <v>0</v>
      </c>
      <c r="H583">
        <v>0</v>
      </c>
      <c r="I583" s="1">
        <v>4601</v>
      </c>
      <c r="J583">
        <v>60000</v>
      </c>
      <c r="K583">
        <f t="shared" si="4"/>
        <v>39</v>
      </c>
      <c r="L583">
        <v>99</v>
      </c>
      <c r="M583">
        <f t="shared" si="8"/>
        <v>25</v>
      </c>
      <c r="N583">
        <f t="shared" si="5"/>
        <v>64</v>
      </c>
      <c r="O583">
        <f t="shared" si="0"/>
        <v>14</v>
      </c>
      <c r="P583">
        <v>35</v>
      </c>
      <c r="Q583">
        <f t="shared" si="6"/>
        <v>7</v>
      </c>
      <c r="R583">
        <f t="shared" si="2"/>
        <v>19</v>
      </c>
      <c r="S583">
        <f t="shared" si="1"/>
        <v>8</v>
      </c>
      <c r="T583">
        <f t="shared" si="3"/>
        <v>22</v>
      </c>
      <c r="U583">
        <v>0</v>
      </c>
      <c r="V583">
        <v>92</v>
      </c>
      <c r="W583">
        <v>500000</v>
      </c>
      <c r="X583">
        <v>5</v>
      </c>
      <c r="Y583">
        <v>251</v>
      </c>
      <c r="Z583">
        <v>0</v>
      </c>
      <c r="AA583">
        <v>1400</v>
      </c>
      <c r="AB583">
        <f t="shared" si="7"/>
        <v>560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5</v>
      </c>
      <c r="BE583">
        <v>3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</row>
    <row r="584" spans="1:78" ht="15" x14ac:dyDescent="0.25">
      <c r="A584">
        <v>582</v>
      </c>
      <c r="B584" t="s">
        <v>651</v>
      </c>
      <c r="C584">
        <v>11</v>
      </c>
      <c r="D584" s="1">
        <v>253</v>
      </c>
      <c r="E584">
        <v>30</v>
      </c>
      <c r="F584">
        <v>0</v>
      </c>
      <c r="G584">
        <v>0</v>
      </c>
      <c r="H584">
        <v>0</v>
      </c>
      <c r="I584" s="1">
        <v>4653</v>
      </c>
      <c r="J584">
        <v>60000</v>
      </c>
      <c r="K584">
        <f t="shared" si="4"/>
        <v>46</v>
      </c>
      <c r="L584">
        <v>116</v>
      </c>
      <c r="M584">
        <f t="shared" si="8"/>
        <v>30</v>
      </c>
      <c r="N584">
        <f t="shared" si="5"/>
        <v>75</v>
      </c>
      <c r="O584">
        <f t="shared" si="0"/>
        <v>15</v>
      </c>
      <c r="P584">
        <v>38</v>
      </c>
      <c r="Q584">
        <f t="shared" si="6"/>
        <v>8</v>
      </c>
      <c r="R584">
        <f t="shared" si="2"/>
        <v>20</v>
      </c>
      <c r="S584">
        <f t="shared" si="1"/>
        <v>9</v>
      </c>
      <c r="T584">
        <f t="shared" si="3"/>
        <v>24</v>
      </c>
      <c r="U584">
        <v>0</v>
      </c>
      <c r="V584">
        <v>95</v>
      </c>
      <c r="W584">
        <v>500000</v>
      </c>
      <c r="X584">
        <v>5</v>
      </c>
      <c r="Y584">
        <v>251</v>
      </c>
      <c r="Z584">
        <v>0</v>
      </c>
      <c r="AA584">
        <v>1600</v>
      </c>
      <c r="AB584">
        <f t="shared" si="7"/>
        <v>640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6</v>
      </c>
      <c r="BE584">
        <v>3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</row>
    <row r="585" spans="1:78" ht="15" x14ac:dyDescent="0.25">
      <c r="A585">
        <v>583</v>
      </c>
      <c r="B585" t="s">
        <v>652</v>
      </c>
      <c r="C585">
        <v>11</v>
      </c>
      <c r="D585" s="1">
        <v>350</v>
      </c>
      <c r="E585">
        <v>30</v>
      </c>
      <c r="F585">
        <v>0</v>
      </c>
      <c r="G585">
        <v>0</v>
      </c>
      <c r="H585">
        <v>0</v>
      </c>
      <c r="I585" s="1">
        <v>4743</v>
      </c>
      <c r="J585">
        <v>60000</v>
      </c>
      <c r="K585">
        <f t="shared" si="4"/>
        <v>54</v>
      </c>
      <c r="L585">
        <v>135</v>
      </c>
      <c r="M585">
        <f t="shared" si="8"/>
        <v>34</v>
      </c>
      <c r="N585">
        <f t="shared" si="5"/>
        <v>87</v>
      </c>
      <c r="O585">
        <f t="shared" si="0"/>
        <v>16</v>
      </c>
      <c r="P585">
        <v>42</v>
      </c>
      <c r="Q585">
        <f t="shared" si="6"/>
        <v>9</v>
      </c>
      <c r="R585">
        <f t="shared" si="2"/>
        <v>23</v>
      </c>
      <c r="S585">
        <f t="shared" si="1"/>
        <v>10</v>
      </c>
      <c r="T585">
        <f t="shared" si="3"/>
        <v>27</v>
      </c>
      <c r="U585">
        <v>0</v>
      </c>
      <c r="V585">
        <v>100</v>
      </c>
      <c r="W585">
        <v>500000</v>
      </c>
      <c r="X585">
        <v>5</v>
      </c>
      <c r="Y585">
        <v>251</v>
      </c>
      <c r="Z585">
        <v>0</v>
      </c>
      <c r="AA585">
        <v>1800</v>
      </c>
      <c r="AB585">
        <f t="shared" si="7"/>
        <v>720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7</v>
      </c>
      <c r="BE585">
        <v>4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</row>
    <row r="586" spans="1:78" ht="15" x14ac:dyDescent="0.25">
      <c r="A586">
        <v>584</v>
      </c>
      <c r="B586" t="s">
        <v>653</v>
      </c>
      <c r="C586">
        <v>11</v>
      </c>
      <c r="D586" s="1">
        <v>406</v>
      </c>
      <c r="E586">
        <v>30</v>
      </c>
      <c r="F586">
        <v>0</v>
      </c>
      <c r="G586">
        <v>0</v>
      </c>
      <c r="H586">
        <v>0</v>
      </c>
      <c r="I586" s="1">
        <v>4893</v>
      </c>
      <c r="J586">
        <v>60000</v>
      </c>
      <c r="K586">
        <f t="shared" si="4"/>
        <v>62</v>
      </c>
      <c r="L586">
        <v>156</v>
      </c>
      <c r="M586">
        <f t="shared" si="8"/>
        <v>40</v>
      </c>
      <c r="N586">
        <f t="shared" si="5"/>
        <v>101</v>
      </c>
      <c r="O586">
        <f t="shared" si="0"/>
        <v>18</v>
      </c>
      <c r="P586">
        <v>46</v>
      </c>
      <c r="Q586">
        <f t="shared" si="6"/>
        <v>10</v>
      </c>
      <c r="R586">
        <f t="shared" si="2"/>
        <v>25</v>
      </c>
      <c r="S586">
        <f t="shared" si="1"/>
        <v>11</v>
      </c>
      <c r="T586">
        <f t="shared" si="3"/>
        <v>29</v>
      </c>
      <c r="U586">
        <v>0</v>
      </c>
      <c r="V586">
        <v>105</v>
      </c>
      <c r="W586">
        <v>500000</v>
      </c>
      <c r="X586">
        <v>5</v>
      </c>
      <c r="Y586">
        <v>251</v>
      </c>
      <c r="Z586">
        <v>0</v>
      </c>
      <c r="AA586">
        <v>2000</v>
      </c>
      <c r="AB586">
        <f t="shared" si="7"/>
        <v>800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8</v>
      </c>
      <c r="BE586">
        <v>4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</row>
    <row r="587" spans="1:78" ht="15" x14ac:dyDescent="0.25">
      <c r="A587">
        <v>585</v>
      </c>
      <c r="B587" t="s">
        <v>654</v>
      </c>
      <c r="C587">
        <v>11</v>
      </c>
      <c r="D587" s="1">
        <v>400</v>
      </c>
      <c r="E587">
        <v>30</v>
      </c>
      <c r="F587">
        <v>0</v>
      </c>
      <c r="G587">
        <v>0</v>
      </c>
      <c r="H587">
        <v>0</v>
      </c>
      <c r="I587" s="1">
        <v>4891</v>
      </c>
      <c r="J587">
        <v>60000</v>
      </c>
      <c r="K587">
        <f t="shared" si="4"/>
        <v>71</v>
      </c>
      <c r="L587">
        <v>179</v>
      </c>
      <c r="M587">
        <f t="shared" si="8"/>
        <v>46</v>
      </c>
      <c r="N587">
        <f t="shared" si="5"/>
        <v>116</v>
      </c>
      <c r="O587">
        <f t="shared" si="0"/>
        <v>20</v>
      </c>
      <c r="P587">
        <v>50</v>
      </c>
      <c r="Q587">
        <f t="shared" si="6"/>
        <v>10</v>
      </c>
      <c r="R587">
        <f t="shared" si="2"/>
        <v>27</v>
      </c>
      <c r="S587">
        <f t="shared" si="1"/>
        <v>12</v>
      </c>
      <c r="T587">
        <f t="shared" si="3"/>
        <v>32</v>
      </c>
      <c r="U587">
        <v>0</v>
      </c>
      <c r="V587">
        <v>110</v>
      </c>
      <c r="W587">
        <v>500000</v>
      </c>
      <c r="X587">
        <v>5</v>
      </c>
      <c r="Y587">
        <v>251</v>
      </c>
      <c r="Z587">
        <v>0</v>
      </c>
      <c r="AA587">
        <v>2300</v>
      </c>
      <c r="AB587">
        <f t="shared" si="7"/>
        <v>920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9</v>
      </c>
      <c r="BE587">
        <v>5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</row>
    <row r="588" spans="1:78" ht="15" x14ac:dyDescent="0.25">
      <c r="A588">
        <v>586</v>
      </c>
      <c r="B588" t="s">
        <v>655</v>
      </c>
      <c r="C588">
        <v>11</v>
      </c>
      <c r="D588" s="1">
        <v>403</v>
      </c>
      <c r="E588">
        <v>30</v>
      </c>
      <c r="F588">
        <v>0</v>
      </c>
      <c r="G588">
        <v>0</v>
      </c>
      <c r="H588">
        <v>0</v>
      </c>
      <c r="I588" s="1">
        <v>4895</v>
      </c>
      <c r="J588">
        <v>60000</v>
      </c>
      <c r="K588">
        <f t="shared" si="4"/>
        <v>81</v>
      </c>
      <c r="L588">
        <v>204</v>
      </c>
      <c r="M588">
        <f t="shared" si="8"/>
        <v>52</v>
      </c>
      <c r="N588">
        <f t="shared" si="5"/>
        <v>132</v>
      </c>
      <c r="O588">
        <f t="shared" si="0"/>
        <v>21</v>
      </c>
      <c r="P588">
        <v>54</v>
      </c>
      <c r="Q588">
        <f t="shared" si="6"/>
        <v>11</v>
      </c>
      <c r="R588">
        <f t="shared" si="2"/>
        <v>29</v>
      </c>
      <c r="S588">
        <f t="shared" si="1"/>
        <v>14</v>
      </c>
      <c r="T588">
        <f t="shared" si="3"/>
        <v>35</v>
      </c>
      <c r="U588">
        <v>0</v>
      </c>
      <c r="V588">
        <v>115</v>
      </c>
      <c r="W588">
        <v>500000</v>
      </c>
      <c r="X588">
        <v>5</v>
      </c>
      <c r="Y588">
        <v>251</v>
      </c>
      <c r="Z588">
        <v>0</v>
      </c>
      <c r="AA588">
        <v>2600</v>
      </c>
      <c r="AB588">
        <f t="shared" si="7"/>
        <v>1040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10</v>
      </c>
      <c r="BE588">
        <v>5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</row>
    <row r="589" spans="1:78" ht="15" x14ac:dyDescent="0.25">
      <c r="A589">
        <v>587</v>
      </c>
      <c r="B589" t="s">
        <v>656</v>
      </c>
      <c r="C589">
        <v>11</v>
      </c>
      <c r="D589" s="1">
        <v>415</v>
      </c>
      <c r="E589">
        <v>30</v>
      </c>
      <c r="F589">
        <v>0</v>
      </c>
      <c r="G589">
        <v>0</v>
      </c>
      <c r="H589">
        <v>0</v>
      </c>
      <c r="I589" s="1">
        <v>5383</v>
      </c>
      <c r="J589">
        <v>60000</v>
      </c>
      <c r="K589">
        <f t="shared" si="4"/>
        <v>92</v>
      </c>
      <c r="L589">
        <v>232</v>
      </c>
      <c r="M589">
        <f t="shared" si="8"/>
        <v>60</v>
      </c>
      <c r="N589">
        <f t="shared" si="5"/>
        <v>150</v>
      </c>
      <c r="O589">
        <f t="shared" si="0"/>
        <v>23</v>
      </c>
      <c r="P589">
        <v>59</v>
      </c>
      <c r="Q589">
        <f t="shared" si="6"/>
        <v>12</v>
      </c>
      <c r="R589">
        <f t="shared" si="2"/>
        <v>32</v>
      </c>
      <c r="S589">
        <f t="shared" si="1"/>
        <v>15</v>
      </c>
      <c r="T589">
        <f t="shared" si="3"/>
        <v>38</v>
      </c>
      <c r="U589">
        <v>0</v>
      </c>
      <c r="V589">
        <v>120</v>
      </c>
      <c r="W589">
        <v>500000</v>
      </c>
      <c r="X589">
        <v>5</v>
      </c>
      <c r="Y589">
        <v>251</v>
      </c>
      <c r="Z589">
        <v>0</v>
      </c>
      <c r="AA589">
        <v>2900</v>
      </c>
      <c r="AB589">
        <f t="shared" si="7"/>
        <v>1160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11</v>
      </c>
      <c r="BE589">
        <v>6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</row>
    <row r="590" spans="1:78" ht="15" x14ac:dyDescent="0.25">
      <c r="A590">
        <v>588</v>
      </c>
      <c r="B590" t="s">
        <v>657</v>
      </c>
      <c r="C590">
        <v>11</v>
      </c>
      <c r="D590" s="1">
        <v>409</v>
      </c>
      <c r="E590">
        <v>30</v>
      </c>
      <c r="F590">
        <v>0</v>
      </c>
      <c r="G590">
        <v>0</v>
      </c>
      <c r="H590">
        <v>0</v>
      </c>
      <c r="I590" s="1">
        <v>5381</v>
      </c>
      <c r="J590">
        <v>60000</v>
      </c>
      <c r="K590">
        <f t="shared" si="4"/>
        <v>105</v>
      </c>
      <c r="L590">
        <v>263</v>
      </c>
      <c r="M590">
        <f t="shared" si="8"/>
        <v>68</v>
      </c>
      <c r="N590">
        <f t="shared" si="5"/>
        <v>170</v>
      </c>
      <c r="O590">
        <f t="shared" si="0"/>
        <v>25</v>
      </c>
      <c r="P590">
        <v>64</v>
      </c>
      <c r="Q590">
        <f t="shared" si="6"/>
        <v>14</v>
      </c>
      <c r="R590">
        <f t="shared" si="2"/>
        <v>35</v>
      </c>
      <c r="S590">
        <f t="shared" si="1"/>
        <v>16</v>
      </c>
      <c r="T590">
        <f t="shared" si="3"/>
        <v>41</v>
      </c>
      <c r="U590">
        <v>0</v>
      </c>
      <c r="V590">
        <v>125</v>
      </c>
      <c r="W590">
        <v>500000</v>
      </c>
      <c r="X590">
        <v>5</v>
      </c>
      <c r="Y590">
        <v>251</v>
      </c>
      <c r="Z590">
        <v>0</v>
      </c>
      <c r="AA590">
        <v>3200</v>
      </c>
      <c r="AB590">
        <f t="shared" si="7"/>
        <v>1280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12</v>
      </c>
      <c r="BE590">
        <v>6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</row>
    <row r="591" spans="1:78" ht="15" x14ac:dyDescent="0.25">
      <c r="A591">
        <v>589</v>
      </c>
      <c r="B591" t="s">
        <v>658</v>
      </c>
      <c r="C591">
        <v>11</v>
      </c>
      <c r="D591" s="1">
        <v>411</v>
      </c>
      <c r="E591">
        <v>30</v>
      </c>
      <c r="F591">
        <v>0</v>
      </c>
      <c r="G591">
        <v>0</v>
      </c>
      <c r="H591">
        <v>0</v>
      </c>
      <c r="I591" s="1">
        <v>5391</v>
      </c>
      <c r="J591">
        <v>60000</v>
      </c>
      <c r="K591">
        <f t="shared" si="4"/>
        <v>118</v>
      </c>
      <c r="L591">
        <v>297</v>
      </c>
      <c r="M591">
        <f t="shared" si="8"/>
        <v>77</v>
      </c>
      <c r="N591">
        <f t="shared" si="5"/>
        <v>193</v>
      </c>
      <c r="O591">
        <f t="shared" si="0"/>
        <v>27</v>
      </c>
      <c r="P591">
        <v>69</v>
      </c>
      <c r="Q591">
        <f t="shared" si="6"/>
        <v>14</v>
      </c>
      <c r="R591">
        <f t="shared" si="2"/>
        <v>37</v>
      </c>
      <c r="S591">
        <f t="shared" si="1"/>
        <v>17</v>
      </c>
      <c r="T591">
        <f t="shared" si="3"/>
        <v>44</v>
      </c>
      <c r="U591">
        <v>0</v>
      </c>
      <c r="V591">
        <v>130</v>
      </c>
      <c r="W591">
        <v>500000</v>
      </c>
      <c r="X591">
        <v>5</v>
      </c>
      <c r="Y591">
        <v>251</v>
      </c>
      <c r="Z591">
        <v>0</v>
      </c>
      <c r="AA591">
        <v>3500</v>
      </c>
      <c r="AB591">
        <f t="shared" si="7"/>
        <v>1400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13</v>
      </c>
      <c r="BE591">
        <v>7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</row>
    <row r="592" spans="1:78" ht="15" x14ac:dyDescent="0.25">
      <c r="A592">
        <v>590</v>
      </c>
      <c r="B592" t="s">
        <v>659</v>
      </c>
      <c r="C592">
        <v>11</v>
      </c>
      <c r="D592" s="1">
        <v>420</v>
      </c>
      <c r="E592">
        <v>30</v>
      </c>
      <c r="F592">
        <v>0</v>
      </c>
      <c r="G592">
        <v>0</v>
      </c>
      <c r="H592">
        <v>0</v>
      </c>
      <c r="I592" s="1">
        <v>5613</v>
      </c>
      <c r="J592">
        <v>60000</v>
      </c>
      <c r="K592">
        <f t="shared" si="4"/>
        <v>134</v>
      </c>
      <c r="L592">
        <v>335</v>
      </c>
      <c r="M592">
        <f t="shared" si="8"/>
        <v>86</v>
      </c>
      <c r="N592">
        <f t="shared" si="5"/>
        <v>217</v>
      </c>
      <c r="O592">
        <f t="shared" si="0"/>
        <v>30</v>
      </c>
      <c r="P592">
        <v>75</v>
      </c>
      <c r="Q592">
        <f t="shared" si="6"/>
        <v>16</v>
      </c>
      <c r="R592">
        <f t="shared" si="2"/>
        <v>41</v>
      </c>
      <c r="S592">
        <f t="shared" si="1"/>
        <v>19</v>
      </c>
      <c r="T592">
        <f t="shared" si="3"/>
        <v>48</v>
      </c>
      <c r="U592">
        <v>0</v>
      </c>
      <c r="V592">
        <v>135</v>
      </c>
      <c r="W592">
        <v>500000</v>
      </c>
      <c r="X592">
        <v>5</v>
      </c>
      <c r="Y592">
        <v>251</v>
      </c>
      <c r="Z592">
        <v>0</v>
      </c>
      <c r="AA592">
        <v>4000</v>
      </c>
      <c r="AB592">
        <f t="shared" si="7"/>
        <v>1600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15</v>
      </c>
      <c r="BE592">
        <v>8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</row>
    <row r="593" spans="1:78" x14ac:dyDescent="0.2">
      <c r="A593">
        <v>591</v>
      </c>
      <c r="B593" t="s">
        <v>660</v>
      </c>
      <c r="C593">
        <v>28</v>
      </c>
      <c r="D593">
        <v>0</v>
      </c>
      <c r="E593">
        <v>1</v>
      </c>
      <c r="F593">
        <v>0</v>
      </c>
      <c r="G593">
        <v>1</v>
      </c>
      <c r="H593">
        <v>0</v>
      </c>
      <c r="I593">
        <v>2419</v>
      </c>
      <c r="J593">
        <v>50000</v>
      </c>
      <c r="K593">
        <f t="shared" si="4"/>
        <v>2</v>
      </c>
      <c r="L593">
        <v>5</v>
      </c>
      <c r="M593">
        <f t="shared" si="8"/>
        <v>1</v>
      </c>
      <c r="N593">
        <f t="shared" si="5"/>
        <v>3</v>
      </c>
      <c r="O593">
        <f t="shared" si="0"/>
        <v>2</v>
      </c>
      <c r="P593">
        <v>5</v>
      </c>
      <c r="Q593">
        <f t="shared" ref="Q593:Q603" si="9">INT(R593*0.4)</f>
        <v>0</v>
      </c>
      <c r="R593">
        <f t="shared" ref="R593:R603" si="10">INT(P593*0.55)</f>
        <v>2</v>
      </c>
      <c r="S593">
        <f t="shared" ref="S593:S603" si="11">INT(T593*0.4)</f>
        <v>1</v>
      </c>
      <c r="T593">
        <f t="shared" ref="T593:T603" si="12">INT(P593*0.65)</f>
        <v>3</v>
      </c>
      <c r="U593">
        <v>0</v>
      </c>
      <c r="V593">
        <v>40</v>
      </c>
      <c r="W593">
        <v>200000</v>
      </c>
      <c r="X593">
        <v>5</v>
      </c>
      <c r="Y593">
        <v>251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21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</row>
    <row r="594" spans="1:78" x14ac:dyDescent="0.2">
      <c r="A594">
        <v>592</v>
      </c>
      <c r="B594" t="s">
        <v>661</v>
      </c>
      <c r="C594">
        <v>28</v>
      </c>
      <c r="D594">
        <v>0</v>
      </c>
      <c r="E594">
        <v>1</v>
      </c>
      <c r="F594">
        <v>0</v>
      </c>
      <c r="G594">
        <v>1</v>
      </c>
      <c r="H594">
        <v>0</v>
      </c>
      <c r="I594">
        <v>2419</v>
      </c>
      <c r="J594">
        <v>50000</v>
      </c>
      <c r="K594">
        <f t="shared" si="4"/>
        <v>2</v>
      </c>
      <c r="L594">
        <v>7</v>
      </c>
      <c r="M594">
        <f t="shared" ref="M594:M603" si="13">INT(N594*0.4)</f>
        <v>1</v>
      </c>
      <c r="N594">
        <f t="shared" ref="N594:N603" si="14">INT(L594*0.65)</f>
        <v>4</v>
      </c>
      <c r="O594">
        <f t="shared" si="0"/>
        <v>2</v>
      </c>
      <c r="P594">
        <v>6</v>
      </c>
      <c r="Q594">
        <f t="shared" si="9"/>
        <v>1</v>
      </c>
      <c r="R594">
        <f t="shared" si="10"/>
        <v>3</v>
      </c>
      <c r="S594">
        <f t="shared" si="11"/>
        <v>1</v>
      </c>
      <c r="T594">
        <f t="shared" si="12"/>
        <v>3</v>
      </c>
      <c r="U594">
        <v>0</v>
      </c>
      <c r="V594">
        <v>45</v>
      </c>
      <c r="W594">
        <v>200000</v>
      </c>
      <c r="X594">
        <v>5</v>
      </c>
      <c r="Y594">
        <v>251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20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</row>
    <row r="595" spans="1:78" x14ac:dyDescent="0.2">
      <c r="A595">
        <v>593</v>
      </c>
      <c r="B595" t="s">
        <v>662</v>
      </c>
      <c r="C595">
        <v>28</v>
      </c>
      <c r="D595">
        <v>0</v>
      </c>
      <c r="E595">
        <v>1</v>
      </c>
      <c r="F595">
        <v>0</v>
      </c>
      <c r="G595">
        <v>1</v>
      </c>
      <c r="H595">
        <v>0</v>
      </c>
      <c r="I595">
        <v>2419</v>
      </c>
      <c r="J595">
        <v>50000</v>
      </c>
      <c r="K595">
        <f t="shared" ref="K595:K603" si="15">INT(L595*0.4)</f>
        <v>3</v>
      </c>
      <c r="L595">
        <v>9</v>
      </c>
      <c r="M595">
        <f t="shared" si="13"/>
        <v>2</v>
      </c>
      <c r="N595">
        <f t="shared" si="14"/>
        <v>5</v>
      </c>
      <c r="O595">
        <f t="shared" si="0"/>
        <v>4</v>
      </c>
      <c r="P595">
        <v>10</v>
      </c>
      <c r="Q595">
        <f t="shared" si="9"/>
        <v>2</v>
      </c>
      <c r="R595">
        <f t="shared" si="10"/>
        <v>5</v>
      </c>
      <c r="S595">
        <f t="shared" si="11"/>
        <v>2</v>
      </c>
      <c r="T595">
        <f t="shared" si="12"/>
        <v>6</v>
      </c>
      <c r="U595">
        <v>0</v>
      </c>
      <c r="V595">
        <v>50</v>
      </c>
      <c r="W595">
        <v>200000</v>
      </c>
      <c r="X595">
        <v>5</v>
      </c>
      <c r="Y595">
        <v>251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22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</row>
    <row r="596" spans="1:78" x14ac:dyDescent="0.2">
      <c r="A596">
        <v>594</v>
      </c>
      <c r="B596" t="s">
        <v>663</v>
      </c>
      <c r="C596">
        <v>28</v>
      </c>
      <c r="D596">
        <v>0</v>
      </c>
      <c r="E596">
        <v>1</v>
      </c>
      <c r="F596">
        <v>0</v>
      </c>
      <c r="G596">
        <v>1</v>
      </c>
      <c r="H596">
        <v>0</v>
      </c>
      <c r="I596">
        <v>2419</v>
      </c>
      <c r="J596">
        <v>50000</v>
      </c>
      <c r="K596">
        <f t="shared" si="15"/>
        <v>4</v>
      </c>
      <c r="L596">
        <v>11</v>
      </c>
      <c r="M596">
        <f t="shared" si="13"/>
        <v>2</v>
      </c>
      <c r="N596">
        <f t="shared" si="14"/>
        <v>7</v>
      </c>
      <c r="O596">
        <f t="shared" si="0"/>
        <v>7</v>
      </c>
      <c r="P596">
        <v>18</v>
      </c>
      <c r="Q596">
        <f t="shared" si="9"/>
        <v>3</v>
      </c>
      <c r="R596">
        <f t="shared" si="10"/>
        <v>9</v>
      </c>
      <c r="S596">
        <f t="shared" si="11"/>
        <v>4</v>
      </c>
      <c r="T596">
        <f t="shared" si="12"/>
        <v>11</v>
      </c>
      <c r="U596">
        <v>0</v>
      </c>
      <c r="V596">
        <v>55</v>
      </c>
      <c r="W596">
        <v>200000</v>
      </c>
      <c r="X596">
        <v>5</v>
      </c>
      <c r="Y596">
        <v>251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23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</row>
    <row r="597" spans="1:78" x14ac:dyDescent="0.2">
      <c r="A597">
        <v>595</v>
      </c>
      <c r="B597" t="s">
        <v>664</v>
      </c>
      <c r="C597">
        <v>28</v>
      </c>
      <c r="D597">
        <v>0</v>
      </c>
      <c r="E597">
        <v>1</v>
      </c>
      <c r="F597">
        <v>0</v>
      </c>
      <c r="G597">
        <v>1</v>
      </c>
      <c r="H597">
        <v>0</v>
      </c>
      <c r="I597">
        <v>2419</v>
      </c>
      <c r="J597">
        <v>50000</v>
      </c>
      <c r="K597">
        <f t="shared" si="15"/>
        <v>5</v>
      </c>
      <c r="L597">
        <v>14</v>
      </c>
      <c r="M597">
        <f t="shared" si="13"/>
        <v>3</v>
      </c>
      <c r="N597">
        <f t="shared" si="14"/>
        <v>9</v>
      </c>
      <c r="O597">
        <f t="shared" si="0"/>
        <v>8</v>
      </c>
      <c r="P597">
        <v>20</v>
      </c>
      <c r="Q597">
        <f t="shared" si="9"/>
        <v>4</v>
      </c>
      <c r="R597">
        <f t="shared" si="10"/>
        <v>11</v>
      </c>
      <c r="S597">
        <f t="shared" si="11"/>
        <v>5</v>
      </c>
      <c r="T597">
        <f t="shared" si="12"/>
        <v>13</v>
      </c>
      <c r="U597">
        <v>0</v>
      </c>
      <c r="V597">
        <v>60</v>
      </c>
      <c r="W597">
        <v>200000</v>
      </c>
      <c r="X597">
        <v>5</v>
      </c>
      <c r="Y597">
        <v>251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24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</row>
    <row r="598" spans="1:78" x14ac:dyDescent="0.2">
      <c r="A598">
        <v>596</v>
      </c>
      <c r="B598" t="s">
        <v>665</v>
      </c>
      <c r="C598">
        <v>28</v>
      </c>
      <c r="D598">
        <v>0</v>
      </c>
      <c r="E598">
        <v>1</v>
      </c>
      <c r="F598">
        <v>0</v>
      </c>
      <c r="G598">
        <v>1</v>
      </c>
      <c r="H598">
        <v>0</v>
      </c>
      <c r="I598">
        <v>2419</v>
      </c>
      <c r="J598">
        <v>50000</v>
      </c>
      <c r="K598">
        <f t="shared" si="15"/>
        <v>6</v>
      </c>
      <c r="L598">
        <v>17</v>
      </c>
      <c r="M598">
        <f t="shared" si="13"/>
        <v>4</v>
      </c>
      <c r="N598">
        <f t="shared" si="14"/>
        <v>11</v>
      </c>
      <c r="O598">
        <f t="shared" si="0"/>
        <v>10</v>
      </c>
      <c r="P598">
        <v>27</v>
      </c>
      <c r="Q598">
        <f t="shared" si="9"/>
        <v>5</v>
      </c>
      <c r="R598">
        <f t="shared" si="10"/>
        <v>14</v>
      </c>
      <c r="S598">
        <f t="shared" si="11"/>
        <v>6</v>
      </c>
      <c r="T598">
        <f t="shared" si="12"/>
        <v>17</v>
      </c>
      <c r="U598">
        <v>0</v>
      </c>
      <c r="V598">
        <v>65</v>
      </c>
      <c r="W598">
        <v>200000</v>
      </c>
      <c r="X598">
        <v>5</v>
      </c>
      <c r="Y598">
        <v>251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25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</row>
    <row r="599" spans="1:78" x14ac:dyDescent="0.2">
      <c r="A599">
        <v>597</v>
      </c>
      <c r="B599" t="s">
        <v>666</v>
      </c>
      <c r="C599">
        <v>28</v>
      </c>
      <c r="D599">
        <v>0</v>
      </c>
      <c r="E599">
        <v>1</v>
      </c>
      <c r="F599">
        <v>0</v>
      </c>
      <c r="G599">
        <v>1</v>
      </c>
      <c r="H599">
        <v>0</v>
      </c>
      <c r="I599">
        <v>3440</v>
      </c>
      <c r="J599">
        <v>50000</v>
      </c>
      <c r="K599">
        <f t="shared" si="15"/>
        <v>8</v>
      </c>
      <c r="L599">
        <v>20</v>
      </c>
      <c r="M599">
        <f t="shared" si="13"/>
        <v>5</v>
      </c>
      <c r="N599">
        <f t="shared" si="14"/>
        <v>13</v>
      </c>
      <c r="O599">
        <f t="shared" si="0"/>
        <v>12</v>
      </c>
      <c r="P599">
        <v>30</v>
      </c>
      <c r="Q599">
        <f t="shared" si="9"/>
        <v>6</v>
      </c>
      <c r="R599">
        <f t="shared" si="10"/>
        <v>16</v>
      </c>
      <c r="S599">
        <f t="shared" si="11"/>
        <v>7</v>
      </c>
      <c r="T599">
        <f t="shared" si="12"/>
        <v>19</v>
      </c>
      <c r="U599">
        <v>0</v>
      </c>
      <c r="V599">
        <v>70</v>
      </c>
      <c r="W599">
        <v>200000</v>
      </c>
      <c r="X599">
        <v>5</v>
      </c>
      <c r="Y599">
        <v>251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26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</row>
    <row r="600" spans="1:78" x14ac:dyDescent="0.2">
      <c r="A600">
        <v>598</v>
      </c>
      <c r="B600" t="s">
        <v>667</v>
      </c>
      <c r="C600">
        <v>28</v>
      </c>
      <c r="D600">
        <v>0</v>
      </c>
      <c r="E600">
        <v>1</v>
      </c>
      <c r="F600">
        <v>0</v>
      </c>
      <c r="G600">
        <v>1</v>
      </c>
      <c r="H600">
        <v>0</v>
      </c>
      <c r="I600">
        <v>3441</v>
      </c>
      <c r="J600">
        <v>50000</v>
      </c>
      <c r="K600">
        <f t="shared" si="15"/>
        <v>9</v>
      </c>
      <c r="L600">
        <v>24</v>
      </c>
      <c r="M600">
        <f t="shared" si="13"/>
        <v>6</v>
      </c>
      <c r="N600">
        <f t="shared" si="14"/>
        <v>15</v>
      </c>
      <c r="O600">
        <f t="shared" si="0"/>
        <v>14</v>
      </c>
      <c r="P600">
        <v>35</v>
      </c>
      <c r="Q600">
        <f t="shared" si="9"/>
        <v>7</v>
      </c>
      <c r="R600">
        <f t="shared" si="10"/>
        <v>19</v>
      </c>
      <c r="S600">
        <f t="shared" si="11"/>
        <v>8</v>
      </c>
      <c r="T600">
        <f t="shared" si="12"/>
        <v>22</v>
      </c>
      <c r="U600">
        <v>0</v>
      </c>
      <c r="V600">
        <v>75</v>
      </c>
      <c r="W600">
        <v>200000</v>
      </c>
      <c r="X600">
        <v>5</v>
      </c>
      <c r="Y600">
        <v>251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27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</row>
    <row r="601" spans="1:78" x14ac:dyDescent="0.2">
      <c r="A601">
        <v>599</v>
      </c>
      <c r="B601" t="s">
        <v>668</v>
      </c>
      <c r="C601">
        <v>28</v>
      </c>
      <c r="D601">
        <v>0</v>
      </c>
      <c r="E601">
        <v>1</v>
      </c>
      <c r="F601">
        <v>0</v>
      </c>
      <c r="G601">
        <v>1</v>
      </c>
      <c r="H601">
        <v>0</v>
      </c>
      <c r="I601">
        <v>4845</v>
      </c>
      <c r="J601">
        <v>50000</v>
      </c>
      <c r="K601">
        <f t="shared" si="15"/>
        <v>11</v>
      </c>
      <c r="L601">
        <v>28</v>
      </c>
      <c r="M601">
        <f t="shared" si="13"/>
        <v>7</v>
      </c>
      <c r="N601">
        <f t="shared" si="14"/>
        <v>18</v>
      </c>
      <c r="O601">
        <f t="shared" si="0"/>
        <v>16</v>
      </c>
      <c r="P601">
        <v>40</v>
      </c>
      <c r="Q601">
        <f t="shared" si="9"/>
        <v>8</v>
      </c>
      <c r="R601">
        <f t="shared" si="10"/>
        <v>22</v>
      </c>
      <c r="S601">
        <f t="shared" si="11"/>
        <v>10</v>
      </c>
      <c r="T601">
        <f t="shared" si="12"/>
        <v>26</v>
      </c>
      <c r="U601">
        <v>0</v>
      </c>
      <c r="V601">
        <v>80</v>
      </c>
      <c r="W601">
        <v>200000</v>
      </c>
      <c r="X601">
        <v>5</v>
      </c>
      <c r="Y601">
        <v>251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31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</row>
    <row r="602" spans="1:78" x14ac:dyDescent="0.2">
      <c r="A602">
        <v>600</v>
      </c>
      <c r="B602" t="s">
        <v>669</v>
      </c>
      <c r="C602">
        <v>28</v>
      </c>
      <c r="D602">
        <v>0</v>
      </c>
      <c r="E602">
        <v>1</v>
      </c>
      <c r="F602">
        <v>0</v>
      </c>
      <c r="G602">
        <v>1</v>
      </c>
      <c r="H602">
        <v>0</v>
      </c>
      <c r="I602">
        <v>5047</v>
      </c>
      <c r="J602">
        <v>50000</v>
      </c>
      <c r="K602">
        <f t="shared" si="15"/>
        <v>12</v>
      </c>
      <c r="L602">
        <v>32</v>
      </c>
      <c r="M602">
        <f t="shared" si="13"/>
        <v>8</v>
      </c>
      <c r="N602">
        <f t="shared" si="14"/>
        <v>20</v>
      </c>
      <c r="O602">
        <f t="shared" si="0"/>
        <v>18</v>
      </c>
      <c r="P602">
        <v>45</v>
      </c>
      <c r="Q602">
        <f t="shared" si="9"/>
        <v>9</v>
      </c>
      <c r="R602">
        <f t="shared" si="10"/>
        <v>24</v>
      </c>
      <c r="S602">
        <f t="shared" si="11"/>
        <v>11</v>
      </c>
      <c r="T602">
        <f t="shared" si="12"/>
        <v>29</v>
      </c>
      <c r="U602">
        <v>0</v>
      </c>
      <c r="V602">
        <v>90</v>
      </c>
      <c r="W602">
        <v>200000</v>
      </c>
      <c r="X602">
        <v>5</v>
      </c>
      <c r="Y602">
        <v>251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29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</row>
    <row r="603" spans="1:78" x14ac:dyDescent="0.2">
      <c r="A603">
        <v>601</v>
      </c>
      <c r="B603" t="s">
        <v>670</v>
      </c>
      <c r="C603">
        <v>28</v>
      </c>
      <c r="D603">
        <v>0</v>
      </c>
      <c r="E603">
        <v>1</v>
      </c>
      <c r="F603">
        <v>0</v>
      </c>
      <c r="G603">
        <v>1</v>
      </c>
      <c r="H603">
        <v>0</v>
      </c>
      <c r="I603">
        <v>5048</v>
      </c>
      <c r="J603">
        <v>50000</v>
      </c>
      <c r="K603">
        <f t="shared" si="15"/>
        <v>16</v>
      </c>
      <c r="L603">
        <v>40</v>
      </c>
      <c r="M603">
        <f t="shared" si="13"/>
        <v>10</v>
      </c>
      <c r="N603">
        <f t="shared" si="14"/>
        <v>26</v>
      </c>
      <c r="O603">
        <f t="shared" si="0"/>
        <v>22</v>
      </c>
      <c r="P603">
        <v>55</v>
      </c>
      <c r="Q603">
        <f t="shared" si="9"/>
        <v>12</v>
      </c>
      <c r="R603">
        <f t="shared" si="10"/>
        <v>30</v>
      </c>
      <c r="S603">
        <f t="shared" si="11"/>
        <v>14</v>
      </c>
      <c r="T603">
        <f t="shared" si="12"/>
        <v>35</v>
      </c>
      <c r="U603">
        <v>0</v>
      </c>
      <c r="V603">
        <v>95</v>
      </c>
      <c r="W603">
        <v>200000</v>
      </c>
      <c r="X603">
        <v>5</v>
      </c>
      <c r="Y603">
        <v>251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30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</row>
    <row r="604" spans="1:78" x14ac:dyDescent="0.2">
      <c r="A604">
        <v>602</v>
      </c>
      <c r="B604" t="s">
        <v>671</v>
      </c>
      <c r="C604">
        <v>30</v>
      </c>
      <c r="D604">
        <v>0</v>
      </c>
      <c r="E604">
        <v>1</v>
      </c>
      <c r="F604">
        <v>182</v>
      </c>
      <c r="G604">
        <v>0</v>
      </c>
      <c r="H604">
        <v>0</v>
      </c>
      <c r="I604">
        <v>50534</v>
      </c>
      <c r="J604">
        <v>10000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100000</v>
      </c>
      <c r="X604">
        <v>5</v>
      </c>
      <c r="Y604">
        <v>251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</row>
    <row r="605" spans="1:78" x14ac:dyDescent="0.2">
      <c r="A605">
        <v>603</v>
      </c>
      <c r="B605" t="s">
        <v>672</v>
      </c>
      <c r="C605">
        <v>90</v>
      </c>
      <c r="D605">
        <v>0</v>
      </c>
      <c r="E605">
        <v>1</v>
      </c>
      <c r="F605">
        <v>183</v>
      </c>
      <c r="G605">
        <v>0</v>
      </c>
      <c r="H605">
        <v>0</v>
      </c>
      <c r="I605">
        <v>50345</v>
      </c>
      <c r="J605">
        <v>10000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100000</v>
      </c>
      <c r="X605">
        <v>5</v>
      </c>
      <c r="Y605">
        <v>251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</row>
    <row r="606" spans="1:78" x14ac:dyDescent="0.2">
      <c r="A606">
        <v>604</v>
      </c>
      <c r="B606" t="s">
        <v>673</v>
      </c>
      <c r="C606">
        <v>63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50060</v>
      </c>
      <c r="J606">
        <v>10000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100000</v>
      </c>
      <c r="X606">
        <v>5</v>
      </c>
      <c r="Y606">
        <v>251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</row>
    <row r="607" spans="1:78" x14ac:dyDescent="0.2">
      <c r="A607">
        <v>605</v>
      </c>
      <c r="B607" t="s">
        <v>674</v>
      </c>
      <c r="C607">
        <v>65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50300</v>
      </c>
      <c r="J607">
        <v>10000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100000</v>
      </c>
      <c r="X607">
        <v>5</v>
      </c>
      <c r="Y607">
        <v>251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</row>
    <row r="608" spans="1:78" x14ac:dyDescent="0.2">
      <c r="A608">
        <v>606</v>
      </c>
      <c r="B608" t="s">
        <v>675</v>
      </c>
      <c r="C608">
        <v>12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50541</v>
      </c>
      <c r="J608">
        <v>10000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100000</v>
      </c>
      <c r="X608">
        <v>5</v>
      </c>
      <c r="Y608">
        <v>251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</row>
    <row r="609" spans="1:78" x14ac:dyDescent="0.2">
      <c r="A609">
        <v>607</v>
      </c>
      <c r="B609" t="s">
        <v>676</v>
      </c>
      <c r="C609">
        <v>16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2081</v>
      </c>
      <c r="J609">
        <v>10000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100000</v>
      </c>
      <c r="X609">
        <v>5</v>
      </c>
      <c r="Y609">
        <v>251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</row>
    <row r="610" spans="1:78" x14ac:dyDescent="0.2">
      <c r="A610">
        <v>608</v>
      </c>
      <c r="B610" t="s">
        <v>677</v>
      </c>
      <c r="C610">
        <v>22</v>
      </c>
      <c r="D610">
        <v>113</v>
      </c>
      <c r="E610">
        <v>1</v>
      </c>
      <c r="F610">
        <v>0</v>
      </c>
      <c r="G610">
        <v>0</v>
      </c>
      <c r="H610">
        <v>0</v>
      </c>
      <c r="I610">
        <v>168</v>
      </c>
      <c r="J610">
        <v>10000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100000</v>
      </c>
      <c r="X610">
        <v>5</v>
      </c>
      <c r="Y610">
        <v>251</v>
      </c>
      <c r="Z610">
        <v>3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</row>
    <row r="611" spans="1:78" x14ac:dyDescent="0.2">
      <c r="A611">
        <v>609</v>
      </c>
      <c r="B611" t="s">
        <v>1060</v>
      </c>
      <c r="C611">
        <v>22</v>
      </c>
      <c r="D611">
        <v>113</v>
      </c>
      <c r="E611">
        <v>1</v>
      </c>
      <c r="F611">
        <v>0</v>
      </c>
      <c r="G611">
        <v>0</v>
      </c>
      <c r="H611">
        <v>0</v>
      </c>
      <c r="I611">
        <v>50444</v>
      </c>
      <c r="J611">
        <v>10000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3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100000</v>
      </c>
      <c r="X611">
        <v>5</v>
      </c>
      <c r="Y611">
        <v>251</v>
      </c>
      <c r="Z611">
        <v>3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</row>
    <row r="612" spans="1:78" x14ac:dyDescent="0.2">
      <c r="A612">
        <v>610</v>
      </c>
      <c r="B612" t="s">
        <v>1064</v>
      </c>
      <c r="C612">
        <v>22</v>
      </c>
      <c r="D612">
        <v>113</v>
      </c>
      <c r="E612">
        <v>1</v>
      </c>
      <c r="F612">
        <v>0</v>
      </c>
      <c r="G612">
        <v>0</v>
      </c>
      <c r="H612">
        <v>0</v>
      </c>
      <c r="I612">
        <v>50445</v>
      </c>
      <c r="J612">
        <v>10000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5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100000</v>
      </c>
      <c r="X612">
        <v>5</v>
      </c>
      <c r="Y612">
        <v>251</v>
      </c>
      <c r="Z612">
        <v>3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</row>
    <row r="613" spans="1:78" x14ac:dyDescent="0.2">
      <c r="A613">
        <v>611</v>
      </c>
      <c r="B613" t="s">
        <v>1067</v>
      </c>
      <c r="C613">
        <v>22</v>
      </c>
      <c r="D613">
        <v>113</v>
      </c>
      <c r="E613">
        <v>1</v>
      </c>
      <c r="F613">
        <v>0</v>
      </c>
      <c r="G613">
        <v>0</v>
      </c>
      <c r="H613">
        <v>0</v>
      </c>
      <c r="I613">
        <v>50446</v>
      </c>
      <c r="J613">
        <v>10000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7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100000</v>
      </c>
      <c r="X613">
        <v>5</v>
      </c>
      <c r="Y613">
        <v>251</v>
      </c>
      <c r="Z613">
        <v>3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</row>
    <row r="614" spans="1:78" x14ac:dyDescent="0.2">
      <c r="A614">
        <v>612</v>
      </c>
      <c r="B614" t="s">
        <v>1068</v>
      </c>
      <c r="C614">
        <v>22</v>
      </c>
      <c r="D614">
        <v>113</v>
      </c>
      <c r="E614">
        <v>1</v>
      </c>
      <c r="F614">
        <v>0</v>
      </c>
      <c r="G614">
        <v>0</v>
      </c>
      <c r="H614">
        <v>0</v>
      </c>
      <c r="I614">
        <v>50447</v>
      </c>
      <c r="J614">
        <v>10000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9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100000</v>
      </c>
      <c r="X614">
        <v>5</v>
      </c>
      <c r="Y614">
        <v>251</v>
      </c>
      <c r="Z614">
        <v>3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</row>
    <row r="615" spans="1:78" x14ac:dyDescent="0.2">
      <c r="A615">
        <v>613</v>
      </c>
      <c r="B615" t="s">
        <v>1069</v>
      </c>
      <c r="C615">
        <v>22</v>
      </c>
      <c r="D615">
        <v>113</v>
      </c>
      <c r="E615">
        <v>1</v>
      </c>
      <c r="F615">
        <v>0</v>
      </c>
      <c r="G615">
        <v>0</v>
      </c>
      <c r="H615">
        <v>0</v>
      </c>
      <c r="I615">
        <v>50448</v>
      </c>
      <c r="J615">
        <v>10000</v>
      </c>
      <c r="K615">
        <v>0</v>
      </c>
      <c r="L615">
        <v>0</v>
      </c>
      <c r="M615">
        <v>0</v>
      </c>
      <c r="N615">
        <v>0</v>
      </c>
      <c r="O615">
        <v>1</v>
      </c>
      <c r="P615">
        <v>11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100000</v>
      </c>
      <c r="X615">
        <v>5</v>
      </c>
      <c r="Y615">
        <v>251</v>
      </c>
      <c r="Z615">
        <v>3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</row>
    <row r="616" spans="1:78" x14ac:dyDescent="0.2">
      <c r="A616">
        <v>614</v>
      </c>
      <c r="B616" t="s">
        <v>1070</v>
      </c>
      <c r="C616">
        <v>22</v>
      </c>
      <c r="D616">
        <v>113</v>
      </c>
      <c r="E616">
        <v>1</v>
      </c>
      <c r="F616">
        <v>0</v>
      </c>
      <c r="G616">
        <v>0</v>
      </c>
      <c r="H616">
        <v>0</v>
      </c>
      <c r="I616">
        <v>50449</v>
      </c>
      <c r="J616">
        <v>10000</v>
      </c>
      <c r="K616">
        <v>0</v>
      </c>
      <c r="L616">
        <v>0</v>
      </c>
      <c r="M616">
        <v>0</v>
      </c>
      <c r="N616">
        <v>0</v>
      </c>
      <c r="O616">
        <v>1</v>
      </c>
      <c r="P616">
        <v>13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100000</v>
      </c>
      <c r="X616">
        <v>5</v>
      </c>
      <c r="Y616">
        <v>251</v>
      </c>
      <c r="Z616">
        <v>3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</row>
    <row r="617" spans="1:78" x14ac:dyDescent="0.2">
      <c r="A617">
        <v>615</v>
      </c>
      <c r="B617" t="s">
        <v>1071</v>
      </c>
      <c r="C617">
        <v>22</v>
      </c>
      <c r="D617">
        <v>113</v>
      </c>
      <c r="E617">
        <v>1</v>
      </c>
      <c r="F617">
        <v>0</v>
      </c>
      <c r="G617">
        <v>0</v>
      </c>
      <c r="H617">
        <v>0</v>
      </c>
      <c r="I617">
        <v>50450</v>
      </c>
      <c r="J617">
        <v>10000</v>
      </c>
      <c r="K617">
        <v>0</v>
      </c>
      <c r="L617">
        <v>0</v>
      </c>
      <c r="M617">
        <v>0</v>
      </c>
      <c r="N617">
        <v>0</v>
      </c>
      <c r="O617">
        <v>1</v>
      </c>
      <c r="P617">
        <v>15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100000</v>
      </c>
      <c r="X617">
        <v>5</v>
      </c>
      <c r="Y617">
        <v>251</v>
      </c>
      <c r="Z617">
        <v>3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</row>
    <row r="618" spans="1:78" x14ac:dyDescent="0.2">
      <c r="A618">
        <v>616</v>
      </c>
      <c r="B618" t="s">
        <v>1072</v>
      </c>
      <c r="C618">
        <v>22</v>
      </c>
      <c r="D618">
        <v>113</v>
      </c>
      <c r="E618">
        <v>1</v>
      </c>
      <c r="F618">
        <v>0</v>
      </c>
      <c r="G618">
        <v>0</v>
      </c>
      <c r="H618">
        <v>0</v>
      </c>
      <c r="I618">
        <v>50451</v>
      </c>
      <c r="J618">
        <v>10000</v>
      </c>
      <c r="K618">
        <v>0</v>
      </c>
      <c r="L618">
        <v>0</v>
      </c>
      <c r="M618">
        <v>0</v>
      </c>
      <c r="N618">
        <v>0</v>
      </c>
      <c r="O618">
        <v>1</v>
      </c>
      <c r="P618">
        <v>17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100000</v>
      </c>
      <c r="X618">
        <v>5</v>
      </c>
      <c r="Y618">
        <v>251</v>
      </c>
      <c r="Z618">
        <v>3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</row>
    <row r="619" spans="1:78" x14ac:dyDescent="0.2">
      <c r="A619">
        <v>617</v>
      </c>
      <c r="B619" t="s">
        <v>1073</v>
      </c>
      <c r="C619">
        <v>22</v>
      </c>
      <c r="D619">
        <v>113</v>
      </c>
      <c r="E619">
        <v>1</v>
      </c>
      <c r="F619">
        <v>0</v>
      </c>
      <c r="G619">
        <v>0</v>
      </c>
      <c r="H619">
        <v>0</v>
      </c>
      <c r="I619">
        <v>50452</v>
      </c>
      <c r="J619">
        <v>10000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19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100000</v>
      </c>
      <c r="X619">
        <v>5</v>
      </c>
      <c r="Y619">
        <v>251</v>
      </c>
      <c r="Z619">
        <v>3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</row>
    <row r="620" spans="1:78" x14ac:dyDescent="0.2">
      <c r="A620">
        <v>618</v>
      </c>
      <c r="B620" t="s">
        <v>1074</v>
      </c>
      <c r="C620">
        <v>22</v>
      </c>
      <c r="D620">
        <v>113</v>
      </c>
      <c r="E620">
        <v>1</v>
      </c>
      <c r="F620">
        <v>0</v>
      </c>
      <c r="G620">
        <v>0</v>
      </c>
      <c r="H620">
        <v>0</v>
      </c>
      <c r="I620">
        <v>50453</v>
      </c>
      <c r="J620">
        <v>10000</v>
      </c>
      <c r="K620">
        <v>0</v>
      </c>
      <c r="L620">
        <v>0</v>
      </c>
      <c r="M620">
        <v>0</v>
      </c>
      <c r="N620">
        <v>0</v>
      </c>
      <c r="O620">
        <v>2</v>
      </c>
      <c r="P620">
        <v>21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100000</v>
      </c>
      <c r="X620">
        <v>5</v>
      </c>
      <c r="Y620">
        <v>251</v>
      </c>
      <c r="Z620">
        <v>3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</row>
    <row r="621" spans="1:78" x14ac:dyDescent="0.2">
      <c r="A621">
        <v>619</v>
      </c>
      <c r="B621" t="s">
        <v>1075</v>
      </c>
      <c r="C621">
        <v>22</v>
      </c>
      <c r="D621">
        <v>113</v>
      </c>
      <c r="E621">
        <v>1</v>
      </c>
      <c r="F621">
        <v>0</v>
      </c>
      <c r="G621">
        <v>0</v>
      </c>
      <c r="H621">
        <v>0</v>
      </c>
      <c r="I621">
        <v>50454</v>
      </c>
      <c r="J621">
        <v>10000</v>
      </c>
      <c r="K621">
        <v>0</v>
      </c>
      <c r="L621">
        <v>0</v>
      </c>
      <c r="M621">
        <v>0</v>
      </c>
      <c r="N621">
        <v>0</v>
      </c>
      <c r="O621">
        <v>2</v>
      </c>
      <c r="P621">
        <v>24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100000</v>
      </c>
      <c r="X621">
        <v>5</v>
      </c>
      <c r="Y621">
        <v>251</v>
      </c>
      <c r="Z621">
        <v>3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</row>
    <row r="622" spans="1:78" x14ac:dyDescent="0.2">
      <c r="A622">
        <v>620</v>
      </c>
      <c r="B622" t="s">
        <v>1076</v>
      </c>
      <c r="C622">
        <v>22</v>
      </c>
      <c r="D622">
        <v>113</v>
      </c>
      <c r="E622">
        <v>1</v>
      </c>
      <c r="F622">
        <v>0</v>
      </c>
      <c r="G622">
        <v>0</v>
      </c>
      <c r="H622">
        <v>0</v>
      </c>
      <c r="I622">
        <v>50455</v>
      </c>
      <c r="J622">
        <v>10000</v>
      </c>
      <c r="K622">
        <v>0</v>
      </c>
      <c r="L622">
        <v>0</v>
      </c>
      <c r="M622">
        <v>0</v>
      </c>
      <c r="N622">
        <v>0</v>
      </c>
      <c r="O622">
        <v>2</v>
      </c>
      <c r="P622">
        <v>27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100000</v>
      </c>
      <c r="X622">
        <v>5</v>
      </c>
      <c r="Y622">
        <v>251</v>
      </c>
      <c r="Z622">
        <v>3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</row>
    <row r="623" spans="1:78" x14ac:dyDescent="0.2">
      <c r="A623">
        <v>621</v>
      </c>
      <c r="B623" t="s">
        <v>1077</v>
      </c>
      <c r="C623">
        <v>22</v>
      </c>
      <c r="D623">
        <v>113</v>
      </c>
      <c r="E623">
        <v>1</v>
      </c>
      <c r="F623">
        <v>0</v>
      </c>
      <c r="G623">
        <v>0</v>
      </c>
      <c r="H623">
        <v>0</v>
      </c>
      <c r="I623">
        <v>50456</v>
      </c>
      <c r="J623">
        <v>10000</v>
      </c>
      <c r="K623">
        <v>0</v>
      </c>
      <c r="L623">
        <v>0</v>
      </c>
      <c r="M623">
        <v>0</v>
      </c>
      <c r="N623">
        <v>0</v>
      </c>
      <c r="O623">
        <v>2</v>
      </c>
      <c r="P623">
        <v>30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100000</v>
      </c>
      <c r="X623">
        <v>5</v>
      </c>
      <c r="Y623">
        <v>251</v>
      </c>
      <c r="Z623">
        <v>3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</row>
    <row r="624" spans="1:78" x14ac:dyDescent="0.2">
      <c r="A624">
        <v>622</v>
      </c>
      <c r="B624" t="s">
        <v>1078</v>
      </c>
      <c r="C624">
        <v>22</v>
      </c>
      <c r="D624">
        <v>113</v>
      </c>
      <c r="E624">
        <v>1</v>
      </c>
      <c r="F624">
        <v>0</v>
      </c>
      <c r="G624">
        <v>0</v>
      </c>
      <c r="H624">
        <v>0</v>
      </c>
      <c r="I624">
        <v>50457</v>
      </c>
      <c r="J624">
        <v>10000</v>
      </c>
      <c r="K624">
        <v>0</v>
      </c>
      <c r="L624">
        <v>0</v>
      </c>
      <c r="M624">
        <v>0</v>
      </c>
      <c r="N624">
        <v>0</v>
      </c>
      <c r="O624">
        <v>2</v>
      </c>
      <c r="P624">
        <v>33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100000</v>
      </c>
      <c r="X624">
        <v>5</v>
      </c>
      <c r="Y624">
        <v>251</v>
      </c>
      <c r="Z624">
        <v>3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</row>
    <row r="625" spans="1:78" x14ac:dyDescent="0.2">
      <c r="A625">
        <v>623</v>
      </c>
      <c r="B625" t="s">
        <v>1079</v>
      </c>
      <c r="C625">
        <v>22</v>
      </c>
      <c r="D625">
        <v>113</v>
      </c>
      <c r="E625">
        <v>1</v>
      </c>
      <c r="F625">
        <v>0</v>
      </c>
      <c r="G625">
        <v>0</v>
      </c>
      <c r="H625">
        <v>0</v>
      </c>
      <c r="I625">
        <v>50458</v>
      </c>
      <c r="J625">
        <v>10000</v>
      </c>
      <c r="K625">
        <v>0</v>
      </c>
      <c r="L625">
        <v>0</v>
      </c>
      <c r="M625">
        <v>0</v>
      </c>
      <c r="N625">
        <v>0</v>
      </c>
      <c r="O625">
        <v>3</v>
      </c>
      <c r="P625">
        <v>36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100000</v>
      </c>
      <c r="X625">
        <v>5</v>
      </c>
      <c r="Y625">
        <v>251</v>
      </c>
      <c r="Z625">
        <v>3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</row>
    <row r="626" spans="1:78" x14ac:dyDescent="0.2">
      <c r="A626">
        <v>624</v>
      </c>
      <c r="B626" t="s">
        <v>1080</v>
      </c>
      <c r="C626">
        <v>22</v>
      </c>
      <c r="D626">
        <v>113</v>
      </c>
      <c r="E626">
        <v>1</v>
      </c>
      <c r="F626">
        <v>0</v>
      </c>
      <c r="G626">
        <v>0</v>
      </c>
      <c r="H626">
        <v>0</v>
      </c>
      <c r="I626">
        <v>50459</v>
      </c>
      <c r="J626">
        <v>10000</v>
      </c>
      <c r="K626">
        <v>0</v>
      </c>
      <c r="L626">
        <v>0</v>
      </c>
      <c r="M626">
        <v>0</v>
      </c>
      <c r="N626">
        <v>0</v>
      </c>
      <c r="O626">
        <v>3</v>
      </c>
      <c r="P626">
        <v>39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100000</v>
      </c>
      <c r="X626">
        <v>5</v>
      </c>
      <c r="Y626">
        <v>251</v>
      </c>
      <c r="Z626">
        <v>3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</row>
    <row r="627" spans="1:78" x14ac:dyDescent="0.2">
      <c r="A627">
        <v>625</v>
      </c>
      <c r="B627" t="s">
        <v>1081</v>
      </c>
      <c r="C627">
        <v>22</v>
      </c>
      <c r="D627">
        <v>113</v>
      </c>
      <c r="E627">
        <v>1</v>
      </c>
      <c r="F627">
        <v>0</v>
      </c>
      <c r="G627">
        <v>0</v>
      </c>
      <c r="H627">
        <v>0</v>
      </c>
      <c r="I627">
        <v>50460</v>
      </c>
      <c r="J627">
        <v>10000</v>
      </c>
      <c r="K627">
        <v>0</v>
      </c>
      <c r="L627">
        <v>0</v>
      </c>
      <c r="M627">
        <v>0</v>
      </c>
      <c r="N627">
        <v>0</v>
      </c>
      <c r="O627">
        <v>3</v>
      </c>
      <c r="P627">
        <v>42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100000</v>
      </c>
      <c r="X627">
        <v>5</v>
      </c>
      <c r="Y627">
        <v>251</v>
      </c>
      <c r="Z627">
        <v>3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</row>
    <row r="628" spans="1:78" x14ac:dyDescent="0.2">
      <c r="A628">
        <v>626</v>
      </c>
      <c r="B628" t="s">
        <v>1082</v>
      </c>
      <c r="C628">
        <v>22</v>
      </c>
      <c r="D628">
        <v>113</v>
      </c>
      <c r="E628">
        <v>1</v>
      </c>
      <c r="F628">
        <v>0</v>
      </c>
      <c r="G628">
        <v>0</v>
      </c>
      <c r="H628">
        <v>0</v>
      </c>
      <c r="I628">
        <v>50461</v>
      </c>
      <c r="J628">
        <v>10000</v>
      </c>
      <c r="K628">
        <v>0</v>
      </c>
      <c r="L628">
        <v>0</v>
      </c>
      <c r="M628">
        <v>0</v>
      </c>
      <c r="N628">
        <v>0</v>
      </c>
      <c r="O628">
        <v>3</v>
      </c>
      <c r="P628">
        <v>45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100000</v>
      </c>
      <c r="X628">
        <v>5</v>
      </c>
      <c r="Y628">
        <v>251</v>
      </c>
      <c r="Z628">
        <v>3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</row>
    <row r="629" spans="1:78" x14ac:dyDescent="0.2">
      <c r="A629">
        <v>627</v>
      </c>
      <c r="B629" t="s">
        <v>1083</v>
      </c>
      <c r="C629">
        <v>22</v>
      </c>
      <c r="D629">
        <v>113</v>
      </c>
      <c r="E629">
        <v>1</v>
      </c>
      <c r="F629">
        <v>0</v>
      </c>
      <c r="G629">
        <v>0</v>
      </c>
      <c r="H629">
        <v>0</v>
      </c>
      <c r="I629">
        <v>50462</v>
      </c>
      <c r="J629">
        <v>10000</v>
      </c>
      <c r="K629">
        <v>0</v>
      </c>
      <c r="L629">
        <v>0</v>
      </c>
      <c r="M629">
        <v>0</v>
      </c>
      <c r="N629">
        <v>0</v>
      </c>
      <c r="O629">
        <v>3</v>
      </c>
      <c r="P629">
        <v>48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100000</v>
      </c>
      <c r="X629">
        <v>5</v>
      </c>
      <c r="Y629">
        <v>251</v>
      </c>
      <c r="Z629">
        <v>3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</row>
    <row r="630" spans="1:78" x14ac:dyDescent="0.2">
      <c r="A630">
        <v>628</v>
      </c>
      <c r="B630" t="s">
        <v>1084</v>
      </c>
      <c r="C630">
        <v>22</v>
      </c>
      <c r="D630">
        <v>113</v>
      </c>
      <c r="E630">
        <v>1</v>
      </c>
      <c r="F630">
        <v>0</v>
      </c>
      <c r="G630">
        <v>0</v>
      </c>
      <c r="H630">
        <v>0</v>
      </c>
      <c r="I630">
        <v>50463</v>
      </c>
      <c r="J630">
        <v>10000</v>
      </c>
      <c r="K630">
        <v>0</v>
      </c>
      <c r="L630">
        <v>0</v>
      </c>
      <c r="M630">
        <v>0</v>
      </c>
      <c r="N630">
        <v>0</v>
      </c>
      <c r="O630">
        <v>4</v>
      </c>
      <c r="P630">
        <v>51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100000</v>
      </c>
      <c r="X630">
        <v>5</v>
      </c>
      <c r="Y630">
        <v>251</v>
      </c>
      <c r="Z630">
        <v>3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</row>
    <row r="631" spans="1:78" x14ac:dyDescent="0.2">
      <c r="A631">
        <v>629</v>
      </c>
      <c r="B631" t="s">
        <v>1085</v>
      </c>
      <c r="C631">
        <v>22</v>
      </c>
      <c r="D631">
        <v>113</v>
      </c>
      <c r="E631">
        <v>1</v>
      </c>
      <c r="F631">
        <v>0</v>
      </c>
      <c r="G631">
        <v>0</v>
      </c>
      <c r="H631">
        <v>0</v>
      </c>
      <c r="I631">
        <v>50464</v>
      </c>
      <c r="J631">
        <v>10000</v>
      </c>
      <c r="K631">
        <v>0</v>
      </c>
      <c r="L631">
        <v>0</v>
      </c>
      <c r="M631">
        <v>0</v>
      </c>
      <c r="N631">
        <v>0</v>
      </c>
      <c r="O631">
        <v>4</v>
      </c>
      <c r="P631">
        <v>55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100000</v>
      </c>
      <c r="X631">
        <v>5</v>
      </c>
      <c r="Y631">
        <v>251</v>
      </c>
      <c r="Z631">
        <v>3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</row>
    <row r="632" spans="1:78" x14ac:dyDescent="0.2">
      <c r="A632">
        <v>630</v>
      </c>
      <c r="B632" t="s">
        <v>1086</v>
      </c>
      <c r="C632">
        <v>22</v>
      </c>
      <c r="D632">
        <v>113</v>
      </c>
      <c r="E632">
        <v>1</v>
      </c>
      <c r="F632">
        <v>0</v>
      </c>
      <c r="G632">
        <v>0</v>
      </c>
      <c r="H632">
        <v>0</v>
      </c>
      <c r="I632">
        <v>50465</v>
      </c>
      <c r="J632">
        <v>10000</v>
      </c>
      <c r="K632">
        <v>0</v>
      </c>
      <c r="L632">
        <v>0</v>
      </c>
      <c r="M632">
        <v>0</v>
      </c>
      <c r="N632">
        <v>0</v>
      </c>
      <c r="O632">
        <v>4</v>
      </c>
      <c r="P632">
        <v>59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100000</v>
      </c>
      <c r="X632">
        <v>5</v>
      </c>
      <c r="Y632">
        <v>251</v>
      </c>
      <c r="Z632">
        <v>3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</row>
    <row r="633" spans="1:78" x14ac:dyDescent="0.2">
      <c r="A633">
        <v>631</v>
      </c>
      <c r="B633" t="s">
        <v>1087</v>
      </c>
      <c r="C633">
        <v>22</v>
      </c>
      <c r="D633">
        <v>113</v>
      </c>
      <c r="E633">
        <v>1</v>
      </c>
      <c r="F633">
        <v>0</v>
      </c>
      <c r="G633">
        <v>0</v>
      </c>
      <c r="H633">
        <v>0</v>
      </c>
      <c r="I633">
        <v>50466</v>
      </c>
      <c r="J633">
        <v>10000</v>
      </c>
      <c r="K633">
        <v>0</v>
      </c>
      <c r="L633">
        <v>0</v>
      </c>
      <c r="M633">
        <v>0</v>
      </c>
      <c r="N633">
        <v>0</v>
      </c>
      <c r="O633">
        <v>4</v>
      </c>
      <c r="P633">
        <v>63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100000</v>
      </c>
      <c r="X633">
        <v>5</v>
      </c>
      <c r="Y633">
        <v>251</v>
      </c>
      <c r="Z633">
        <v>3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</row>
    <row r="634" spans="1:78" x14ac:dyDescent="0.2">
      <c r="A634">
        <v>632</v>
      </c>
      <c r="B634" t="s">
        <v>1088</v>
      </c>
      <c r="C634">
        <v>22</v>
      </c>
      <c r="D634">
        <v>113</v>
      </c>
      <c r="E634">
        <v>1</v>
      </c>
      <c r="F634">
        <v>0</v>
      </c>
      <c r="G634">
        <v>0</v>
      </c>
      <c r="H634">
        <v>0</v>
      </c>
      <c r="I634">
        <v>50467</v>
      </c>
      <c r="J634">
        <v>10000</v>
      </c>
      <c r="K634">
        <v>0</v>
      </c>
      <c r="L634">
        <v>0</v>
      </c>
      <c r="M634">
        <v>0</v>
      </c>
      <c r="N634">
        <v>0</v>
      </c>
      <c r="O634">
        <v>5</v>
      </c>
      <c r="P634">
        <v>67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100000</v>
      </c>
      <c r="X634">
        <v>5</v>
      </c>
      <c r="Y634">
        <v>251</v>
      </c>
      <c r="Z634">
        <v>3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</row>
    <row r="635" spans="1:78" x14ac:dyDescent="0.2">
      <c r="A635">
        <v>633</v>
      </c>
      <c r="B635" t="s">
        <v>1089</v>
      </c>
      <c r="C635">
        <v>22</v>
      </c>
      <c r="D635">
        <v>113</v>
      </c>
      <c r="E635">
        <v>1</v>
      </c>
      <c r="F635">
        <v>0</v>
      </c>
      <c r="G635">
        <v>0</v>
      </c>
      <c r="H635">
        <v>0</v>
      </c>
      <c r="I635">
        <v>50468</v>
      </c>
      <c r="J635">
        <v>10000</v>
      </c>
      <c r="K635">
        <v>0</v>
      </c>
      <c r="L635">
        <v>0</v>
      </c>
      <c r="M635">
        <v>0</v>
      </c>
      <c r="N635">
        <v>0</v>
      </c>
      <c r="O635">
        <v>6</v>
      </c>
      <c r="P635">
        <v>71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100000</v>
      </c>
      <c r="X635">
        <v>5</v>
      </c>
      <c r="Y635">
        <v>251</v>
      </c>
      <c r="Z635">
        <v>3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</row>
    <row r="636" spans="1:78" x14ac:dyDescent="0.2">
      <c r="A636">
        <v>634</v>
      </c>
      <c r="B636" t="s">
        <v>1090</v>
      </c>
      <c r="C636">
        <v>22</v>
      </c>
      <c r="D636">
        <v>113</v>
      </c>
      <c r="E636">
        <v>1</v>
      </c>
      <c r="F636">
        <v>0</v>
      </c>
      <c r="G636">
        <v>0</v>
      </c>
      <c r="H636">
        <v>0</v>
      </c>
      <c r="I636">
        <v>50469</v>
      </c>
      <c r="J636">
        <v>10000</v>
      </c>
      <c r="K636">
        <v>0</v>
      </c>
      <c r="L636">
        <v>0</v>
      </c>
      <c r="M636">
        <v>0</v>
      </c>
      <c r="N636">
        <v>0</v>
      </c>
      <c r="O636">
        <v>7</v>
      </c>
      <c r="P636">
        <v>76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100000</v>
      </c>
      <c r="X636">
        <v>5</v>
      </c>
      <c r="Y636">
        <v>251</v>
      </c>
      <c r="Z636">
        <v>3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</row>
    <row r="637" spans="1:78" x14ac:dyDescent="0.2">
      <c r="A637">
        <v>635</v>
      </c>
      <c r="B637" t="s">
        <v>1091</v>
      </c>
      <c r="C637">
        <v>22</v>
      </c>
      <c r="D637">
        <v>113</v>
      </c>
      <c r="E637">
        <v>1</v>
      </c>
      <c r="F637">
        <v>0</v>
      </c>
      <c r="G637">
        <v>0</v>
      </c>
      <c r="H637">
        <v>0</v>
      </c>
      <c r="I637">
        <v>50470</v>
      </c>
      <c r="J637">
        <v>10000</v>
      </c>
      <c r="K637">
        <v>0</v>
      </c>
      <c r="L637">
        <v>0</v>
      </c>
      <c r="M637">
        <v>0</v>
      </c>
      <c r="N637">
        <v>0</v>
      </c>
      <c r="O637">
        <v>8</v>
      </c>
      <c r="P637">
        <v>81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100000</v>
      </c>
      <c r="X637">
        <v>5</v>
      </c>
      <c r="Y637">
        <v>251</v>
      </c>
      <c r="Z637">
        <v>3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</row>
    <row r="638" spans="1:78" x14ac:dyDescent="0.2">
      <c r="A638">
        <v>636</v>
      </c>
      <c r="B638" t="s">
        <v>1092</v>
      </c>
      <c r="C638">
        <v>22</v>
      </c>
      <c r="D638">
        <v>113</v>
      </c>
      <c r="E638">
        <v>1</v>
      </c>
      <c r="F638">
        <v>0</v>
      </c>
      <c r="G638">
        <v>0</v>
      </c>
      <c r="H638">
        <v>0</v>
      </c>
      <c r="I638">
        <v>50471</v>
      </c>
      <c r="J638">
        <v>10000</v>
      </c>
      <c r="K638">
        <v>0</v>
      </c>
      <c r="L638">
        <v>0</v>
      </c>
      <c r="M638">
        <v>0</v>
      </c>
      <c r="N638">
        <v>0</v>
      </c>
      <c r="O638">
        <v>10</v>
      </c>
      <c r="P638">
        <v>86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100000</v>
      </c>
      <c r="X638">
        <v>5</v>
      </c>
      <c r="Y638">
        <v>251</v>
      </c>
      <c r="Z638">
        <v>3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</row>
    <row r="639" spans="1:78" x14ac:dyDescent="0.2">
      <c r="A639">
        <v>637</v>
      </c>
      <c r="B639" t="s">
        <v>1093</v>
      </c>
      <c r="C639">
        <v>22</v>
      </c>
      <c r="D639">
        <v>113</v>
      </c>
      <c r="E639">
        <v>1</v>
      </c>
      <c r="F639">
        <v>0</v>
      </c>
      <c r="G639">
        <v>0</v>
      </c>
      <c r="H639">
        <v>0</v>
      </c>
      <c r="I639">
        <v>50472</v>
      </c>
      <c r="J639">
        <v>10000</v>
      </c>
      <c r="K639">
        <v>0</v>
      </c>
      <c r="L639">
        <v>0</v>
      </c>
      <c r="M639">
        <v>0</v>
      </c>
      <c r="N639">
        <v>0</v>
      </c>
      <c r="O639">
        <v>12</v>
      </c>
      <c r="P639">
        <v>92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100000</v>
      </c>
      <c r="X639">
        <v>5</v>
      </c>
      <c r="Y639">
        <v>251</v>
      </c>
      <c r="Z639">
        <v>3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</row>
    <row r="640" spans="1:78" x14ac:dyDescent="0.2">
      <c r="A640">
        <v>638</v>
      </c>
      <c r="B640" t="s">
        <v>1094</v>
      </c>
      <c r="C640">
        <v>22</v>
      </c>
      <c r="D640">
        <v>113</v>
      </c>
      <c r="E640">
        <v>1</v>
      </c>
      <c r="F640">
        <v>0</v>
      </c>
      <c r="G640">
        <v>0</v>
      </c>
      <c r="H640">
        <v>0</v>
      </c>
      <c r="I640">
        <v>50473</v>
      </c>
      <c r="J640">
        <v>10000</v>
      </c>
      <c r="K640">
        <v>0</v>
      </c>
      <c r="L640">
        <v>0</v>
      </c>
      <c r="M640">
        <v>0</v>
      </c>
      <c r="N640">
        <v>0</v>
      </c>
      <c r="O640">
        <v>15</v>
      </c>
      <c r="P640">
        <v>99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100000</v>
      </c>
      <c r="X640">
        <v>5</v>
      </c>
      <c r="Y640">
        <v>251</v>
      </c>
      <c r="Z640">
        <v>3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</row>
    <row r="641" spans="1:78" x14ac:dyDescent="0.2">
      <c r="A641">
        <v>639</v>
      </c>
      <c r="B641" t="s">
        <v>678</v>
      </c>
      <c r="C641">
        <v>22</v>
      </c>
      <c r="D641">
        <v>114</v>
      </c>
      <c r="E641">
        <v>1</v>
      </c>
      <c r="F641">
        <v>0</v>
      </c>
      <c r="G641">
        <v>0</v>
      </c>
      <c r="H641">
        <v>0</v>
      </c>
      <c r="I641">
        <v>175</v>
      </c>
      <c r="J641">
        <v>10000</v>
      </c>
      <c r="K641">
        <v>0</v>
      </c>
      <c r="L641">
        <v>1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1</v>
      </c>
      <c r="U641">
        <v>0</v>
      </c>
      <c r="V641">
        <v>0</v>
      </c>
      <c r="W641">
        <v>100000</v>
      </c>
      <c r="X641">
        <v>5</v>
      </c>
      <c r="Y641">
        <v>251</v>
      </c>
      <c r="Z641">
        <v>3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</row>
    <row r="642" spans="1:78" x14ac:dyDescent="0.2">
      <c r="A642">
        <v>640</v>
      </c>
      <c r="B642" t="s">
        <v>1753</v>
      </c>
      <c r="C642">
        <v>22</v>
      </c>
      <c r="D642">
        <v>114</v>
      </c>
      <c r="E642">
        <v>1</v>
      </c>
      <c r="F642">
        <v>0</v>
      </c>
      <c r="G642">
        <v>0</v>
      </c>
      <c r="H642">
        <v>0</v>
      </c>
      <c r="I642">
        <v>50474</v>
      </c>
      <c r="J642">
        <v>10000</v>
      </c>
      <c r="K642">
        <v>0</v>
      </c>
      <c r="L642">
        <v>3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3</v>
      </c>
      <c r="U642">
        <v>0</v>
      </c>
      <c r="V642">
        <v>0</v>
      </c>
      <c r="W642">
        <v>100000</v>
      </c>
      <c r="X642">
        <v>5</v>
      </c>
      <c r="Y642">
        <v>251</v>
      </c>
      <c r="Z642">
        <v>3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</row>
    <row r="643" spans="1:78" x14ac:dyDescent="0.2">
      <c r="A643">
        <v>641</v>
      </c>
      <c r="B643" t="s">
        <v>1065</v>
      </c>
      <c r="C643">
        <v>22</v>
      </c>
      <c r="D643">
        <v>114</v>
      </c>
      <c r="E643">
        <v>1</v>
      </c>
      <c r="F643">
        <v>0</v>
      </c>
      <c r="G643">
        <v>0</v>
      </c>
      <c r="H643">
        <v>0</v>
      </c>
      <c r="I643">
        <v>50475</v>
      </c>
      <c r="J643">
        <v>10000</v>
      </c>
      <c r="K643">
        <v>0</v>
      </c>
      <c r="L643">
        <v>5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5</v>
      </c>
      <c r="U643">
        <v>0</v>
      </c>
      <c r="V643">
        <v>0</v>
      </c>
      <c r="W643">
        <v>100000</v>
      </c>
      <c r="X643">
        <v>5</v>
      </c>
      <c r="Y643">
        <v>251</v>
      </c>
      <c r="Z643">
        <v>3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</row>
    <row r="644" spans="1:78" x14ac:dyDescent="0.2">
      <c r="A644">
        <v>642</v>
      </c>
      <c r="B644" t="s">
        <v>1123</v>
      </c>
      <c r="C644">
        <v>22</v>
      </c>
      <c r="D644">
        <v>114</v>
      </c>
      <c r="E644">
        <v>1</v>
      </c>
      <c r="F644">
        <v>0</v>
      </c>
      <c r="G644">
        <v>0</v>
      </c>
      <c r="H644">
        <v>0</v>
      </c>
      <c r="I644">
        <v>50476</v>
      </c>
      <c r="J644">
        <v>10000</v>
      </c>
      <c r="K644">
        <v>0</v>
      </c>
      <c r="L644">
        <v>7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7</v>
      </c>
      <c r="U644">
        <v>0</v>
      </c>
      <c r="V644">
        <v>0</v>
      </c>
      <c r="W644">
        <v>100000</v>
      </c>
      <c r="X644">
        <v>5</v>
      </c>
      <c r="Y644">
        <v>251</v>
      </c>
      <c r="Z644">
        <v>3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</row>
    <row r="645" spans="1:78" x14ac:dyDescent="0.2">
      <c r="A645">
        <v>643</v>
      </c>
      <c r="B645" t="s">
        <v>1124</v>
      </c>
      <c r="C645">
        <v>22</v>
      </c>
      <c r="D645">
        <v>114</v>
      </c>
      <c r="E645">
        <v>1</v>
      </c>
      <c r="F645">
        <v>0</v>
      </c>
      <c r="G645">
        <v>0</v>
      </c>
      <c r="H645">
        <v>0</v>
      </c>
      <c r="I645">
        <v>50477</v>
      </c>
      <c r="J645">
        <v>10000</v>
      </c>
      <c r="K645">
        <v>0</v>
      </c>
      <c r="L645">
        <v>9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9</v>
      </c>
      <c r="U645">
        <v>0</v>
      </c>
      <c r="V645">
        <v>0</v>
      </c>
      <c r="W645">
        <v>100000</v>
      </c>
      <c r="X645">
        <v>5</v>
      </c>
      <c r="Y645">
        <v>251</v>
      </c>
      <c r="Z645">
        <v>3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</row>
    <row r="646" spans="1:78" x14ac:dyDescent="0.2">
      <c r="A646">
        <v>644</v>
      </c>
      <c r="B646" t="s">
        <v>1125</v>
      </c>
      <c r="C646">
        <v>22</v>
      </c>
      <c r="D646">
        <v>114</v>
      </c>
      <c r="E646">
        <v>1</v>
      </c>
      <c r="F646">
        <v>0</v>
      </c>
      <c r="G646">
        <v>0</v>
      </c>
      <c r="H646">
        <v>0</v>
      </c>
      <c r="I646">
        <v>50478</v>
      </c>
      <c r="J646">
        <v>10000</v>
      </c>
      <c r="K646">
        <v>1</v>
      </c>
      <c r="L646">
        <v>11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1</v>
      </c>
      <c r="T646">
        <v>11</v>
      </c>
      <c r="U646">
        <v>0</v>
      </c>
      <c r="V646">
        <v>0</v>
      </c>
      <c r="W646">
        <v>100000</v>
      </c>
      <c r="X646">
        <v>5</v>
      </c>
      <c r="Y646">
        <v>251</v>
      </c>
      <c r="Z646">
        <v>3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</row>
    <row r="647" spans="1:78" x14ac:dyDescent="0.2">
      <c r="A647">
        <v>645</v>
      </c>
      <c r="B647" t="s">
        <v>1126</v>
      </c>
      <c r="C647">
        <v>22</v>
      </c>
      <c r="D647">
        <v>114</v>
      </c>
      <c r="E647">
        <v>1</v>
      </c>
      <c r="F647">
        <v>0</v>
      </c>
      <c r="G647">
        <v>0</v>
      </c>
      <c r="H647">
        <v>0</v>
      </c>
      <c r="I647">
        <v>50479</v>
      </c>
      <c r="J647">
        <v>10000</v>
      </c>
      <c r="K647">
        <v>1</v>
      </c>
      <c r="L647">
        <v>13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>
        <v>13</v>
      </c>
      <c r="U647">
        <v>0</v>
      </c>
      <c r="V647">
        <v>0</v>
      </c>
      <c r="W647">
        <v>100000</v>
      </c>
      <c r="X647">
        <v>5</v>
      </c>
      <c r="Y647">
        <v>251</v>
      </c>
      <c r="Z647">
        <v>3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</row>
    <row r="648" spans="1:78" x14ac:dyDescent="0.2">
      <c r="A648">
        <v>646</v>
      </c>
      <c r="B648" t="s">
        <v>1127</v>
      </c>
      <c r="C648">
        <v>22</v>
      </c>
      <c r="D648">
        <v>114</v>
      </c>
      <c r="E648">
        <v>1</v>
      </c>
      <c r="F648">
        <v>0</v>
      </c>
      <c r="G648">
        <v>0</v>
      </c>
      <c r="H648">
        <v>0</v>
      </c>
      <c r="I648">
        <v>50480</v>
      </c>
      <c r="J648">
        <v>10000</v>
      </c>
      <c r="K648">
        <v>1</v>
      </c>
      <c r="L648">
        <v>15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>
        <v>15</v>
      </c>
      <c r="U648">
        <v>0</v>
      </c>
      <c r="V648">
        <v>0</v>
      </c>
      <c r="W648">
        <v>100000</v>
      </c>
      <c r="X648">
        <v>5</v>
      </c>
      <c r="Y648">
        <v>251</v>
      </c>
      <c r="Z648">
        <v>3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</row>
    <row r="649" spans="1:78" x14ac:dyDescent="0.2">
      <c r="A649">
        <v>647</v>
      </c>
      <c r="B649" t="s">
        <v>1128</v>
      </c>
      <c r="C649">
        <v>22</v>
      </c>
      <c r="D649">
        <v>114</v>
      </c>
      <c r="E649">
        <v>1</v>
      </c>
      <c r="F649">
        <v>0</v>
      </c>
      <c r="G649">
        <v>0</v>
      </c>
      <c r="H649">
        <v>0</v>
      </c>
      <c r="I649">
        <v>50481</v>
      </c>
      <c r="J649">
        <v>10000</v>
      </c>
      <c r="K649">
        <v>1</v>
      </c>
      <c r="L649">
        <v>17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>
        <v>17</v>
      </c>
      <c r="U649">
        <v>0</v>
      </c>
      <c r="V649">
        <v>0</v>
      </c>
      <c r="W649">
        <v>100000</v>
      </c>
      <c r="X649">
        <v>5</v>
      </c>
      <c r="Y649">
        <v>251</v>
      </c>
      <c r="Z649">
        <v>3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</row>
    <row r="650" spans="1:78" x14ac:dyDescent="0.2">
      <c r="A650">
        <v>648</v>
      </c>
      <c r="B650" t="s">
        <v>1129</v>
      </c>
      <c r="C650">
        <v>22</v>
      </c>
      <c r="D650">
        <v>114</v>
      </c>
      <c r="E650">
        <v>1</v>
      </c>
      <c r="F650">
        <v>0</v>
      </c>
      <c r="G650">
        <v>0</v>
      </c>
      <c r="H650">
        <v>0</v>
      </c>
      <c r="I650">
        <v>50482</v>
      </c>
      <c r="J650">
        <v>10000</v>
      </c>
      <c r="K650">
        <v>1</v>
      </c>
      <c r="L650">
        <v>19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>
        <v>19</v>
      </c>
      <c r="U650">
        <v>0</v>
      </c>
      <c r="V650">
        <v>0</v>
      </c>
      <c r="W650">
        <v>100000</v>
      </c>
      <c r="X650">
        <v>5</v>
      </c>
      <c r="Y650">
        <v>251</v>
      </c>
      <c r="Z650">
        <v>3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</row>
    <row r="651" spans="1:78" x14ac:dyDescent="0.2">
      <c r="A651">
        <v>649</v>
      </c>
      <c r="B651" t="s">
        <v>1130</v>
      </c>
      <c r="C651">
        <v>22</v>
      </c>
      <c r="D651">
        <v>114</v>
      </c>
      <c r="E651">
        <v>1</v>
      </c>
      <c r="F651">
        <v>0</v>
      </c>
      <c r="G651">
        <v>0</v>
      </c>
      <c r="H651">
        <v>0</v>
      </c>
      <c r="I651">
        <v>50483</v>
      </c>
      <c r="J651">
        <v>10000</v>
      </c>
      <c r="K651">
        <v>2</v>
      </c>
      <c r="L651">
        <v>21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2</v>
      </c>
      <c r="T651">
        <v>21</v>
      </c>
      <c r="U651">
        <v>0</v>
      </c>
      <c r="V651">
        <v>0</v>
      </c>
      <c r="W651">
        <v>100000</v>
      </c>
      <c r="X651">
        <v>5</v>
      </c>
      <c r="Y651">
        <v>251</v>
      </c>
      <c r="Z651">
        <v>3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</row>
    <row r="652" spans="1:78" x14ac:dyDescent="0.2">
      <c r="A652">
        <v>650</v>
      </c>
      <c r="B652" t="s">
        <v>1131</v>
      </c>
      <c r="C652">
        <v>22</v>
      </c>
      <c r="D652">
        <v>114</v>
      </c>
      <c r="E652">
        <v>1</v>
      </c>
      <c r="F652">
        <v>0</v>
      </c>
      <c r="G652">
        <v>0</v>
      </c>
      <c r="H652">
        <v>0</v>
      </c>
      <c r="I652">
        <v>50484</v>
      </c>
      <c r="J652">
        <v>10000</v>
      </c>
      <c r="K652">
        <v>2</v>
      </c>
      <c r="L652">
        <v>24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2</v>
      </c>
      <c r="T652">
        <v>24</v>
      </c>
      <c r="U652">
        <v>0</v>
      </c>
      <c r="V652">
        <v>0</v>
      </c>
      <c r="W652">
        <v>100000</v>
      </c>
      <c r="X652">
        <v>5</v>
      </c>
      <c r="Y652">
        <v>251</v>
      </c>
      <c r="Z652">
        <v>3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</row>
    <row r="653" spans="1:78" x14ac:dyDescent="0.2">
      <c r="A653">
        <v>651</v>
      </c>
      <c r="B653" t="s">
        <v>1132</v>
      </c>
      <c r="C653">
        <v>22</v>
      </c>
      <c r="D653">
        <v>114</v>
      </c>
      <c r="E653">
        <v>1</v>
      </c>
      <c r="F653">
        <v>0</v>
      </c>
      <c r="G653">
        <v>0</v>
      </c>
      <c r="H653">
        <v>0</v>
      </c>
      <c r="I653">
        <v>50485</v>
      </c>
      <c r="J653">
        <v>10000</v>
      </c>
      <c r="K653">
        <v>2</v>
      </c>
      <c r="L653">
        <v>27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2</v>
      </c>
      <c r="T653">
        <v>27</v>
      </c>
      <c r="U653">
        <v>0</v>
      </c>
      <c r="V653">
        <v>0</v>
      </c>
      <c r="W653">
        <v>100000</v>
      </c>
      <c r="X653">
        <v>5</v>
      </c>
      <c r="Y653">
        <v>251</v>
      </c>
      <c r="Z653">
        <v>3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</row>
    <row r="654" spans="1:78" x14ac:dyDescent="0.2">
      <c r="A654">
        <v>652</v>
      </c>
      <c r="B654" t="s">
        <v>1133</v>
      </c>
      <c r="C654">
        <v>22</v>
      </c>
      <c r="D654">
        <v>114</v>
      </c>
      <c r="E654">
        <v>1</v>
      </c>
      <c r="F654">
        <v>0</v>
      </c>
      <c r="G654">
        <v>0</v>
      </c>
      <c r="H654">
        <v>0</v>
      </c>
      <c r="I654">
        <v>50486</v>
      </c>
      <c r="J654">
        <v>10000</v>
      </c>
      <c r="K654">
        <v>2</v>
      </c>
      <c r="L654">
        <v>30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2</v>
      </c>
      <c r="T654">
        <v>30</v>
      </c>
      <c r="U654">
        <v>0</v>
      </c>
      <c r="V654">
        <v>0</v>
      </c>
      <c r="W654">
        <v>100000</v>
      </c>
      <c r="X654">
        <v>5</v>
      </c>
      <c r="Y654">
        <v>251</v>
      </c>
      <c r="Z654">
        <v>3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</row>
    <row r="655" spans="1:78" x14ac:dyDescent="0.2">
      <c r="A655">
        <v>653</v>
      </c>
      <c r="B655" t="s">
        <v>1134</v>
      </c>
      <c r="C655">
        <v>22</v>
      </c>
      <c r="D655">
        <v>114</v>
      </c>
      <c r="E655">
        <v>1</v>
      </c>
      <c r="F655">
        <v>0</v>
      </c>
      <c r="G655">
        <v>0</v>
      </c>
      <c r="H655">
        <v>0</v>
      </c>
      <c r="I655">
        <v>50487</v>
      </c>
      <c r="J655">
        <v>10000</v>
      </c>
      <c r="K655">
        <v>2</v>
      </c>
      <c r="L655">
        <v>33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2</v>
      </c>
      <c r="T655">
        <v>33</v>
      </c>
      <c r="U655">
        <v>0</v>
      </c>
      <c r="V655">
        <v>0</v>
      </c>
      <c r="W655">
        <v>100000</v>
      </c>
      <c r="X655">
        <v>5</v>
      </c>
      <c r="Y655">
        <v>251</v>
      </c>
      <c r="Z655">
        <v>3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</row>
    <row r="656" spans="1:78" x14ac:dyDescent="0.2">
      <c r="A656">
        <v>654</v>
      </c>
      <c r="B656" t="s">
        <v>1135</v>
      </c>
      <c r="C656">
        <v>22</v>
      </c>
      <c r="D656">
        <v>114</v>
      </c>
      <c r="E656">
        <v>1</v>
      </c>
      <c r="F656">
        <v>0</v>
      </c>
      <c r="G656">
        <v>0</v>
      </c>
      <c r="H656">
        <v>0</v>
      </c>
      <c r="I656">
        <v>50488</v>
      </c>
      <c r="J656">
        <v>10000</v>
      </c>
      <c r="K656">
        <v>3</v>
      </c>
      <c r="L656">
        <v>36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3</v>
      </c>
      <c r="T656">
        <v>36</v>
      </c>
      <c r="U656">
        <v>0</v>
      </c>
      <c r="V656">
        <v>0</v>
      </c>
      <c r="W656">
        <v>100000</v>
      </c>
      <c r="X656">
        <v>5</v>
      </c>
      <c r="Y656">
        <v>251</v>
      </c>
      <c r="Z656">
        <v>3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</row>
    <row r="657" spans="1:78" x14ac:dyDescent="0.2">
      <c r="A657">
        <v>655</v>
      </c>
      <c r="B657" t="s">
        <v>1136</v>
      </c>
      <c r="C657">
        <v>22</v>
      </c>
      <c r="D657">
        <v>114</v>
      </c>
      <c r="E657">
        <v>1</v>
      </c>
      <c r="F657">
        <v>0</v>
      </c>
      <c r="G657">
        <v>0</v>
      </c>
      <c r="H657">
        <v>0</v>
      </c>
      <c r="I657">
        <v>50489</v>
      </c>
      <c r="J657">
        <v>10000</v>
      </c>
      <c r="K657">
        <v>3</v>
      </c>
      <c r="L657">
        <v>39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3</v>
      </c>
      <c r="T657">
        <v>39</v>
      </c>
      <c r="U657">
        <v>0</v>
      </c>
      <c r="V657">
        <v>0</v>
      </c>
      <c r="W657">
        <v>100000</v>
      </c>
      <c r="X657">
        <v>5</v>
      </c>
      <c r="Y657">
        <v>251</v>
      </c>
      <c r="Z657">
        <v>3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</row>
    <row r="658" spans="1:78" x14ac:dyDescent="0.2">
      <c r="A658">
        <v>656</v>
      </c>
      <c r="B658" t="s">
        <v>1137</v>
      </c>
      <c r="C658">
        <v>22</v>
      </c>
      <c r="D658">
        <v>114</v>
      </c>
      <c r="E658">
        <v>1</v>
      </c>
      <c r="F658">
        <v>0</v>
      </c>
      <c r="G658">
        <v>0</v>
      </c>
      <c r="H658">
        <v>0</v>
      </c>
      <c r="I658">
        <v>50490</v>
      </c>
      <c r="J658">
        <v>10000</v>
      </c>
      <c r="K658">
        <v>3</v>
      </c>
      <c r="L658">
        <v>42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3</v>
      </c>
      <c r="T658">
        <v>42</v>
      </c>
      <c r="U658">
        <v>0</v>
      </c>
      <c r="V658">
        <v>0</v>
      </c>
      <c r="W658">
        <v>100000</v>
      </c>
      <c r="X658">
        <v>5</v>
      </c>
      <c r="Y658">
        <v>251</v>
      </c>
      <c r="Z658">
        <v>3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</row>
    <row r="659" spans="1:78" x14ac:dyDescent="0.2">
      <c r="A659">
        <v>657</v>
      </c>
      <c r="B659" t="s">
        <v>1138</v>
      </c>
      <c r="C659">
        <v>22</v>
      </c>
      <c r="D659">
        <v>114</v>
      </c>
      <c r="E659">
        <v>1</v>
      </c>
      <c r="F659">
        <v>0</v>
      </c>
      <c r="G659">
        <v>0</v>
      </c>
      <c r="H659">
        <v>0</v>
      </c>
      <c r="I659">
        <v>50491</v>
      </c>
      <c r="J659">
        <v>10000</v>
      </c>
      <c r="K659">
        <v>3</v>
      </c>
      <c r="L659">
        <v>45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3</v>
      </c>
      <c r="T659">
        <v>45</v>
      </c>
      <c r="U659">
        <v>0</v>
      </c>
      <c r="V659">
        <v>0</v>
      </c>
      <c r="W659">
        <v>100000</v>
      </c>
      <c r="X659">
        <v>5</v>
      </c>
      <c r="Y659">
        <v>251</v>
      </c>
      <c r="Z659">
        <v>3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</row>
    <row r="660" spans="1:78" x14ac:dyDescent="0.2">
      <c r="A660">
        <v>658</v>
      </c>
      <c r="B660" t="s">
        <v>1139</v>
      </c>
      <c r="C660">
        <v>22</v>
      </c>
      <c r="D660">
        <v>114</v>
      </c>
      <c r="E660">
        <v>1</v>
      </c>
      <c r="F660">
        <v>0</v>
      </c>
      <c r="G660">
        <v>0</v>
      </c>
      <c r="H660">
        <v>0</v>
      </c>
      <c r="I660">
        <v>50492</v>
      </c>
      <c r="J660">
        <v>10000</v>
      </c>
      <c r="K660">
        <v>3</v>
      </c>
      <c r="L660">
        <v>48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3</v>
      </c>
      <c r="T660">
        <v>48</v>
      </c>
      <c r="U660">
        <v>0</v>
      </c>
      <c r="V660">
        <v>0</v>
      </c>
      <c r="W660">
        <v>100000</v>
      </c>
      <c r="X660">
        <v>5</v>
      </c>
      <c r="Y660">
        <v>251</v>
      </c>
      <c r="Z660">
        <v>3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</row>
    <row r="661" spans="1:78" x14ac:dyDescent="0.2">
      <c r="A661">
        <v>659</v>
      </c>
      <c r="B661" t="s">
        <v>1140</v>
      </c>
      <c r="C661">
        <v>22</v>
      </c>
      <c r="D661">
        <v>114</v>
      </c>
      <c r="E661">
        <v>1</v>
      </c>
      <c r="F661">
        <v>0</v>
      </c>
      <c r="G661">
        <v>0</v>
      </c>
      <c r="H661">
        <v>0</v>
      </c>
      <c r="I661">
        <v>50493</v>
      </c>
      <c r="J661">
        <v>10000</v>
      </c>
      <c r="K661">
        <v>4</v>
      </c>
      <c r="L661">
        <v>51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4</v>
      </c>
      <c r="T661">
        <v>51</v>
      </c>
      <c r="U661">
        <v>0</v>
      </c>
      <c r="V661">
        <v>0</v>
      </c>
      <c r="W661">
        <v>100000</v>
      </c>
      <c r="X661">
        <v>5</v>
      </c>
      <c r="Y661">
        <v>251</v>
      </c>
      <c r="Z661">
        <v>3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</row>
    <row r="662" spans="1:78" x14ac:dyDescent="0.2">
      <c r="A662">
        <v>660</v>
      </c>
      <c r="B662" t="s">
        <v>1141</v>
      </c>
      <c r="C662">
        <v>22</v>
      </c>
      <c r="D662">
        <v>114</v>
      </c>
      <c r="E662">
        <v>1</v>
      </c>
      <c r="F662">
        <v>0</v>
      </c>
      <c r="G662">
        <v>0</v>
      </c>
      <c r="H662">
        <v>0</v>
      </c>
      <c r="I662">
        <v>50494</v>
      </c>
      <c r="J662">
        <v>10000</v>
      </c>
      <c r="K662">
        <v>4</v>
      </c>
      <c r="L662">
        <v>55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4</v>
      </c>
      <c r="T662">
        <v>55</v>
      </c>
      <c r="U662">
        <v>0</v>
      </c>
      <c r="V662">
        <v>0</v>
      </c>
      <c r="W662">
        <v>100000</v>
      </c>
      <c r="X662">
        <v>5</v>
      </c>
      <c r="Y662">
        <v>251</v>
      </c>
      <c r="Z662">
        <v>3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</row>
    <row r="663" spans="1:78" x14ac:dyDescent="0.2">
      <c r="A663">
        <v>661</v>
      </c>
      <c r="B663" t="s">
        <v>1142</v>
      </c>
      <c r="C663">
        <v>22</v>
      </c>
      <c r="D663">
        <v>114</v>
      </c>
      <c r="E663">
        <v>1</v>
      </c>
      <c r="F663">
        <v>0</v>
      </c>
      <c r="G663">
        <v>0</v>
      </c>
      <c r="H663">
        <v>0</v>
      </c>
      <c r="I663">
        <v>50495</v>
      </c>
      <c r="J663">
        <v>10000</v>
      </c>
      <c r="K663">
        <v>4</v>
      </c>
      <c r="L663">
        <v>59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</v>
      </c>
      <c r="T663">
        <v>59</v>
      </c>
      <c r="U663">
        <v>0</v>
      </c>
      <c r="V663">
        <v>0</v>
      </c>
      <c r="W663">
        <v>100000</v>
      </c>
      <c r="X663">
        <v>5</v>
      </c>
      <c r="Y663">
        <v>251</v>
      </c>
      <c r="Z663">
        <v>3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</row>
    <row r="664" spans="1:78" x14ac:dyDescent="0.2">
      <c r="A664">
        <v>662</v>
      </c>
      <c r="B664" t="s">
        <v>1143</v>
      </c>
      <c r="C664">
        <v>22</v>
      </c>
      <c r="D664">
        <v>114</v>
      </c>
      <c r="E664">
        <v>1</v>
      </c>
      <c r="F664">
        <v>0</v>
      </c>
      <c r="G664">
        <v>0</v>
      </c>
      <c r="H664">
        <v>0</v>
      </c>
      <c r="I664">
        <v>50496</v>
      </c>
      <c r="J664">
        <v>10000</v>
      </c>
      <c r="K664">
        <v>4</v>
      </c>
      <c r="L664">
        <v>63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</v>
      </c>
      <c r="T664">
        <v>63</v>
      </c>
      <c r="U664">
        <v>0</v>
      </c>
      <c r="V664">
        <v>0</v>
      </c>
      <c r="W664">
        <v>100000</v>
      </c>
      <c r="X664">
        <v>5</v>
      </c>
      <c r="Y664">
        <v>251</v>
      </c>
      <c r="Z664">
        <v>3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</row>
    <row r="665" spans="1:78" x14ac:dyDescent="0.2">
      <c r="A665">
        <v>663</v>
      </c>
      <c r="B665" t="s">
        <v>1144</v>
      </c>
      <c r="C665">
        <v>22</v>
      </c>
      <c r="D665">
        <v>114</v>
      </c>
      <c r="E665">
        <v>1</v>
      </c>
      <c r="F665">
        <v>0</v>
      </c>
      <c r="G665">
        <v>0</v>
      </c>
      <c r="H665">
        <v>0</v>
      </c>
      <c r="I665">
        <v>50497</v>
      </c>
      <c r="J665">
        <v>10000</v>
      </c>
      <c r="K665">
        <v>5</v>
      </c>
      <c r="L665">
        <v>67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5</v>
      </c>
      <c r="T665">
        <v>67</v>
      </c>
      <c r="U665">
        <v>0</v>
      </c>
      <c r="V665">
        <v>0</v>
      </c>
      <c r="W665">
        <v>100000</v>
      </c>
      <c r="X665">
        <v>5</v>
      </c>
      <c r="Y665">
        <v>251</v>
      </c>
      <c r="Z665">
        <v>3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</row>
    <row r="666" spans="1:78" x14ac:dyDescent="0.2">
      <c r="A666">
        <v>664</v>
      </c>
      <c r="B666" t="s">
        <v>1145</v>
      </c>
      <c r="C666">
        <v>22</v>
      </c>
      <c r="D666">
        <v>114</v>
      </c>
      <c r="E666">
        <v>1</v>
      </c>
      <c r="F666">
        <v>0</v>
      </c>
      <c r="G666">
        <v>0</v>
      </c>
      <c r="H666">
        <v>0</v>
      </c>
      <c r="I666">
        <v>50498</v>
      </c>
      <c r="J666">
        <v>10000</v>
      </c>
      <c r="K666">
        <v>6</v>
      </c>
      <c r="L666">
        <v>71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6</v>
      </c>
      <c r="T666">
        <v>71</v>
      </c>
      <c r="U666">
        <v>0</v>
      </c>
      <c r="V666">
        <v>0</v>
      </c>
      <c r="W666">
        <v>100000</v>
      </c>
      <c r="X666">
        <v>5</v>
      </c>
      <c r="Y666">
        <v>251</v>
      </c>
      <c r="Z666">
        <v>3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</row>
    <row r="667" spans="1:78" x14ac:dyDescent="0.2">
      <c r="A667">
        <v>665</v>
      </c>
      <c r="B667" t="s">
        <v>1146</v>
      </c>
      <c r="C667">
        <v>22</v>
      </c>
      <c r="D667">
        <v>114</v>
      </c>
      <c r="E667">
        <v>1</v>
      </c>
      <c r="F667">
        <v>0</v>
      </c>
      <c r="G667">
        <v>0</v>
      </c>
      <c r="H667">
        <v>0</v>
      </c>
      <c r="I667">
        <v>50499</v>
      </c>
      <c r="J667">
        <v>10000</v>
      </c>
      <c r="K667">
        <v>7</v>
      </c>
      <c r="L667">
        <v>76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7</v>
      </c>
      <c r="T667">
        <v>76</v>
      </c>
      <c r="U667">
        <v>0</v>
      </c>
      <c r="V667">
        <v>0</v>
      </c>
      <c r="W667">
        <v>100000</v>
      </c>
      <c r="X667">
        <v>5</v>
      </c>
      <c r="Y667">
        <v>251</v>
      </c>
      <c r="Z667">
        <v>3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</row>
    <row r="668" spans="1:78" x14ac:dyDescent="0.2">
      <c r="A668">
        <v>666</v>
      </c>
      <c r="B668" t="s">
        <v>1147</v>
      </c>
      <c r="C668">
        <v>22</v>
      </c>
      <c r="D668">
        <v>114</v>
      </c>
      <c r="E668">
        <v>1</v>
      </c>
      <c r="F668">
        <v>0</v>
      </c>
      <c r="G668">
        <v>0</v>
      </c>
      <c r="H668">
        <v>0</v>
      </c>
      <c r="I668">
        <v>50500</v>
      </c>
      <c r="J668">
        <v>10000</v>
      </c>
      <c r="K668">
        <v>8</v>
      </c>
      <c r="L668">
        <v>81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8</v>
      </c>
      <c r="T668">
        <v>81</v>
      </c>
      <c r="U668">
        <v>0</v>
      </c>
      <c r="V668">
        <v>0</v>
      </c>
      <c r="W668">
        <v>100000</v>
      </c>
      <c r="X668">
        <v>5</v>
      </c>
      <c r="Y668">
        <v>251</v>
      </c>
      <c r="Z668">
        <v>3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</row>
    <row r="669" spans="1:78" x14ac:dyDescent="0.2">
      <c r="A669">
        <v>667</v>
      </c>
      <c r="B669" t="s">
        <v>1148</v>
      </c>
      <c r="C669">
        <v>22</v>
      </c>
      <c r="D669">
        <v>114</v>
      </c>
      <c r="E669">
        <v>1</v>
      </c>
      <c r="F669">
        <v>0</v>
      </c>
      <c r="G669">
        <v>0</v>
      </c>
      <c r="H669">
        <v>0</v>
      </c>
      <c r="I669">
        <v>50501</v>
      </c>
      <c r="J669">
        <v>10000</v>
      </c>
      <c r="K669">
        <v>10</v>
      </c>
      <c r="L669">
        <v>86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10</v>
      </c>
      <c r="T669">
        <v>86</v>
      </c>
      <c r="U669">
        <v>0</v>
      </c>
      <c r="V669">
        <v>0</v>
      </c>
      <c r="W669">
        <v>100000</v>
      </c>
      <c r="X669">
        <v>5</v>
      </c>
      <c r="Y669">
        <v>251</v>
      </c>
      <c r="Z669">
        <v>3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</row>
    <row r="670" spans="1:78" x14ac:dyDescent="0.2">
      <c r="A670">
        <v>668</v>
      </c>
      <c r="B670" t="s">
        <v>1149</v>
      </c>
      <c r="C670">
        <v>22</v>
      </c>
      <c r="D670">
        <v>114</v>
      </c>
      <c r="E670">
        <v>1</v>
      </c>
      <c r="F670">
        <v>0</v>
      </c>
      <c r="G670">
        <v>0</v>
      </c>
      <c r="H670">
        <v>0</v>
      </c>
      <c r="I670">
        <v>50502</v>
      </c>
      <c r="J670">
        <v>10000</v>
      </c>
      <c r="K670">
        <v>12</v>
      </c>
      <c r="L670">
        <v>92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12</v>
      </c>
      <c r="T670">
        <v>92</v>
      </c>
      <c r="U670">
        <v>0</v>
      </c>
      <c r="V670">
        <v>0</v>
      </c>
      <c r="W670">
        <v>100000</v>
      </c>
      <c r="X670">
        <v>5</v>
      </c>
      <c r="Y670">
        <v>251</v>
      </c>
      <c r="Z670">
        <v>3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</row>
    <row r="671" spans="1:78" x14ac:dyDescent="0.2">
      <c r="A671">
        <v>669</v>
      </c>
      <c r="B671" t="s">
        <v>1150</v>
      </c>
      <c r="C671">
        <v>22</v>
      </c>
      <c r="D671">
        <v>114</v>
      </c>
      <c r="E671">
        <v>1</v>
      </c>
      <c r="F671">
        <v>0</v>
      </c>
      <c r="G671">
        <v>0</v>
      </c>
      <c r="H671">
        <v>0</v>
      </c>
      <c r="I671">
        <v>50503</v>
      </c>
      <c r="J671">
        <v>10000</v>
      </c>
      <c r="K671">
        <v>15</v>
      </c>
      <c r="L671">
        <v>99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15</v>
      </c>
      <c r="T671">
        <v>99</v>
      </c>
      <c r="U671">
        <v>0</v>
      </c>
      <c r="V671">
        <v>0</v>
      </c>
      <c r="W671">
        <v>100000</v>
      </c>
      <c r="X671">
        <v>5</v>
      </c>
      <c r="Y671">
        <v>251</v>
      </c>
      <c r="Z671">
        <v>3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</row>
    <row r="672" spans="1:78" x14ac:dyDescent="0.2">
      <c r="A672">
        <v>670</v>
      </c>
      <c r="B672" t="s">
        <v>679</v>
      </c>
      <c r="C672">
        <v>22</v>
      </c>
      <c r="D672">
        <v>118</v>
      </c>
      <c r="E672">
        <v>1</v>
      </c>
      <c r="F672">
        <v>0</v>
      </c>
      <c r="G672">
        <v>0</v>
      </c>
      <c r="H672">
        <v>0</v>
      </c>
      <c r="I672">
        <v>176</v>
      </c>
      <c r="J672">
        <v>10000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1</v>
      </c>
      <c r="S672">
        <v>0</v>
      </c>
      <c r="T672">
        <v>0</v>
      </c>
      <c r="U672">
        <v>0</v>
      </c>
      <c r="V672">
        <v>0</v>
      </c>
      <c r="W672">
        <v>100000</v>
      </c>
      <c r="X672">
        <v>5</v>
      </c>
      <c r="Y672">
        <v>251</v>
      </c>
      <c r="Z672">
        <v>3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</row>
    <row r="673" spans="1:78" x14ac:dyDescent="0.2">
      <c r="A673">
        <v>671</v>
      </c>
      <c r="B673" t="s">
        <v>1754</v>
      </c>
      <c r="C673">
        <v>22</v>
      </c>
      <c r="D673">
        <v>118</v>
      </c>
      <c r="E673">
        <v>1</v>
      </c>
      <c r="F673">
        <v>0</v>
      </c>
      <c r="G673">
        <v>0</v>
      </c>
      <c r="H673">
        <v>0</v>
      </c>
      <c r="I673">
        <v>50504</v>
      </c>
      <c r="J673">
        <v>10000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3</v>
      </c>
      <c r="S673">
        <v>0</v>
      </c>
      <c r="T673">
        <v>0</v>
      </c>
      <c r="U673">
        <v>0</v>
      </c>
      <c r="V673">
        <v>0</v>
      </c>
      <c r="W673">
        <v>100000</v>
      </c>
      <c r="X673">
        <v>5</v>
      </c>
      <c r="Y673">
        <v>251</v>
      </c>
      <c r="Z673">
        <v>3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</row>
    <row r="674" spans="1:78" x14ac:dyDescent="0.2">
      <c r="A674">
        <v>672</v>
      </c>
      <c r="B674" t="s">
        <v>1066</v>
      </c>
      <c r="C674">
        <v>22</v>
      </c>
      <c r="D674">
        <v>118</v>
      </c>
      <c r="E674">
        <v>1</v>
      </c>
      <c r="F674">
        <v>0</v>
      </c>
      <c r="G674">
        <v>0</v>
      </c>
      <c r="H674">
        <v>0</v>
      </c>
      <c r="I674">
        <v>50505</v>
      </c>
      <c r="J674">
        <v>10000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5</v>
      </c>
      <c r="S674">
        <v>0</v>
      </c>
      <c r="T674">
        <v>0</v>
      </c>
      <c r="U674">
        <v>0</v>
      </c>
      <c r="V674">
        <v>0</v>
      </c>
      <c r="W674">
        <v>100000</v>
      </c>
      <c r="X674">
        <v>5</v>
      </c>
      <c r="Y674">
        <v>251</v>
      </c>
      <c r="Z674">
        <v>3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</row>
    <row r="675" spans="1:78" x14ac:dyDescent="0.2">
      <c r="A675">
        <v>673</v>
      </c>
      <c r="B675" t="s">
        <v>1095</v>
      </c>
      <c r="C675">
        <v>22</v>
      </c>
      <c r="D675">
        <v>118</v>
      </c>
      <c r="E675">
        <v>1</v>
      </c>
      <c r="F675">
        <v>0</v>
      </c>
      <c r="G675">
        <v>0</v>
      </c>
      <c r="H675">
        <v>0</v>
      </c>
      <c r="I675">
        <v>50506</v>
      </c>
      <c r="J675">
        <v>10000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7</v>
      </c>
      <c r="S675">
        <v>0</v>
      </c>
      <c r="T675">
        <v>0</v>
      </c>
      <c r="U675">
        <v>0</v>
      </c>
      <c r="V675">
        <v>0</v>
      </c>
      <c r="W675">
        <v>100000</v>
      </c>
      <c r="X675">
        <v>5</v>
      </c>
      <c r="Y675">
        <v>251</v>
      </c>
      <c r="Z675">
        <v>3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</row>
    <row r="676" spans="1:78" x14ac:dyDescent="0.2">
      <c r="A676">
        <v>674</v>
      </c>
      <c r="B676" t="s">
        <v>1096</v>
      </c>
      <c r="C676">
        <v>22</v>
      </c>
      <c r="D676">
        <v>118</v>
      </c>
      <c r="E676">
        <v>1</v>
      </c>
      <c r="F676">
        <v>0</v>
      </c>
      <c r="G676">
        <v>0</v>
      </c>
      <c r="H676">
        <v>0</v>
      </c>
      <c r="I676">
        <v>50507</v>
      </c>
      <c r="J676">
        <v>10000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9</v>
      </c>
      <c r="S676">
        <v>0</v>
      </c>
      <c r="T676">
        <v>0</v>
      </c>
      <c r="U676">
        <v>0</v>
      </c>
      <c r="V676">
        <v>0</v>
      </c>
      <c r="W676">
        <v>100000</v>
      </c>
      <c r="X676">
        <v>5</v>
      </c>
      <c r="Y676">
        <v>251</v>
      </c>
      <c r="Z676">
        <v>3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</row>
    <row r="677" spans="1:78" x14ac:dyDescent="0.2">
      <c r="A677">
        <v>675</v>
      </c>
      <c r="B677" t="s">
        <v>1097</v>
      </c>
      <c r="C677">
        <v>22</v>
      </c>
      <c r="D677">
        <v>118</v>
      </c>
      <c r="E677">
        <v>1</v>
      </c>
      <c r="F677">
        <v>0</v>
      </c>
      <c r="G677">
        <v>0</v>
      </c>
      <c r="H677">
        <v>0</v>
      </c>
      <c r="I677">
        <v>50508</v>
      </c>
      <c r="J677">
        <v>10000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1</v>
      </c>
      <c r="R677">
        <v>11</v>
      </c>
      <c r="S677">
        <v>0</v>
      </c>
      <c r="T677">
        <v>0</v>
      </c>
      <c r="U677">
        <v>0</v>
      </c>
      <c r="V677">
        <v>0</v>
      </c>
      <c r="W677">
        <v>100000</v>
      </c>
      <c r="X677">
        <v>5</v>
      </c>
      <c r="Y677">
        <v>251</v>
      </c>
      <c r="Z677">
        <v>3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</row>
    <row r="678" spans="1:78" x14ac:dyDescent="0.2">
      <c r="A678">
        <v>676</v>
      </c>
      <c r="B678" t="s">
        <v>1098</v>
      </c>
      <c r="C678">
        <v>22</v>
      </c>
      <c r="D678">
        <v>118</v>
      </c>
      <c r="E678">
        <v>1</v>
      </c>
      <c r="F678">
        <v>0</v>
      </c>
      <c r="G678">
        <v>0</v>
      </c>
      <c r="H678">
        <v>0</v>
      </c>
      <c r="I678">
        <v>50509</v>
      </c>
      <c r="J678">
        <v>10000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1</v>
      </c>
      <c r="R678">
        <v>13</v>
      </c>
      <c r="S678">
        <v>0</v>
      </c>
      <c r="T678">
        <v>0</v>
      </c>
      <c r="U678">
        <v>0</v>
      </c>
      <c r="V678">
        <v>0</v>
      </c>
      <c r="W678">
        <v>100000</v>
      </c>
      <c r="X678">
        <v>5</v>
      </c>
      <c r="Y678">
        <v>251</v>
      </c>
      <c r="Z678">
        <v>3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</row>
    <row r="679" spans="1:78" x14ac:dyDescent="0.2">
      <c r="A679">
        <v>677</v>
      </c>
      <c r="B679" t="s">
        <v>1099</v>
      </c>
      <c r="C679">
        <v>22</v>
      </c>
      <c r="D679">
        <v>118</v>
      </c>
      <c r="E679">
        <v>1</v>
      </c>
      <c r="F679">
        <v>0</v>
      </c>
      <c r="G679">
        <v>0</v>
      </c>
      <c r="H679">
        <v>0</v>
      </c>
      <c r="I679">
        <v>50510</v>
      </c>
      <c r="J679">
        <v>10000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1</v>
      </c>
      <c r="R679">
        <v>15</v>
      </c>
      <c r="S679">
        <v>0</v>
      </c>
      <c r="T679">
        <v>0</v>
      </c>
      <c r="U679">
        <v>0</v>
      </c>
      <c r="V679">
        <v>0</v>
      </c>
      <c r="W679">
        <v>100000</v>
      </c>
      <c r="X679">
        <v>5</v>
      </c>
      <c r="Y679">
        <v>251</v>
      </c>
      <c r="Z679">
        <v>3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</row>
    <row r="680" spans="1:78" x14ac:dyDescent="0.2">
      <c r="A680">
        <v>678</v>
      </c>
      <c r="B680" t="s">
        <v>1100</v>
      </c>
      <c r="C680">
        <v>22</v>
      </c>
      <c r="D680">
        <v>118</v>
      </c>
      <c r="E680">
        <v>1</v>
      </c>
      <c r="F680">
        <v>0</v>
      </c>
      <c r="G680">
        <v>0</v>
      </c>
      <c r="H680">
        <v>0</v>
      </c>
      <c r="I680">
        <v>50511</v>
      </c>
      <c r="J680">
        <v>10000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1</v>
      </c>
      <c r="R680">
        <v>17</v>
      </c>
      <c r="S680">
        <v>0</v>
      </c>
      <c r="T680">
        <v>0</v>
      </c>
      <c r="U680">
        <v>0</v>
      </c>
      <c r="V680">
        <v>0</v>
      </c>
      <c r="W680">
        <v>100000</v>
      </c>
      <c r="X680">
        <v>5</v>
      </c>
      <c r="Y680">
        <v>251</v>
      </c>
      <c r="Z680">
        <v>3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</row>
    <row r="681" spans="1:78" x14ac:dyDescent="0.2">
      <c r="A681">
        <v>679</v>
      </c>
      <c r="B681" t="s">
        <v>1101</v>
      </c>
      <c r="C681">
        <v>22</v>
      </c>
      <c r="D681">
        <v>118</v>
      </c>
      <c r="E681">
        <v>1</v>
      </c>
      <c r="F681">
        <v>0</v>
      </c>
      <c r="G681">
        <v>0</v>
      </c>
      <c r="H681">
        <v>0</v>
      </c>
      <c r="I681">
        <v>50512</v>
      </c>
      <c r="J681">
        <v>10000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1</v>
      </c>
      <c r="R681">
        <v>19</v>
      </c>
      <c r="S681">
        <v>0</v>
      </c>
      <c r="T681">
        <v>0</v>
      </c>
      <c r="U681">
        <v>0</v>
      </c>
      <c r="V681">
        <v>0</v>
      </c>
      <c r="W681">
        <v>100000</v>
      </c>
      <c r="X681">
        <v>5</v>
      </c>
      <c r="Y681">
        <v>251</v>
      </c>
      <c r="Z681">
        <v>3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</row>
    <row r="682" spans="1:78" x14ac:dyDescent="0.2">
      <c r="A682">
        <v>680</v>
      </c>
      <c r="B682" t="s">
        <v>1102</v>
      </c>
      <c r="C682">
        <v>22</v>
      </c>
      <c r="D682">
        <v>118</v>
      </c>
      <c r="E682">
        <v>1</v>
      </c>
      <c r="F682">
        <v>0</v>
      </c>
      <c r="G682">
        <v>0</v>
      </c>
      <c r="H682">
        <v>0</v>
      </c>
      <c r="I682">
        <v>50513</v>
      </c>
      <c r="J682">
        <v>10000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2</v>
      </c>
      <c r="R682">
        <v>21</v>
      </c>
      <c r="S682">
        <v>0</v>
      </c>
      <c r="T682">
        <v>0</v>
      </c>
      <c r="U682">
        <v>0</v>
      </c>
      <c r="V682">
        <v>0</v>
      </c>
      <c r="W682">
        <v>100000</v>
      </c>
      <c r="X682">
        <v>5</v>
      </c>
      <c r="Y682">
        <v>251</v>
      </c>
      <c r="Z682">
        <v>3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</row>
    <row r="683" spans="1:78" x14ac:dyDescent="0.2">
      <c r="A683">
        <v>681</v>
      </c>
      <c r="B683" t="s">
        <v>1103</v>
      </c>
      <c r="C683">
        <v>22</v>
      </c>
      <c r="D683">
        <v>118</v>
      </c>
      <c r="E683">
        <v>1</v>
      </c>
      <c r="F683">
        <v>0</v>
      </c>
      <c r="G683">
        <v>0</v>
      </c>
      <c r="H683">
        <v>0</v>
      </c>
      <c r="I683">
        <v>50514</v>
      </c>
      <c r="J683">
        <v>10000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2</v>
      </c>
      <c r="R683">
        <v>24</v>
      </c>
      <c r="S683">
        <v>0</v>
      </c>
      <c r="T683">
        <v>0</v>
      </c>
      <c r="U683">
        <v>0</v>
      </c>
      <c r="V683">
        <v>0</v>
      </c>
      <c r="W683">
        <v>100000</v>
      </c>
      <c r="X683">
        <v>5</v>
      </c>
      <c r="Y683">
        <v>251</v>
      </c>
      <c r="Z683">
        <v>3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</row>
    <row r="684" spans="1:78" x14ac:dyDescent="0.2">
      <c r="A684">
        <v>682</v>
      </c>
      <c r="B684" t="s">
        <v>1104</v>
      </c>
      <c r="C684">
        <v>22</v>
      </c>
      <c r="D684">
        <v>118</v>
      </c>
      <c r="E684">
        <v>1</v>
      </c>
      <c r="F684">
        <v>0</v>
      </c>
      <c r="G684">
        <v>0</v>
      </c>
      <c r="H684">
        <v>0</v>
      </c>
      <c r="I684">
        <v>50515</v>
      </c>
      <c r="J684">
        <v>10000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2</v>
      </c>
      <c r="R684">
        <v>27</v>
      </c>
      <c r="S684">
        <v>0</v>
      </c>
      <c r="T684">
        <v>0</v>
      </c>
      <c r="U684">
        <v>0</v>
      </c>
      <c r="V684">
        <v>0</v>
      </c>
      <c r="W684">
        <v>100000</v>
      </c>
      <c r="X684">
        <v>5</v>
      </c>
      <c r="Y684">
        <v>251</v>
      </c>
      <c r="Z684">
        <v>3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</row>
    <row r="685" spans="1:78" x14ac:dyDescent="0.2">
      <c r="A685">
        <v>683</v>
      </c>
      <c r="B685" t="s">
        <v>1105</v>
      </c>
      <c r="C685">
        <v>22</v>
      </c>
      <c r="D685">
        <v>118</v>
      </c>
      <c r="E685">
        <v>1</v>
      </c>
      <c r="F685">
        <v>0</v>
      </c>
      <c r="G685">
        <v>0</v>
      </c>
      <c r="H685">
        <v>0</v>
      </c>
      <c r="I685">
        <v>50516</v>
      </c>
      <c r="J685">
        <v>10000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2</v>
      </c>
      <c r="R685">
        <v>30</v>
      </c>
      <c r="S685">
        <v>0</v>
      </c>
      <c r="T685">
        <v>0</v>
      </c>
      <c r="U685">
        <v>0</v>
      </c>
      <c r="V685">
        <v>0</v>
      </c>
      <c r="W685">
        <v>100000</v>
      </c>
      <c r="X685">
        <v>5</v>
      </c>
      <c r="Y685">
        <v>251</v>
      </c>
      <c r="Z685">
        <v>3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</row>
    <row r="686" spans="1:78" x14ac:dyDescent="0.2">
      <c r="A686">
        <v>684</v>
      </c>
      <c r="B686" t="s">
        <v>1106</v>
      </c>
      <c r="C686">
        <v>22</v>
      </c>
      <c r="D686">
        <v>118</v>
      </c>
      <c r="E686">
        <v>1</v>
      </c>
      <c r="F686">
        <v>0</v>
      </c>
      <c r="G686">
        <v>0</v>
      </c>
      <c r="H686">
        <v>0</v>
      </c>
      <c r="I686">
        <v>50517</v>
      </c>
      <c r="J686">
        <v>10000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2</v>
      </c>
      <c r="R686">
        <v>33</v>
      </c>
      <c r="S686">
        <v>0</v>
      </c>
      <c r="T686">
        <v>0</v>
      </c>
      <c r="U686">
        <v>0</v>
      </c>
      <c r="V686">
        <v>0</v>
      </c>
      <c r="W686">
        <v>100000</v>
      </c>
      <c r="X686">
        <v>5</v>
      </c>
      <c r="Y686">
        <v>251</v>
      </c>
      <c r="Z686">
        <v>3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</row>
    <row r="687" spans="1:78" x14ac:dyDescent="0.2">
      <c r="A687">
        <v>685</v>
      </c>
      <c r="B687" t="s">
        <v>1107</v>
      </c>
      <c r="C687">
        <v>22</v>
      </c>
      <c r="D687">
        <v>118</v>
      </c>
      <c r="E687">
        <v>1</v>
      </c>
      <c r="F687">
        <v>0</v>
      </c>
      <c r="G687">
        <v>0</v>
      </c>
      <c r="H687">
        <v>0</v>
      </c>
      <c r="I687">
        <v>50518</v>
      </c>
      <c r="J687">
        <v>10000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3</v>
      </c>
      <c r="R687">
        <v>36</v>
      </c>
      <c r="S687">
        <v>0</v>
      </c>
      <c r="T687">
        <v>0</v>
      </c>
      <c r="U687">
        <v>0</v>
      </c>
      <c r="V687">
        <v>0</v>
      </c>
      <c r="W687">
        <v>100000</v>
      </c>
      <c r="X687">
        <v>5</v>
      </c>
      <c r="Y687">
        <v>251</v>
      </c>
      <c r="Z687">
        <v>3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</row>
    <row r="688" spans="1:78" x14ac:dyDescent="0.2">
      <c r="A688">
        <v>686</v>
      </c>
      <c r="B688" t="s">
        <v>1108</v>
      </c>
      <c r="C688">
        <v>22</v>
      </c>
      <c r="D688">
        <v>118</v>
      </c>
      <c r="E688">
        <v>1</v>
      </c>
      <c r="F688">
        <v>0</v>
      </c>
      <c r="G688">
        <v>0</v>
      </c>
      <c r="H688">
        <v>0</v>
      </c>
      <c r="I688">
        <v>50519</v>
      </c>
      <c r="J688">
        <v>10000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3</v>
      </c>
      <c r="R688">
        <v>39</v>
      </c>
      <c r="S688">
        <v>0</v>
      </c>
      <c r="T688">
        <v>0</v>
      </c>
      <c r="U688">
        <v>0</v>
      </c>
      <c r="V688">
        <v>0</v>
      </c>
      <c r="W688">
        <v>100000</v>
      </c>
      <c r="X688">
        <v>5</v>
      </c>
      <c r="Y688">
        <v>251</v>
      </c>
      <c r="Z688">
        <v>3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</row>
    <row r="689" spans="1:78" x14ac:dyDescent="0.2">
      <c r="A689">
        <v>687</v>
      </c>
      <c r="B689" t="s">
        <v>1109</v>
      </c>
      <c r="C689">
        <v>22</v>
      </c>
      <c r="D689">
        <v>118</v>
      </c>
      <c r="E689">
        <v>1</v>
      </c>
      <c r="F689">
        <v>0</v>
      </c>
      <c r="G689">
        <v>0</v>
      </c>
      <c r="H689">
        <v>0</v>
      </c>
      <c r="I689">
        <v>50520</v>
      </c>
      <c r="J689">
        <v>10000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3</v>
      </c>
      <c r="R689">
        <v>42</v>
      </c>
      <c r="S689">
        <v>0</v>
      </c>
      <c r="T689">
        <v>0</v>
      </c>
      <c r="U689">
        <v>0</v>
      </c>
      <c r="V689">
        <v>0</v>
      </c>
      <c r="W689">
        <v>100000</v>
      </c>
      <c r="X689">
        <v>5</v>
      </c>
      <c r="Y689">
        <v>251</v>
      </c>
      <c r="Z689">
        <v>3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</row>
    <row r="690" spans="1:78" x14ac:dyDescent="0.2">
      <c r="A690">
        <v>688</v>
      </c>
      <c r="B690" t="s">
        <v>1110</v>
      </c>
      <c r="C690">
        <v>22</v>
      </c>
      <c r="D690">
        <v>118</v>
      </c>
      <c r="E690">
        <v>1</v>
      </c>
      <c r="F690">
        <v>0</v>
      </c>
      <c r="G690">
        <v>0</v>
      </c>
      <c r="H690">
        <v>0</v>
      </c>
      <c r="I690">
        <v>50521</v>
      </c>
      <c r="J690">
        <v>10000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3</v>
      </c>
      <c r="R690">
        <v>45</v>
      </c>
      <c r="S690">
        <v>0</v>
      </c>
      <c r="T690">
        <v>0</v>
      </c>
      <c r="U690">
        <v>0</v>
      </c>
      <c r="V690">
        <v>0</v>
      </c>
      <c r="W690">
        <v>100000</v>
      </c>
      <c r="X690">
        <v>5</v>
      </c>
      <c r="Y690">
        <v>251</v>
      </c>
      <c r="Z690">
        <v>3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</row>
    <row r="691" spans="1:78" x14ac:dyDescent="0.2">
      <c r="A691">
        <v>689</v>
      </c>
      <c r="B691" t="s">
        <v>1111</v>
      </c>
      <c r="C691">
        <v>22</v>
      </c>
      <c r="D691">
        <v>118</v>
      </c>
      <c r="E691">
        <v>1</v>
      </c>
      <c r="F691">
        <v>0</v>
      </c>
      <c r="G691">
        <v>0</v>
      </c>
      <c r="H691">
        <v>0</v>
      </c>
      <c r="I691">
        <v>50522</v>
      </c>
      <c r="J691">
        <v>10000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3</v>
      </c>
      <c r="R691">
        <v>48</v>
      </c>
      <c r="S691">
        <v>0</v>
      </c>
      <c r="T691">
        <v>0</v>
      </c>
      <c r="U691">
        <v>0</v>
      </c>
      <c r="V691">
        <v>0</v>
      </c>
      <c r="W691">
        <v>100000</v>
      </c>
      <c r="X691">
        <v>5</v>
      </c>
      <c r="Y691">
        <v>251</v>
      </c>
      <c r="Z691">
        <v>3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</row>
    <row r="692" spans="1:78" x14ac:dyDescent="0.2">
      <c r="A692">
        <v>690</v>
      </c>
      <c r="B692" t="s">
        <v>1112</v>
      </c>
      <c r="C692">
        <v>22</v>
      </c>
      <c r="D692">
        <v>118</v>
      </c>
      <c r="E692">
        <v>1</v>
      </c>
      <c r="F692">
        <v>0</v>
      </c>
      <c r="G692">
        <v>0</v>
      </c>
      <c r="H692">
        <v>0</v>
      </c>
      <c r="I692">
        <v>50523</v>
      </c>
      <c r="J692">
        <v>10000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4</v>
      </c>
      <c r="R692">
        <v>51</v>
      </c>
      <c r="S692">
        <v>0</v>
      </c>
      <c r="T692">
        <v>0</v>
      </c>
      <c r="U692">
        <v>0</v>
      </c>
      <c r="V692">
        <v>0</v>
      </c>
      <c r="W692">
        <v>100000</v>
      </c>
      <c r="X692">
        <v>5</v>
      </c>
      <c r="Y692">
        <v>251</v>
      </c>
      <c r="Z692">
        <v>3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</row>
    <row r="693" spans="1:78" x14ac:dyDescent="0.2">
      <c r="A693">
        <v>691</v>
      </c>
      <c r="B693" t="s">
        <v>1113</v>
      </c>
      <c r="C693">
        <v>22</v>
      </c>
      <c r="D693">
        <v>118</v>
      </c>
      <c r="E693">
        <v>1</v>
      </c>
      <c r="F693">
        <v>0</v>
      </c>
      <c r="G693">
        <v>0</v>
      </c>
      <c r="H693">
        <v>0</v>
      </c>
      <c r="I693">
        <v>50524</v>
      </c>
      <c r="J693">
        <v>10000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4</v>
      </c>
      <c r="R693">
        <v>55</v>
      </c>
      <c r="S693">
        <v>0</v>
      </c>
      <c r="T693">
        <v>0</v>
      </c>
      <c r="U693">
        <v>0</v>
      </c>
      <c r="V693">
        <v>0</v>
      </c>
      <c r="W693">
        <v>100000</v>
      </c>
      <c r="X693">
        <v>5</v>
      </c>
      <c r="Y693">
        <v>251</v>
      </c>
      <c r="Z693">
        <v>3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</row>
    <row r="694" spans="1:78" x14ac:dyDescent="0.2">
      <c r="A694">
        <v>692</v>
      </c>
      <c r="B694" t="s">
        <v>1114</v>
      </c>
      <c r="C694">
        <v>22</v>
      </c>
      <c r="D694">
        <v>118</v>
      </c>
      <c r="E694">
        <v>1</v>
      </c>
      <c r="F694">
        <v>0</v>
      </c>
      <c r="G694">
        <v>0</v>
      </c>
      <c r="H694">
        <v>0</v>
      </c>
      <c r="I694">
        <v>50525</v>
      </c>
      <c r="J694">
        <v>10000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4</v>
      </c>
      <c r="R694">
        <v>59</v>
      </c>
      <c r="S694">
        <v>0</v>
      </c>
      <c r="T694">
        <v>0</v>
      </c>
      <c r="U694">
        <v>0</v>
      </c>
      <c r="V694">
        <v>0</v>
      </c>
      <c r="W694">
        <v>100000</v>
      </c>
      <c r="X694">
        <v>5</v>
      </c>
      <c r="Y694">
        <v>251</v>
      </c>
      <c r="Z694">
        <v>3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</row>
    <row r="695" spans="1:78" x14ac:dyDescent="0.2">
      <c r="A695">
        <v>693</v>
      </c>
      <c r="B695" t="s">
        <v>1115</v>
      </c>
      <c r="C695">
        <v>22</v>
      </c>
      <c r="D695">
        <v>118</v>
      </c>
      <c r="E695">
        <v>1</v>
      </c>
      <c r="F695">
        <v>0</v>
      </c>
      <c r="G695">
        <v>0</v>
      </c>
      <c r="H695">
        <v>0</v>
      </c>
      <c r="I695">
        <v>50526</v>
      </c>
      <c r="J695">
        <v>10000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4</v>
      </c>
      <c r="R695">
        <v>63</v>
      </c>
      <c r="S695">
        <v>0</v>
      </c>
      <c r="T695">
        <v>0</v>
      </c>
      <c r="U695">
        <v>0</v>
      </c>
      <c r="V695">
        <v>0</v>
      </c>
      <c r="W695">
        <v>100000</v>
      </c>
      <c r="X695">
        <v>5</v>
      </c>
      <c r="Y695">
        <v>251</v>
      </c>
      <c r="Z695">
        <v>3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</row>
    <row r="696" spans="1:78" x14ac:dyDescent="0.2">
      <c r="A696">
        <v>694</v>
      </c>
      <c r="B696" t="s">
        <v>1116</v>
      </c>
      <c r="C696">
        <v>22</v>
      </c>
      <c r="D696">
        <v>118</v>
      </c>
      <c r="E696">
        <v>1</v>
      </c>
      <c r="F696">
        <v>0</v>
      </c>
      <c r="G696">
        <v>0</v>
      </c>
      <c r="H696">
        <v>0</v>
      </c>
      <c r="I696">
        <v>50527</v>
      </c>
      <c r="J696">
        <v>10000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5</v>
      </c>
      <c r="R696">
        <v>67</v>
      </c>
      <c r="S696">
        <v>0</v>
      </c>
      <c r="T696">
        <v>0</v>
      </c>
      <c r="U696">
        <v>0</v>
      </c>
      <c r="V696">
        <v>0</v>
      </c>
      <c r="W696">
        <v>100000</v>
      </c>
      <c r="X696">
        <v>5</v>
      </c>
      <c r="Y696">
        <v>251</v>
      </c>
      <c r="Z696">
        <v>3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</row>
    <row r="697" spans="1:78" x14ac:dyDescent="0.2">
      <c r="A697">
        <v>695</v>
      </c>
      <c r="B697" t="s">
        <v>1117</v>
      </c>
      <c r="C697">
        <v>22</v>
      </c>
      <c r="D697">
        <v>118</v>
      </c>
      <c r="E697">
        <v>1</v>
      </c>
      <c r="F697">
        <v>0</v>
      </c>
      <c r="G697">
        <v>0</v>
      </c>
      <c r="H697">
        <v>0</v>
      </c>
      <c r="I697">
        <v>50528</v>
      </c>
      <c r="J697">
        <v>10000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6</v>
      </c>
      <c r="R697">
        <v>71</v>
      </c>
      <c r="S697">
        <v>0</v>
      </c>
      <c r="T697">
        <v>0</v>
      </c>
      <c r="U697">
        <v>0</v>
      </c>
      <c r="V697">
        <v>0</v>
      </c>
      <c r="W697">
        <v>100000</v>
      </c>
      <c r="X697">
        <v>5</v>
      </c>
      <c r="Y697">
        <v>251</v>
      </c>
      <c r="Z697">
        <v>3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</row>
    <row r="698" spans="1:78" x14ac:dyDescent="0.2">
      <c r="A698">
        <v>696</v>
      </c>
      <c r="B698" t="s">
        <v>1118</v>
      </c>
      <c r="C698">
        <v>22</v>
      </c>
      <c r="D698">
        <v>118</v>
      </c>
      <c r="E698">
        <v>1</v>
      </c>
      <c r="F698">
        <v>0</v>
      </c>
      <c r="G698">
        <v>0</v>
      </c>
      <c r="H698">
        <v>0</v>
      </c>
      <c r="I698">
        <v>50529</v>
      </c>
      <c r="J698">
        <v>10000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7</v>
      </c>
      <c r="R698">
        <v>76</v>
      </c>
      <c r="S698">
        <v>0</v>
      </c>
      <c r="T698">
        <v>0</v>
      </c>
      <c r="U698">
        <v>0</v>
      </c>
      <c r="V698">
        <v>0</v>
      </c>
      <c r="W698">
        <v>100000</v>
      </c>
      <c r="X698">
        <v>5</v>
      </c>
      <c r="Y698">
        <v>251</v>
      </c>
      <c r="Z698">
        <v>3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</row>
    <row r="699" spans="1:78" x14ac:dyDescent="0.2">
      <c r="A699">
        <v>697</v>
      </c>
      <c r="B699" t="s">
        <v>1119</v>
      </c>
      <c r="C699">
        <v>22</v>
      </c>
      <c r="D699">
        <v>118</v>
      </c>
      <c r="E699">
        <v>1</v>
      </c>
      <c r="F699">
        <v>0</v>
      </c>
      <c r="G699">
        <v>0</v>
      </c>
      <c r="H699">
        <v>0</v>
      </c>
      <c r="I699">
        <v>50530</v>
      </c>
      <c r="J699">
        <v>10000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8</v>
      </c>
      <c r="R699">
        <v>81</v>
      </c>
      <c r="S699">
        <v>0</v>
      </c>
      <c r="T699">
        <v>0</v>
      </c>
      <c r="U699">
        <v>0</v>
      </c>
      <c r="V699">
        <v>0</v>
      </c>
      <c r="W699">
        <v>100000</v>
      </c>
      <c r="X699">
        <v>5</v>
      </c>
      <c r="Y699">
        <v>251</v>
      </c>
      <c r="Z699">
        <v>3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</row>
    <row r="700" spans="1:78" x14ac:dyDescent="0.2">
      <c r="A700">
        <v>698</v>
      </c>
      <c r="B700" t="s">
        <v>1120</v>
      </c>
      <c r="C700">
        <v>22</v>
      </c>
      <c r="D700">
        <v>118</v>
      </c>
      <c r="E700">
        <v>1</v>
      </c>
      <c r="F700">
        <v>0</v>
      </c>
      <c r="G700">
        <v>0</v>
      </c>
      <c r="H700">
        <v>0</v>
      </c>
      <c r="I700">
        <v>50531</v>
      </c>
      <c r="J700">
        <v>10000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10</v>
      </c>
      <c r="R700">
        <v>86</v>
      </c>
      <c r="S700">
        <v>0</v>
      </c>
      <c r="T700">
        <v>0</v>
      </c>
      <c r="U700">
        <v>0</v>
      </c>
      <c r="V700">
        <v>0</v>
      </c>
      <c r="W700">
        <v>100000</v>
      </c>
      <c r="X700">
        <v>5</v>
      </c>
      <c r="Y700">
        <v>251</v>
      </c>
      <c r="Z700">
        <v>3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</row>
    <row r="701" spans="1:78" x14ac:dyDescent="0.2">
      <c r="A701">
        <v>699</v>
      </c>
      <c r="B701" t="s">
        <v>1121</v>
      </c>
      <c r="C701">
        <v>22</v>
      </c>
      <c r="D701">
        <v>118</v>
      </c>
      <c r="E701">
        <v>1</v>
      </c>
      <c r="F701">
        <v>0</v>
      </c>
      <c r="G701">
        <v>0</v>
      </c>
      <c r="H701">
        <v>0</v>
      </c>
      <c r="I701">
        <v>50532</v>
      </c>
      <c r="J701">
        <v>10000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12</v>
      </c>
      <c r="R701">
        <v>92</v>
      </c>
      <c r="S701">
        <v>0</v>
      </c>
      <c r="T701">
        <v>0</v>
      </c>
      <c r="U701">
        <v>0</v>
      </c>
      <c r="V701">
        <v>0</v>
      </c>
      <c r="W701">
        <v>100000</v>
      </c>
      <c r="X701">
        <v>5</v>
      </c>
      <c r="Y701">
        <v>251</v>
      </c>
      <c r="Z701">
        <v>3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</row>
    <row r="702" spans="1:78" x14ac:dyDescent="0.2">
      <c r="A702">
        <v>700</v>
      </c>
      <c r="B702" t="s">
        <v>1122</v>
      </c>
      <c r="C702">
        <v>22</v>
      </c>
      <c r="D702">
        <v>118</v>
      </c>
      <c r="E702">
        <v>1</v>
      </c>
      <c r="F702">
        <v>0</v>
      </c>
      <c r="G702">
        <v>0</v>
      </c>
      <c r="H702">
        <v>0</v>
      </c>
      <c r="I702">
        <v>50533</v>
      </c>
      <c r="J702">
        <v>10000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15</v>
      </c>
      <c r="R702">
        <v>99</v>
      </c>
      <c r="S702">
        <v>0</v>
      </c>
      <c r="T702">
        <v>0</v>
      </c>
      <c r="U702">
        <v>0</v>
      </c>
      <c r="V702">
        <v>0</v>
      </c>
      <c r="W702">
        <v>100000</v>
      </c>
      <c r="X702">
        <v>5</v>
      </c>
      <c r="Y702">
        <v>251</v>
      </c>
      <c r="Z702">
        <v>3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</row>
    <row r="703" spans="1:78" x14ac:dyDescent="0.2">
      <c r="A703">
        <v>701</v>
      </c>
      <c r="B703" t="s">
        <v>680</v>
      </c>
      <c r="C703">
        <v>22</v>
      </c>
      <c r="D703">
        <v>204</v>
      </c>
      <c r="E703">
        <v>1</v>
      </c>
      <c r="F703">
        <v>0</v>
      </c>
      <c r="G703">
        <v>0</v>
      </c>
      <c r="H703">
        <v>0</v>
      </c>
      <c r="I703">
        <v>2116</v>
      </c>
      <c r="J703">
        <v>10000</v>
      </c>
      <c r="K703">
        <v>0</v>
      </c>
      <c r="L703">
        <v>0</v>
      </c>
      <c r="M703">
        <v>0</v>
      </c>
      <c r="N703">
        <v>1</v>
      </c>
      <c r="O703">
        <v>0</v>
      </c>
      <c r="P703">
        <v>0</v>
      </c>
      <c r="Q703">
        <v>0</v>
      </c>
      <c r="R703">
        <v>1</v>
      </c>
      <c r="S703">
        <v>0</v>
      </c>
      <c r="T703">
        <v>1</v>
      </c>
      <c r="U703">
        <v>0</v>
      </c>
      <c r="V703">
        <v>0</v>
      </c>
      <c r="W703">
        <v>100000</v>
      </c>
      <c r="X703">
        <v>5</v>
      </c>
      <c r="Y703">
        <v>251</v>
      </c>
      <c r="Z703">
        <v>3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</row>
    <row r="704" spans="1:78" x14ac:dyDescent="0.2">
      <c r="A704">
        <v>702</v>
      </c>
      <c r="B704" t="s">
        <v>1755</v>
      </c>
      <c r="C704">
        <v>22</v>
      </c>
      <c r="D704">
        <v>204</v>
      </c>
      <c r="E704">
        <v>1</v>
      </c>
      <c r="F704">
        <v>0</v>
      </c>
      <c r="G704">
        <v>0</v>
      </c>
      <c r="H704">
        <v>0</v>
      </c>
      <c r="I704">
        <v>50444</v>
      </c>
      <c r="J704">
        <v>10000</v>
      </c>
      <c r="K704">
        <v>0</v>
      </c>
      <c r="L704">
        <v>0</v>
      </c>
      <c r="M704">
        <v>0</v>
      </c>
      <c r="N704">
        <v>3</v>
      </c>
      <c r="O704">
        <v>0</v>
      </c>
      <c r="P704">
        <v>0</v>
      </c>
      <c r="Q704">
        <v>0</v>
      </c>
      <c r="R704">
        <v>3</v>
      </c>
      <c r="S704">
        <v>0</v>
      </c>
      <c r="T704">
        <v>3</v>
      </c>
      <c r="U704">
        <v>0</v>
      </c>
      <c r="V704">
        <v>0</v>
      </c>
      <c r="W704">
        <v>100000</v>
      </c>
      <c r="X704">
        <v>5</v>
      </c>
      <c r="Y704">
        <v>251</v>
      </c>
      <c r="Z704">
        <v>3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</row>
    <row r="705" spans="1:78" x14ac:dyDescent="0.2">
      <c r="A705">
        <v>703</v>
      </c>
      <c r="B705" t="s">
        <v>1151</v>
      </c>
      <c r="C705">
        <v>22</v>
      </c>
      <c r="D705">
        <v>204</v>
      </c>
      <c r="E705">
        <v>1</v>
      </c>
      <c r="F705">
        <v>0</v>
      </c>
      <c r="G705">
        <v>0</v>
      </c>
      <c r="H705">
        <v>0</v>
      </c>
      <c r="I705">
        <v>50445</v>
      </c>
      <c r="J705">
        <v>10000</v>
      </c>
      <c r="K705">
        <v>0</v>
      </c>
      <c r="L705">
        <v>0</v>
      </c>
      <c r="M705">
        <v>0</v>
      </c>
      <c r="N705">
        <v>5</v>
      </c>
      <c r="O705">
        <v>0</v>
      </c>
      <c r="P705">
        <v>0</v>
      </c>
      <c r="Q705">
        <v>0</v>
      </c>
      <c r="R705">
        <v>5</v>
      </c>
      <c r="S705">
        <v>0</v>
      </c>
      <c r="T705">
        <v>5</v>
      </c>
      <c r="U705">
        <v>0</v>
      </c>
      <c r="V705">
        <v>0</v>
      </c>
      <c r="W705">
        <v>100000</v>
      </c>
      <c r="X705">
        <v>5</v>
      </c>
      <c r="Y705">
        <v>251</v>
      </c>
      <c r="Z705">
        <v>3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</row>
    <row r="706" spans="1:78" x14ac:dyDescent="0.2">
      <c r="A706">
        <v>704</v>
      </c>
      <c r="B706" t="s">
        <v>1152</v>
      </c>
      <c r="C706">
        <v>22</v>
      </c>
      <c r="D706">
        <v>204</v>
      </c>
      <c r="E706">
        <v>1</v>
      </c>
      <c r="F706">
        <v>0</v>
      </c>
      <c r="G706">
        <v>0</v>
      </c>
      <c r="H706">
        <v>0</v>
      </c>
      <c r="I706">
        <v>50446</v>
      </c>
      <c r="J706">
        <v>10000</v>
      </c>
      <c r="K706">
        <v>0</v>
      </c>
      <c r="L706">
        <v>0</v>
      </c>
      <c r="M706">
        <v>0</v>
      </c>
      <c r="N706">
        <v>7</v>
      </c>
      <c r="O706">
        <v>0</v>
      </c>
      <c r="P706">
        <v>0</v>
      </c>
      <c r="Q706">
        <v>0</v>
      </c>
      <c r="R706">
        <v>7</v>
      </c>
      <c r="S706">
        <v>0</v>
      </c>
      <c r="T706">
        <v>7</v>
      </c>
      <c r="U706">
        <v>0</v>
      </c>
      <c r="V706">
        <v>0</v>
      </c>
      <c r="W706">
        <v>100000</v>
      </c>
      <c r="X706">
        <v>5</v>
      </c>
      <c r="Y706">
        <v>251</v>
      </c>
      <c r="Z706">
        <v>3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</row>
    <row r="707" spans="1:78" x14ac:dyDescent="0.2">
      <c r="A707">
        <v>705</v>
      </c>
      <c r="B707" t="s">
        <v>1153</v>
      </c>
      <c r="C707">
        <v>22</v>
      </c>
      <c r="D707">
        <v>204</v>
      </c>
      <c r="E707">
        <v>1</v>
      </c>
      <c r="F707">
        <v>0</v>
      </c>
      <c r="G707">
        <v>0</v>
      </c>
      <c r="H707">
        <v>0</v>
      </c>
      <c r="I707">
        <v>50447</v>
      </c>
      <c r="J707">
        <v>10000</v>
      </c>
      <c r="K707">
        <v>0</v>
      </c>
      <c r="L707">
        <v>0</v>
      </c>
      <c r="M707">
        <v>0</v>
      </c>
      <c r="N707">
        <v>9</v>
      </c>
      <c r="O707">
        <v>0</v>
      </c>
      <c r="P707">
        <v>0</v>
      </c>
      <c r="Q707">
        <v>0</v>
      </c>
      <c r="R707">
        <v>9</v>
      </c>
      <c r="S707">
        <v>0</v>
      </c>
      <c r="T707">
        <v>9</v>
      </c>
      <c r="U707">
        <v>0</v>
      </c>
      <c r="V707">
        <v>0</v>
      </c>
      <c r="W707">
        <v>100000</v>
      </c>
      <c r="X707">
        <v>5</v>
      </c>
      <c r="Y707">
        <v>251</v>
      </c>
      <c r="Z707">
        <v>3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</row>
    <row r="708" spans="1:78" x14ac:dyDescent="0.2">
      <c r="A708">
        <v>706</v>
      </c>
      <c r="B708" t="s">
        <v>1154</v>
      </c>
      <c r="C708">
        <v>22</v>
      </c>
      <c r="D708">
        <v>204</v>
      </c>
      <c r="E708">
        <v>1</v>
      </c>
      <c r="F708">
        <v>0</v>
      </c>
      <c r="G708">
        <v>0</v>
      </c>
      <c r="H708">
        <v>0</v>
      </c>
      <c r="I708">
        <v>50448</v>
      </c>
      <c r="J708">
        <v>10000</v>
      </c>
      <c r="K708">
        <v>0</v>
      </c>
      <c r="L708">
        <v>0</v>
      </c>
      <c r="M708">
        <v>1</v>
      </c>
      <c r="N708">
        <v>11</v>
      </c>
      <c r="O708">
        <v>0</v>
      </c>
      <c r="P708">
        <v>0</v>
      </c>
      <c r="Q708">
        <v>1</v>
      </c>
      <c r="R708">
        <v>11</v>
      </c>
      <c r="S708">
        <v>1</v>
      </c>
      <c r="T708">
        <v>11</v>
      </c>
      <c r="U708">
        <v>0</v>
      </c>
      <c r="V708">
        <v>0</v>
      </c>
      <c r="W708">
        <v>100000</v>
      </c>
      <c r="X708">
        <v>5</v>
      </c>
      <c r="Y708">
        <v>251</v>
      </c>
      <c r="Z708">
        <v>3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</row>
    <row r="709" spans="1:78" x14ac:dyDescent="0.2">
      <c r="A709">
        <v>707</v>
      </c>
      <c r="B709" t="s">
        <v>1155</v>
      </c>
      <c r="C709">
        <v>22</v>
      </c>
      <c r="D709">
        <v>204</v>
      </c>
      <c r="E709">
        <v>1</v>
      </c>
      <c r="F709">
        <v>0</v>
      </c>
      <c r="G709">
        <v>0</v>
      </c>
      <c r="H709">
        <v>0</v>
      </c>
      <c r="I709">
        <v>50449</v>
      </c>
      <c r="J709">
        <v>10000</v>
      </c>
      <c r="K709">
        <v>0</v>
      </c>
      <c r="L709">
        <v>0</v>
      </c>
      <c r="M709">
        <v>1</v>
      </c>
      <c r="N709">
        <v>13</v>
      </c>
      <c r="O709">
        <v>0</v>
      </c>
      <c r="P709">
        <v>0</v>
      </c>
      <c r="Q709">
        <v>1</v>
      </c>
      <c r="R709">
        <v>13</v>
      </c>
      <c r="S709">
        <v>1</v>
      </c>
      <c r="T709">
        <v>13</v>
      </c>
      <c r="U709">
        <v>0</v>
      </c>
      <c r="V709">
        <v>0</v>
      </c>
      <c r="W709">
        <v>100000</v>
      </c>
      <c r="X709">
        <v>5</v>
      </c>
      <c r="Y709">
        <v>251</v>
      </c>
      <c r="Z709">
        <v>3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</row>
    <row r="710" spans="1:78" x14ac:dyDescent="0.2">
      <c r="A710">
        <v>708</v>
      </c>
      <c r="B710" t="s">
        <v>1156</v>
      </c>
      <c r="C710">
        <v>22</v>
      </c>
      <c r="D710">
        <v>204</v>
      </c>
      <c r="E710">
        <v>1</v>
      </c>
      <c r="F710">
        <v>0</v>
      </c>
      <c r="G710">
        <v>0</v>
      </c>
      <c r="H710">
        <v>0</v>
      </c>
      <c r="I710">
        <v>50450</v>
      </c>
      <c r="J710">
        <v>10000</v>
      </c>
      <c r="K710">
        <v>0</v>
      </c>
      <c r="L710">
        <v>0</v>
      </c>
      <c r="M710">
        <v>1</v>
      </c>
      <c r="N710">
        <v>15</v>
      </c>
      <c r="O710">
        <v>0</v>
      </c>
      <c r="P710">
        <v>0</v>
      </c>
      <c r="Q710">
        <v>1</v>
      </c>
      <c r="R710">
        <v>15</v>
      </c>
      <c r="S710">
        <v>1</v>
      </c>
      <c r="T710">
        <v>15</v>
      </c>
      <c r="U710">
        <v>0</v>
      </c>
      <c r="V710">
        <v>0</v>
      </c>
      <c r="W710">
        <v>100000</v>
      </c>
      <c r="X710">
        <v>5</v>
      </c>
      <c r="Y710">
        <v>251</v>
      </c>
      <c r="Z710">
        <v>3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</row>
    <row r="711" spans="1:78" x14ac:dyDescent="0.2">
      <c r="A711">
        <v>709</v>
      </c>
      <c r="B711" t="s">
        <v>1157</v>
      </c>
      <c r="C711">
        <v>22</v>
      </c>
      <c r="D711">
        <v>204</v>
      </c>
      <c r="E711">
        <v>1</v>
      </c>
      <c r="F711">
        <v>0</v>
      </c>
      <c r="G711">
        <v>0</v>
      </c>
      <c r="H711">
        <v>0</v>
      </c>
      <c r="I711">
        <v>50451</v>
      </c>
      <c r="J711">
        <v>10000</v>
      </c>
      <c r="K711">
        <v>0</v>
      </c>
      <c r="L711">
        <v>0</v>
      </c>
      <c r="M711">
        <v>1</v>
      </c>
      <c r="N711">
        <v>17</v>
      </c>
      <c r="O711">
        <v>0</v>
      </c>
      <c r="P711">
        <v>0</v>
      </c>
      <c r="Q711">
        <v>1</v>
      </c>
      <c r="R711">
        <v>17</v>
      </c>
      <c r="S711">
        <v>1</v>
      </c>
      <c r="T711">
        <v>17</v>
      </c>
      <c r="U711">
        <v>0</v>
      </c>
      <c r="V711">
        <v>0</v>
      </c>
      <c r="W711">
        <v>100000</v>
      </c>
      <c r="X711">
        <v>5</v>
      </c>
      <c r="Y711">
        <v>251</v>
      </c>
      <c r="Z711">
        <v>3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</row>
    <row r="712" spans="1:78" x14ac:dyDescent="0.2">
      <c r="A712">
        <v>710</v>
      </c>
      <c r="B712" t="s">
        <v>1158</v>
      </c>
      <c r="C712">
        <v>22</v>
      </c>
      <c r="D712">
        <v>204</v>
      </c>
      <c r="E712">
        <v>1</v>
      </c>
      <c r="F712">
        <v>0</v>
      </c>
      <c r="G712">
        <v>0</v>
      </c>
      <c r="H712">
        <v>0</v>
      </c>
      <c r="I712">
        <v>50452</v>
      </c>
      <c r="J712">
        <v>10000</v>
      </c>
      <c r="K712">
        <v>0</v>
      </c>
      <c r="L712">
        <v>0</v>
      </c>
      <c r="M712">
        <v>1</v>
      </c>
      <c r="N712">
        <v>19</v>
      </c>
      <c r="O712">
        <v>0</v>
      </c>
      <c r="P712">
        <v>0</v>
      </c>
      <c r="Q712">
        <v>1</v>
      </c>
      <c r="R712">
        <v>19</v>
      </c>
      <c r="S712">
        <v>1</v>
      </c>
      <c r="T712">
        <v>19</v>
      </c>
      <c r="U712">
        <v>0</v>
      </c>
      <c r="V712">
        <v>0</v>
      </c>
      <c r="W712">
        <v>100000</v>
      </c>
      <c r="X712">
        <v>5</v>
      </c>
      <c r="Y712">
        <v>251</v>
      </c>
      <c r="Z712">
        <v>3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</row>
    <row r="713" spans="1:78" x14ac:dyDescent="0.2">
      <c r="A713">
        <v>711</v>
      </c>
      <c r="B713" t="s">
        <v>1159</v>
      </c>
      <c r="C713">
        <v>22</v>
      </c>
      <c r="D713">
        <v>204</v>
      </c>
      <c r="E713">
        <v>1</v>
      </c>
      <c r="F713">
        <v>0</v>
      </c>
      <c r="G713">
        <v>0</v>
      </c>
      <c r="H713">
        <v>0</v>
      </c>
      <c r="I713">
        <v>50453</v>
      </c>
      <c r="J713">
        <v>10000</v>
      </c>
      <c r="K713">
        <v>0</v>
      </c>
      <c r="L713">
        <v>0</v>
      </c>
      <c r="M713">
        <v>2</v>
      </c>
      <c r="N713">
        <v>21</v>
      </c>
      <c r="O713">
        <v>0</v>
      </c>
      <c r="P713">
        <v>0</v>
      </c>
      <c r="Q713">
        <v>2</v>
      </c>
      <c r="R713">
        <v>21</v>
      </c>
      <c r="S713">
        <v>2</v>
      </c>
      <c r="T713">
        <v>21</v>
      </c>
      <c r="U713">
        <v>0</v>
      </c>
      <c r="V713">
        <v>0</v>
      </c>
      <c r="W713">
        <v>100000</v>
      </c>
      <c r="X713">
        <v>5</v>
      </c>
      <c r="Y713">
        <v>251</v>
      </c>
      <c r="Z713">
        <v>3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</row>
    <row r="714" spans="1:78" x14ac:dyDescent="0.2">
      <c r="A714">
        <v>712</v>
      </c>
      <c r="B714" t="s">
        <v>1160</v>
      </c>
      <c r="C714">
        <v>22</v>
      </c>
      <c r="D714">
        <v>204</v>
      </c>
      <c r="E714">
        <v>1</v>
      </c>
      <c r="F714">
        <v>0</v>
      </c>
      <c r="G714">
        <v>0</v>
      </c>
      <c r="H714">
        <v>0</v>
      </c>
      <c r="I714">
        <v>50454</v>
      </c>
      <c r="J714">
        <v>10000</v>
      </c>
      <c r="K714">
        <v>0</v>
      </c>
      <c r="L714">
        <v>0</v>
      </c>
      <c r="M714">
        <v>2</v>
      </c>
      <c r="N714">
        <v>24</v>
      </c>
      <c r="O714">
        <v>0</v>
      </c>
      <c r="P714">
        <v>0</v>
      </c>
      <c r="Q714">
        <v>2</v>
      </c>
      <c r="R714">
        <v>24</v>
      </c>
      <c r="S714">
        <v>2</v>
      </c>
      <c r="T714">
        <v>24</v>
      </c>
      <c r="U714">
        <v>0</v>
      </c>
      <c r="V714">
        <v>0</v>
      </c>
      <c r="W714">
        <v>100000</v>
      </c>
      <c r="X714">
        <v>5</v>
      </c>
      <c r="Y714">
        <v>251</v>
      </c>
      <c r="Z714">
        <v>3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</row>
    <row r="715" spans="1:78" x14ac:dyDescent="0.2">
      <c r="A715">
        <v>713</v>
      </c>
      <c r="B715" t="s">
        <v>1161</v>
      </c>
      <c r="C715">
        <v>22</v>
      </c>
      <c r="D715">
        <v>204</v>
      </c>
      <c r="E715">
        <v>1</v>
      </c>
      <c r="F715">
        <v>0</v>
      </c>
      <c r="G715">
        <v>0</v>
      </c>
      <c r="H715">
        <v>0</v>
      </c>
      <c r="I715">
        <v>50455</v>
      </c>
      <c r="J715">
        <v>10000</v>
      </c>
      <c r="K715">
        <v>0</v>
      </c>
      <c r="L715">
        <v>0</v>
      </c>
      <c r="M715">
        <v>2</v>
      </c>
      <c r="N715">
        <v>27</v>
      </c>
      <c r="O715">
        <v>0</v>
      </c>
      <c r="P715">
        <v>0</v>
      </c>
      <c r="Q715">
        <v>2</v>
      </c>
      <c r="R715">
        <v>27</v>
      </c>
      <c r="S715">
        <v>2</v>
      </c>
      <c r="T715">
        <v>27</v>
      </c>
      <c r="U715">
        <v>0</v>
      </c>
      <c r="V715">
        <v>0</v>
      </c>
      <c r="W715">
        <v>100000</v>
      </c>
      <c r="X715">
        <v>5</v>
      </c>
      <c r="Y715">
        <v>251</v>
      </c>
      <c r="Z715">
        <v>3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</row>
    <row r="716" spans="1:78" x14ac:dyDescent="0.2">
      <c r="A716">
        <v>714</v>
      </c>
      <c r="B716" t="s">
        <v>1162</v>
      </c>
      <c r="C716">
        <v>22</v>
      </c>
      <c r="D716">
        <v>204</v>
      </c>
      <c r="E716">
        <v>1</v>
      </c>
      <c r="F716">
        <v>0</v>
      </c>
      <c r="G716">
        <v>0</v>
      </c>
      <c r="H716">
        <v>0</v>
      </c>
      <c r="I716">
        <v>50456</v>
      </c>
      <c r="J716">
        <v>10000</v>
      </c>
      <c r="K716">
        <v>0</v>
      </c>
      <c r="L716">
        <v>0</v>
      </c>
      <c r="M716">
        <v>2</v>
      </c>
      <c r="N716">
        <v>30</v>
      </c>
      <c r="O716">
        <v>0</v>
      </c>
      <c r="P716">
        <v>0</v>
      </c>
      <c r="Q716">
        <v>2</v>
      </c>
      <c r="R716">
        <v>30</v>
      </c>
      <c r="S716">
        <v>2</v>
      </c>
      <c r="T716">
        <v>30</v>
      </c>
      <c r="U716">
        <v>0</v>
      </c>
      <c r="V716">
        <v>0</v>
      </c>
      <c r="W716">
        <v>100000</v>
      </c>
      <c r="X716">
        <v>5</v>
      </c>
      <c r="Y716">
        <v>251</v>
      </c>
      <c r="Z716">
        <v>3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</row>
    <row r="717" spans="1:78" x14ac:dyDescent="0.2">
      <c r="A717">
        <v>715</v>
      </c>
      <c r="B717" t="s">
        <v>1163</v>
      </c>
      <c r="C717">
        <v>22</v>
      </c>
      <c r="D717">
        <v>204</v>
      </c>
      <c r="E717">
        <v>1</v>
      </c>
      <c r="F717">
        <v>0</v>
      </c>
      <c r="G717">
        <v>0</v>
      </c>
      <c r="H717">
        <v>0</v>
      </c>
      <c r="I717">
        <v>50457</v>
      </c>
      <c r="J717">
        <v>10000</v>
      </c>
      <c r="K717">
        <v>0</v>
      </c>
      <c r="L717">
        <v>0</v>
      </c>
      <c r="M717">
        <v>2</v>
      </c>
      <c r="N717">
        <v>33</v>
      </c>
      <c r="O717">
        <v>0</v>
      </c>
      <c r="P717">
        <v>0</v>
      </c>
      <c r="Q717">
        <v>2</v>
      </c>
      <c r="R717">
        <v>33</v>
      </c>
      <c r="S717">
        <v>2</v>
      </c>
      <c r="T717">
        <v>33</v>
      </c>
      <c r="U717">
        <v>0</v>
      </c>
      <c r="V717">
        <v>0</v>
      </c>
      <c r="W717">
        <v>100000</v>
      </c>
      <c r="X717">
        <v>5</v>
      </c>
      <c r="Y717">
        <v>251</v>
      </c>
      <c r="Z717">
        <v>3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</row>
    <row r="718" spans="1:78" x14ac:dyDescent="0.2">
      <c r="A718">
        <v>716</v>
      </c>
      <c r="B718" t="s">
        <v>1164</v>
      </c>
      <c r="C718">
        <v>22</v>
      </c>
      <c r="D718">
        <v>204</v>
      </c>
      <c r="E718">
        <v>1</v>
      </c>
      <c r="F718">
        <v>0</v>
      </c>
      <c r="G718">
        <v>0</v>
      </c>
      <c r="H718">
        <v>0</v>
      </c>
      <c r="I718">
        <v>50458</v>
      </c>
      <c r="J718">
        <v>10000</v>
      </c>
      <c r="K718">
        <v>0</v>
      </c>
      <c r="L718">
        <v>0</v>
      </c>
      <c r="M718">
        <v>3</v>
      </c>
      <c r="N718">
        <v>36</v>
      </c>
      <c r="O718">
        <v>0</v>
      </c>
      <c r="P718">
        <v>0</v>
      </c>
      <c r="Q718">
        <v>3</v>
      </c>
      <c r="R718">
        <v>36</v>
      </c>
      <c r="S718">
        <v>3</v>
      </c>
      <c r="T718">
        <v>36</v>
      </c>
      <c r="U718">
        <v>0</v>
      </c>
      <c r="V718">
        <v>0</v>
      </c>
      <c r="W718">
        <v>100000</v>
      </c>
      <c r="X718">
        <v>5</v>
      </c>
      <c r="Y718">
        <v>251</v>
      </c>
      <c r="Z718">
        <v>3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</row>
    <row r="719" spans="1:78" x14ac:dyDescent="0.2">
      <c r="A719">
        <v>717</v>
      </c>
      <c r="B719" t="s">
        <v>1165</v>
      </c>
      <c r="C719">
        <v>22</v>
      </c>
      <c r="D719">
        <v>204</v>
      </c>
      <c r="E719">
        <v>1</v>
      </c>
      <c r="F719">
        <v>0</v>
      </c>
      <c r="G719">
        <v>0</v>
      </c>
      <c r="H719">
        <v>0</v>
      </c>
      <c r="I719">
        <v>50459</v>
      </c>
      <c r="J719">
        <v>10000</v>
      </c>
      <c r="K719">
        <v>0</v>
      </c>
      <c r="L719">
        <v>0</v>
      </c>
      <c r="M719">
        <v>3</v>
      </c>
      <c r="N719">
        <v>39</v>
      </c>
      <c r="O719">
        <v>0</v>
      </c>
      <c r="P719">
        <v>0</v>
      </c>
      <c r="Q719">
        <v>3</v>
      </c>
      <c r="R719">
        <v>39</v>
      </c>
      <c r="S719">
        <v>3</v>
      </c>
      <c r="T719">
        <v>39</v>
      </c>
      <c r="U719">
        <v>0</v>
      </c>
      <c r="V719">
        <v>0</v>
      </c>
      <c r="W719">
        <v>100000</v>
      </c>
      <c r="X719">
        <v>5</v>
      </c>
      <c r="Y719">
        <v>251</v>
      </c>
      <c r="Z719">
        <v>3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</row>
    <row r="720" spans="1:78" x14ac:dyDescent="0.2">
      <c r="A720">
        <v>718</v>
      </c>
      <c r="B720" t="s">
        <v>1166</v>
      </c>
      <c r="C720">
        <v>22</v>
      </c>
      <c r="D720">
        <v>204</v>
      </c>
      <c r="E720">
        <v>1</v>
      </c>
      <c r="F720">
        <v>0</v>
      </c>
      <c r="G720">
        <v>0</v>
      </c>
      <c r="H720">
        <v>0</v>
      </c>
      <c r="I720">
        <v>50460</v>
      </c>
      <c r="J720">
        <v>10000</v>
      </c>
      <c r="K720">
        <v>0</v>
      </c>
      <c r="L720">
        <v>0</v>
      </c>
      <c r="M720">
        <v>3</v>
      </c>
      <c r="N720">
        <v>42</v>
      </c>
      <c r="O720">
        <v>0</v>
      </c>
      <c r="P720">
        <v>0</v>
      </c>
      <c r="Q720">
        <v>3</v>
      </c>
      <c r="R720">
        <v>42</v>
      </c>
      <c r="S720">
        <v>3</v>
      </c>
      <c r="T720">
        <v>42</v>
      </c>
      <c r="U720">
        <v>0</v>
      </c>
      <c r="V720">
        <v>0</v>
      </c>
      <c r="W720">
        <v>100000</v>
      </c>
      <c r="X720">
        <v>5</v>
      </c>
      <c r="Y720">
        <v>251</v>
      </c>
      <c r="Z720">
        <v>3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</row>
    <row r="721" spans="1:78" x14ac:dyDescent="0.2">
      <c r="A721">
        <v>719</v>
      </c>
      <c r="B721" t="s">
        <v>1167</v>
      </c>
      <c r="C721">
        <v>22</v>
      </c>
      <c r="D721">
        <v>204</v>
      </c>
      <c r="E721">
        <v>1</v>
      </c>
      <c r="F721">
        <v>0</v>
      </c>
      <c r="G721">
        <v>0</v>
      </c>
      <c r="H721">
        <v>0</v>
      </c>
      <c r="I721">
        <v>50461</v>
      </c>
      <c r="J721">
        <v>10000</v>
      </c>
      <c r="K721">
        <v>0</v>
      </c>
      <c r="L721">
        <v>0</v>
      </c>
      <c r="M721">
        <v>3</v>
      </c>
      <c r="N721">
        <v>45</v>
      </c>
      <c r="O721">
        <v>0</v>
      </c>
      <c r="P721">
        <v>0</v>
      </c>
      <c r="Q721">
        <v>3</v>
      </c>
      <c r="R721">
        <v>45</v>
      </c>
      <c r="S721">
        <v>3</v>
      </c>
      <c r="T721">
        <v>45</v>
      </c>
      <c r="U721">
        <v>0</v>
      </c>
      <c r="V721">
        <v>0</v>
      </c>
      <c r="W721">
        <v>100000</v>
      </c>
      <c r="X721">
        <v>5</v>
      </c>
      <c r="Y721">
        <v>251</v>
      </c>
      <c r="Z721">
        <v>3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</row>
    <row r="722" spans="1:78" x14ac:dyDescent="0.2">
      <c r="A722">
        <v>720</v>
      </c>
      <c r="B722" t="s">
        <v>1168</v>
      </c>
      <c r="C722">
        <v>22</v>
      </c>
      <c r="D722">
        <v>204</v>
      </c>
      <c r="E722">
        <v>1</v>
      </c>
      <c r="F722">
        <v>0</v>
      </c>
      <c r="G722">
        <v>0</v>
      </c>
      <c r="H722">
        <v>0</v>
      </c>
      <c r="I722">
        <v>50462</v>
      </c>
      <c r="J722">
        <v>10000</v>
      </c>
      <c r="K722">
        <v>0</v>
      </c>
      <c r="L722">
        <v>0</v>
      </c>
      <c r="M722">
        <v>3</v>
      </c>
      <c r="N722">
        <v>48</v>
      </c>
      <c r="O722">
        <v>0</v>
      </c>
      <c r="P722">
        <v>0</v>
      </c>
      <c r="Q722">
        <v>3</v>
      </c>
      <c r="R722">
        <v>48</v>
      </c>
      <c r="S722">
        <v>3</v>
      </c>
      <c r="T722">
        <v>48</v>
      </c>
      <c r="U722">
        <v>0</v>
      </c>
      <c r="V722">
        <v>0</v>
      </c>
      <c r="W722">
        <v>100000</v>
      </c>
      <c r="X722">
        <v>5</v>
      </c>
      <c r="Y722">
        <v>251</v>
      </c>
      <c r="Z722">
        <v>3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</row>
    <row r="723" spans="1:78" x14ac:dyDescent="0.2">
      <c r="A723">
        <v>721</v>
      </c>
      <c r="B723" t="s">
        <v>1169</v>
      </c>
      <c r="C723">
        <v>22</v>
      </c>
      <c r="D723">
        <v>204</v>
      </c>
      <c r="E723">
        <v>1</v>
      </c>
      <c r="F723">
        <v>0</v>
      </c>
      <c r="G723">
        <v>0</v>
      </c>
      <c r="H723">
        <v>0</v>
      </c>
      <c r="I723">
        <v>50463</v>
      </c>
      <c r="J723">
        <v>10000</v>
      </c>
      <c r="K723">
        <v>0</v>
      </c>
      <c r="L723">
        <v>0</v>
      </c>
      <c r="M723">
        <v>4</v>
      </c>
      <c r="N723">
        <v>51</v>
      </c>
      <c r="O723">
        <v>0</v>
      </c>
      <c r="P723">
        <v>0</v>
      </c>
      <c r="Q723">
        <v>4</v>
      </c>
      <c r="R723">
        <v>51</v>
      </c>
      <c r="S723">
        <v>4</v>
      </c>
      <c r="T723">
        <v>51</v>
      </c>
      <c r="U723">
        <v>0</v>
      </c>
      <c r="V723">
        <v>0</v>
      </c>
      <c r="W723">
        <v>100000</v>
      </c>
      <c r="X723">
        <v>5</v>
      </c>
      <c r="Y723">
        <v>251</v>
      </c>
      <c r="Z723">
        <v>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</row>
    <row r="724" spans="1:78" x14ac:dyDescent="0.2">
      <c r="A724">
        <v>722</v>
      </c>
      <c r="B724" t="s">
        <v>1170</v>
      </c>
      <c r="C724">
        <v>22</v>
      </c>
      <c r="D724">
        <v>204</v>
      </c>
      <c r="E724">
        <v>1</v>
      </c>
      <c r="F724">
        <v>0</v>
      </c>
      <c r="G724">
        <v>0</v>
      </c>
      <c r="H724">
        <v>0</v>
      </c>
      <c r="I724">
        <v>50464</v>
      </c>
      <c r="J724">
        <v>10000</v>
      </c>
      <c r="K724">
        <v>0</v>
      </c>
      <c r="L724">
        <v>0</v>
      </c>
      <c r="M724">
        <v>4</v>
      </c>
      <c r="N724">
        <v>55</v>
      </c>
      <c r="O724">
        <v>0</v>
      </c>
      <c r="P724">
        <v>0</v>
      </c>
      <c r="Q724">
        <v>4</v>
      </c>
      <c r="R724">
        <v>55</v>
      </c>
      <c r="S724">
        <v>4</v>
      </c>
      <c r="T724">
        <v>55</v>
      </c>
      <c r="U724">
        <v>0</v>
      </c>
      <c r="V724">
        <v>0</v>
      </c>
      <c r="W724">
        <v>100000</v>
      </c>
      <c r="X724">
        <v>5</v>
      </c>
      <c r="Y724">
        <v>251</v>
      </c>
      <c r="Z724">
        <v>3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</row>
    <row r="725" spans="1:78" x14ac:dyDescent="0.2">
      <c r="A725">
        <v>723</v>
      </c>
      <c r="B725" t="s">
        <v>1171</v>
      </c>
      <c r="C725">
        <v>22</v>
      </c>
      <c r="D725">
        <v>204</v>
      </c>
      <c r="E725">
        <v>1</v>
      </c>
      <c r="F725">
        <v>0</v>
      </c>
      <c r="G725">
        <v>0</v>
      </c>
      <c r="H725">
        <v>0</v>
      </c>
      <c r="I725">
        <v>50465</v>
      </c>
      <c r="J725">
        <v>10000</v>
      </c>
      <c r="K725">
        <v>0</v>
      </c>
      <c r="L725">
        <v>0</v>
      </c>
      <c r="M725">
        <v>4</v>
      </c>
      <c r="N725">
        <v>59</v>
      </c>
      <c r="O725">
        <v>0</v>
      </c>
      <c r="P725">
        <v>0</v>
      </c>
      <c r="Q725">
        <v>4</v>
      </c>
      <c r="R725">
        <v>59</v>
      </c>
      <c r="S725">
        <v>4</v>
      </c>
      <c r="T725">
        <v>59</v>
      </c>
      <c r="U725">
        <v>0</v>
      </c>
      <c r="V725">
        <v>0</v>
      </c>
      <c r="W725">
        <v>100000</v>
      </c>
      <c r="X725">
        <v>5</v>
      </c>
      <c r="Y725">
        <v>251</v>
      </c>
      <c r="Z725">
        <v>3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</row>
    <row r="726" spans="1:78" x14ac:dyDescent="0.2">
      <c r="A726">
        <v>724</v>
      </c>
      <c r="B726" t="s">
        <v>1172</v>
      </c>
      <c r="C726">
        <v>22</v>
      </c>
      <c r="D726">
        <v>204</v>
      </c>
      <c r="E726">
        <v>1</v>
      </c>
      <c r="F726">
        <v>0</v>
      </c>
      <c r="G726">
        <v>0</v>
      </c>
      <c r="H726">
        <v>0</v>
      </c>
      <c r="I726">
        <v>50466</v>
      </c>
      <c r="J726">
        <v>10000</v>
      </c>
      <c r="K726">
        <v>0</v>
      </c>
      <c r="L726">
        <v>0</v>
      </c>
      <c r="M726">
        <v>4</v>
      </c>
      <c r="N726">
        <v>63</v>
      </c>
      <c r="O726">
        <v>0</v>
      </c>
      <c r="P726">
        <v>0</v>
      </c>
      <c r="Q726">
        <v>4</v>
      </c>
      <c r="R726">
        <v>63</v>
      </c>
      <c r="S726">
        <v>4</v>
      </c>
      <c r="T726">
        <v>63</v>
      </c>
      <c r="U726">
        <v>0</v>
      </c>
      <c r="V726">
        <v>0</v>
      </c>
      <c r="W726">
        <v>100000</v>
      </c>
      <c r="X726">
        <v>5</v>
      </c>
      <c r="Y726">
        <v>251</v>
      </c>
      <c r="Z726">
        <v>3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</row>
    <row r="727" spans="1:78" x14ac:dyDescent="0.2">
      <c r="A727">
        <v>725</v>
      </c>
      <c r="B727" t="s">
        <v>1173</v>
      </c>
      <c r="C727">
        <v>22</v>
      </c>
      <c r="D727">
        <v>204</v>
      </c>
      <c r="E727">
        <v>1</v>
      </c>
      <c r="F727">
        <v>0</v>
      </c>
      <c r="G727">
        <v>0</v>
      </c>
      <c r="H727">
        <v>0</v>
      </c>
      <c r="I727">
        <v>50467</v>
      </c>
      <c r="J727">
        <v>10000</v>
      </c>
      <c r="K727">
        <v>0</v>
      </c>
      <c r="L727">
        <v>0</v>
      </c>
      <c r="M727">
        <v>5</v>
      </c>
      <c r="N727">
        <v>67</v>
      </c>
      <c r="O727">
        <v>0</v>
      </c>
      <c r="P727">
        <v>0</v>
      </c>
      <c r="Q727">
        <v>5</v>
      </c>
      <c r="R727">
        <v>67</v>
      </c>
      <c r="S727">
        <v>5</v>
      </c>
      <c r="T727">
        <v>67</v>
      </c>
      <c r="U727">
        <v>0</v>
      </c>
      <c r="V727">
        <v>0</v>
      </c>
      <c r="W727">
        <v>100000</v>
      </c>
      <c r="X727">
        <v>5</v>
      </c>
      <c r="Y727">
        <v>251</v>
      </c>
      <c r="Z727">
        <v>3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</row>
    <row r="728" spans="1:78" x14ac:dyDescent="0.2">
      <c r="A728">
        <v>726</v>
      </c>
      <c r="B728" t="s">
        <v>1174</v>
      </c>
      <c r="C728">
        <v>22</v>
      </c>
      <c r="D728">
        <v>204</v>
      </c>
      <c r="E728">
        <v>1</v>
      </c>
      <c r="F728">
        <v>0</v>
      </c>
      <c r="G728">
        <v>0</v>
      </c>
      <c r="H728">
        <v>0</v>
      </c>
      <c r="I728">
        <v>50468</v>
      </c>
      <c r="J728">
        <v>10000</v>
      </c>
      <c r="K728">
        <v>0</v>
      </c>
      <c r="L728">
        <v>0</v>
      </c>
      <c r="M728">
        <v>6</v>
      </c>
      <c r="N728">
        <v>71</v>
      </c>
      <c r="O728">
        <v>0</v>
      </c>
      <c r="P728">
        <v>0</v>
      </c>
      <c r="Q728">
        <v>6</v>
      </c>
      <c r="R728">
        <v>71</v>
      </c>
      <c r="S728">
        <v>6</v>
      </c>
      <c r="T728">
        <v>71</v>
      </c>
      <c r="U728">
        <v>0</v>
      </c>
      <c r="V728">
        <v>0</v>
      </c>
      <c r="W728">
        <v>100000</v>
      </c>
      <c r="X728">
        <v>5</v>
      </c>
      <c r="Y728">
        <v>251</v>
      </c>
      <c r="Z728">
        <v>3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</row>
    <row r="729" spans="1:78" x14ac:dyDescent="0.2">
      <c r="A729">
        <v>727</v>
      </c>
      <c r="B729" t="s">
        <v>1175</v>
      </c>
      <c r="C729">
        <v>22</v>
      </c>
      <c r="D729">
        <v>204</v>
      </c>
      <c r="E729">
        <v>1</v>
      </c>
      <c r="F729">
        <v>0</v>
      </c>
      <c r="G729">
        <v>0</v>
      </c>
      <c r="H729">
        <v>0</v>
      </c>
      <c r="I729">
        <v>50469</v>
      </c>
      <c r="J729">
        <v>10000</v>
      </c>
      <c r="K729">
        <v>0</v>
      </c>
      <c r="L729">
        <v>0</v>
      </c>
      <c r="M729">
        <v>7</v>
      </c>
      <c r="N729">
        <v>76</v>
      </c>
      <c r="O729">
        <v>0</v>
      </c>
      <c r="P729">
        <v>0</v>
      </c>
      <c r="Q729">
        <v>7</v>
      </c>
      <c r="R729">
        <v>76</v>
      </c>
      <c r="S729">
        <v>7</v>
      </c>
      <c r="T729">
        <v>76</v>
      </c>
      <c r="U729">
        <v>0</v>
      </c>
      <c r="V729">
        <v>0</v>
      </c>
      <c r="W729">
        <v>100000</v>
      </c>
      <c r="X729">
        <v>5</v>
      </c>
      <c r="Y729">
        <v>251</v>
      </c>
      <c r="Z729">
        <v>3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</row>
    <row r="730" spans="1:78" x14ac:dyDescent="0.2">
      <c r="A730">
        <v>728</v>
      </c>
      <c r="B730" t="s">
        <v>1176</v>
      </c>
      <c r="C730">
        <v>22</v>
      </c>
      <c r="D730">
        <v>204</v>
      </c>
      <c r="E730">
        <v>1</v>
      </c>
      <c r="F730">
        <v>0</v>
      </c>
      <c r="G730">
        <v>0</v>
      </c>
      <c r="H730">
        <v>0</v>
      </c>
      <c r="I730">
        <v>50470</v>
      </c>
      <c r="J730">
        <v>10000</v>
      </c>
      <c r="K730">
        <v>0</v>
      </c>
      <c r="L730">
        <v>0</v>
      </c>
      <c r="M730">
        <v>8</v>
      </c>
      <c r="N730">
        <v>81</v>
      </c>
      <c r="O730">
        <v>0</v>
      </c>
      <c r="P730">
        <v>0</v>
      </c>
      <c r="Q730">
        <v>8</v>
      </c>
      <c r="R730">
        <v>81</v>
      </c>
      <c r="S730">
        <v>8</v>
      </c>
      <c r="T730">
        <v>81</v>
      </c>
      <c r="U730">
        <v>0</v>
      </c>
      <c r="V730">
        <v>0</v>
      </c>
      <c r="W730">
        <v>100000</v>
      </c>
      <c r="X730">
        <v>5</v>
      </c>
      <c r="Y730">
        <v>251</v>
      </c>
      <c r="Z730">
        <v>3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</row>
    <row r="731" spans="1:78" x14ac:dyDescent="0.2">
      <c r="A731">
        <v>729</v>
      </c>
      <c r="B731" t="s">
        <v>1177</v>
      </c>
      <c r="C731">
        <v>22</v>
      </c>
      <c r="D731">
        <v>204</v>
      </c>
      <c r="E731">
        <v>1</v>
      </c>
      <c r="F731">
        <v>0</v>
      </c>
      <c r="G731">
        <v>0</v>
      </c>
      <c r="H731">
        <v>0</v>
      </c>
      <c r="I731">
        <v>50471</v>
      </c>
      <c r="J731">
        <v>10000</v>
      </c>
      <c r="K731">
        <v>0</v>
      </c>
      <c r="L731">
        <v>0</v>
      </c>
      <c r="M731">
        <v>10</v>
      </c>
      <c r="N731">
        <v>86</v>
      </c>
      <c r="O731">
        <v>0</v>
      </c>
      <c r="P731">
        <v>0</v>
      </c>
      <c r="Q731">
        <v>10</v>
      </c>
      <c r="R731">
        <v>86</v>
      </c>
      <c r="S731">
        <v>10</v>
      </c>
      <c r="T731">
        <v>86</v>
      </c>
      <c r="U731">
        <v>0</v>
      </c>
      <c r="V731">
        <v>0</v>
      </c>
      <c r="W731">
        <v>100000</v>
      </c>
      <c r="X731">
        <v>5</v>
      </c>
      <c r="Y731">
        <v>251</v>
      </c>
      <c r="Z731">
        <v>3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</row>
    <row r="732" spans="1:78" x14ac:dyDescent="0.2">
      <c r="A732">
        <v>730</v>
      </c>
      <c r="B732" t="s">
        <v>1178</v>
      </c>
      <c r="C732">
        <v>22</v>
      </c>
      <c r="D732">
        <v>204</v>
      </c>
      <c r="E732">
        <v>1</v>
      </c>
      <c r="F732">
        <v>0</v>
      </c>
      <c r="G732">
        <v>0</v>
      </c>
      <c r="H732">
        <v>0</v>
      </c>
      <c r="I732">
        <v>50472</v>
      </c>
      <c r="J732">
        <v>10000</v>
      </c>
      <c r="K732">
        <v>0</v>
      </c>
      <c r="L732">
        <v>0</v>
      </c>
      <c r="M732">
        <v>12</v>
      </c>
      <c r="N732">
        <v>92</v>
      </c>
      <c r="O732">
        <v>0</v>
      </c>
      <c r="P732">
        <v>0</v>
      </c>
      <c r="Q732">
        <v>12</v>
      </c>
      <c r="R732">
        <v>92</v>
      </c>
      <c r="S732">
        <v>12</v>
      </c>
      <c r="T732">
        <v>92</v>
      </c>
      <c r="U732">
        <v>0</v>
      </c>
      <c r="V732">
        <v>0</v>
      </c>
      <c r="W732">
        <v>100000</v>
      </c>
      <c r="X732">
        <v>5</v>
      </c>
      <c r="Y732">
        <v>251</v>
      </c>
      <c r="Z732">
        <v>3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</row>
    <row r="733" spans="1:78" x14ac:dyDescent="0.2">
      <c r="A733">
        <v>731</v>
      </c>
      <c r="B733" t="s">
        <v>1179</v>
      </c>
      <c r="C733">
        <v>22</v>
      </c>
      <c r="D733">
        <v>204</v>
      </c>
      <c r="E733">
        <v>1</v>
      </c>
      <c r="F733">
        <v>0</v>
      </c>
      <c r="G733">
        <v>0</v>
      </c>
      <c r="H733">
        <v>0</v>
      </c>
      <c r="I733">
        <v>50473</v>
      </c>
      <c r="J733">
        <v>10000</v>
      </c>
      <c r="K733">
        <v>0</v>
      </c>
      <c r="L733">
        <v>0</v>
      </c>
      <c r="M733">
        <v>15</v>
      </c>
      <c r="N733">
        <v>99</v>
      </c>
      <c r="O733">
        <v>0</v>
      </c>
      <c r="P733">
        <v>0</v>
      </c>
      <c r="Q733">
        <v>15</v>
      </c>
      <c r="R733">
        <v>99</v>
      </c>
      <c r="S733">
        <v>15</v>
      </c>
      <c r="T733">
        <v>99</v>
      </c>
      <c r="U733">
        <v>0</v>
      </c>
      <c r="V733">
        <v>0</v>
      </c>
      <c r="W733">
        <v>100000</v>
      </c>
      <c r="X733">
        <v>5</v>
      </c>
      <c r="Y733">
        <v>251</v>
      </c>
      <c r="Z733">
        <v>1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</row>
    <row r="734" spans="1:78" x14ac:dyDescent="0.2">
      <c r="A734">
        <v>732</v>
      </c>
      <c r="B734" t="s">
        <v>681</v>
      </c>
      <c r="C734">
        <v>40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40566</v>
      </c>
      <c r="J734">
        <v>999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100000</v>
      </c>
      <c r="X734">
        <v>5</v>
      </c>
      <c r="Y734">
        <v>251</v>
      </c>
      <c r="Z734">
        <v>1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</row>
    <row r="735" spans="1:78" x14ac:dyDescent="0.2">
      <c r="A735">
        <v>733</v>
      </c>
      <c r="B735" t="s">
        <v>682</v>
      </c>
      <c r="C735">
        <v>40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40160</v>
      </c>
      <c r="J735">
        <v>999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100000</v>
      </c>
      <c r="X735">
        <v>5</v>
      </c>
      <c r="Y735">
        <v>251</v>
      </c>
      <c r="Z735">
        <v>1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</row>
    <row r="736" spans="1:78" x14ac:dyDescent="0.2">
      <c r="A736">
        <v>734</v>
      </c>
      <c r="B736" t="s">
        <v>683</v>
      </c>
      <c r="C736">
        <v>40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40163</v>
      </c>
      <c r="J736">
        <v>999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100000</v>
      </c>
      <c r="X736">
        <v>5</v>
      </c>
      <c r="Y736">
        <v>251</v>
      </c>
      <c r="Z736">
        <v>1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</row>
    <row r="737" spans="1:78" x14ac:dyDescent="0.2">
      <c r="A737">
        <v>735</v>
      </c>
      <c r="B737" t="s">
        <v>684</v>
      </c>
      <c r="C737">
        <v>40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40162</v>
      </c>
      <c r="J737">
        <v>999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100000</v>
      </c>
      <c r="X737">
        <v>5</v>
      </c>
      <c r="Y737">
        <v>251</v>
      </c>
      <c r="Z737">
        <v>1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</row>
    <row r="738" spans="1:78" x14ac:dyDescent="0.2">
      <c r="A738">
        <v>736</v>
      </c>
      <c r="B738" t="s">
        <v>685</v>
      </c>
      <c r="C738">
        <v>40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40582</v>
      </c>
      <c r="J738">
        <v>999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100000</v>
      </c>
      <c r="X738">
        <v>5</v>
      </c>
      <c r="Y738">
        <v>251</v>
      </c>
      <c r="Z738">
        <v>1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</row>
    <row r="739" spans="1:78" x14ac:dyDescent="0.2">
      <c r="A739">
        <v>737</v>
      </c>
      <c r="B739" t="s">
        <v>686</v>
      </c>
      <c r="C739">
        <v>40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40578</v>
      </c>
      <c r="J739">
        <v>999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100000</v>
      </c>
      <c r="X739">
        <v>5</v>
      </c>
      <c r="Y739">
        <v>251</v>
      </c>
      <c r="Z739">
        <v>1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</row>
    <row r="740" spans="1:78" x14ac:dyDescent="0.2">
      <c r="A740">
        <v>738</v>
      </c>
      <c r="B740" t="s">
        <v>687</v>
      </c>
      <c r="C740">
        <v>40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40591</v>
      </c>
      <c r="J740">
        <v>999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100000</v>
      </c>
      <c r="X740">
        <v>5</v>
      </c>
      <c r="Y740">
        <v>251</v>
      </c>
      <c r="Z740">
        <v>1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</row>
    <row r="741" spans="1:78" x14ac:dyDescent="0.2">
      <c r="A741">
        <v>739</v>
      </c>
      <c r="B741" t="s">
        <v>688</v>
      </c>
      <c r="C741">
        <v>40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40811</v>
      </c>
      <c r="J741">
        <v>999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100000</v>
      </c>
      <c r="X741">
        <v>5</v>
      </c>
      <c r="Y741">
        <v>251</v>
      </c>
      <c r="Z741">
        <v>1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</row>
    <row r="742" spans="1:78" x14ac:dyDescent="0.2">
      <c r="A742">
        <v>740</v>
      </c>
      <c r="B742" t="s">
        <v>689</v>
      </c>
      <c r="C742">
        <v>40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40812</v>
      </c>
      <c r="J742">
        <v>999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100000</v>
      </c>
      <c r="X742">
        <v>5</v>
      </c>
      <c r="Y742">
        <v>251</v>
      </c>
      <c r="Z742">
        <v>1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</row>
    <row r="743" spans="1:78" x14ac:dyDescent="0.2">
      <c r="A743">
        <v>741</v>
      </c>
      <c r="B743" t="s">
        <v>690</v>
      </c>
      <c r="C743">
        <v>40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40813</v>
      </c>
      <c r="J743">
        <v>999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100000</v>
      </c>
      <c r="X743">
        <v>5</v>
      </c>
      <c r="Y743">
        <v>251</v>
      </c>
      <c r="Z743">
        <v>1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</row>
    <row r="744" spans="1:78" x14ac:dyDescent="0.2">
      <c r="A744">
        <v>742</v>
      </c>
      <c r="B744" t="s">
        <v>691</v>
      </c>
      <c r="C744">
        <v>40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40834</v>
      </c>
      <c r="J744">
        <v>999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100000</v>
      </c>
      <c r="X744">
        <v>5</v>
      </c>
      <c r="Y744">
        <v>251</v>
      </c>
      <c r="Z744">
        <v>1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</row>
    <row r="745" spans="1:78" x14ac:dyDescent="0.2">
      <c r="A745">
        <v>743</v>
      </c>
      <c r="B745" t="s">
        <v>692</v>
      </c>
      <c r="C745">
        <v>40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40835</v>
      </c>
      <c r="J745">
        <v>999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100000</v>
      </c>
      <c r="X745">
        <v>5</v>
      </c>
      <c r="Y745">
        <v>251</v>
      </c>
      <c r="Z745">
        <v>1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</row>
    <row r="746" spans="1:78" x14ac:dyDescent="0.2">
      <c r="A746">
        <v>744</v>
      </c>
      <c r="B746" t="s">
        <v>693</v>
      </c>
      <c r="C746">
        <v>40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40836</v>
      </c>
      <c r="J746">
        <v>999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100000</v>
      </c>
      <c r="X746">
        <v>5</v>
      </c>
      <c r="Y746">
        <v>251</v>
      </c>
      <c r="Z746">
        <v>1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</row>
    <row r="747" spans="1:78" x14ac:dyDescent="0.2">
      <c r="A747">
        <v>745</v>
      </c>
      <c r="B747" t="s">
        <v>694</v>
      </c>
      <c r="C747">
        <v>40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40814</v>
      </c>
      <c r="J747">
        <v>999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100000</v>
      </c>
      <c r="X747">
        <v>5</v>
      </c>
      <c r="Y747">
        <v>251</v>
      </c>
      <c r="Z747">
        <v>1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</row>
    <row r="748" spans="1:78" x14ac:dyDescent="0.2">
      <c r="A748">
        <v>746</v>
      </c>
      <c r="B748" t="s">
        <v>695</v>
      </c>
      <c r="C748">
        <v>40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40815</v>
      </c>
      <c r="J748">
        <v>999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100000</v>
      </c>
      <c r="X748">
        <v>5</v>
      </c>
      <c r="Y748">
        <v>251</v>
      </c>
      <c r="Z748">
        <v>1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</row>
    <row r="749" spans="1:78" x14ac:dyDescent="0.2">
      <c r="A749">
        <v>747</v>
      </c>
      <c r="B749" t="s">
        <v>696</v>
      </c>
      <c r="C749">
        <v>40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40816</v>
      </c>
      <c r="J749">
        <v>999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100000</v>
      </c>
      <c r="X749">
        <v>5</v>
      </c>
      <c r="Y749">
        <v>251</v>
      </c>
      <c r="Z749">
        <v>1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</row>
    <row r="750" spans="1:78" x14ac:dyDescent="0.2">
      <c r="A750">
        <v>748</v>
      </c>
      <c r="B750" t="s">
        <v>697</v>
      </c>
      <c r="C750">
        <v>40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40653</v>
      </c>
      <c r="J750">
        <v>999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100000</v>
      </c>
      <c r="X750">
        <v>5</v>
      </c>
      <c r="Y750">
        <v>251</v>
      </c>
      <c r="Z750">
        <v>1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</row>
    <row r="751" spans="1:78" x14ac:dyDescent="0.2">
      <c r="A751">
        <v>749</v>
      </c>
      <c r="B751" t="s">
        <v>698</v>
      </c>
      <c r="C751">
        <v>40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40654</v>
      </c>
      <c r="J751">
        <v>999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100000</v>
      </c>
      <c r="X751">
        <v>5</v>
      </c>
      <c r="Y751">
        <v>251</v>
      </c>
      <c r="Z751">
        <v>1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</row>
    <row r="752" spans="1:78" x14ac:dyDescent="0.2">
      <c r="A752">
        <v>750</v>
      </c>
      <c r="B752" t="s">
        <v>699</v>
      </c>
      <c r="C752">
        <v>40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40655</v>
      </c>
      <c r="J752">
        <v>999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100000</v>
      </c>
      <c r="X752">
        <v>5</v>
      </c>
      <c r="Y752">
        <v>251</v>
      </c>
      <c r="Z752">
        <v>1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</row>
    <row r="753" spans="1:78" x14ac:dyDescent="0.2">
      <c r="A753">
        <v>751</v>
      </c>
      <c r="B753" t="s">
        <v>700</v>
      </c>
      <c r="C753">
        <v>40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40663</v>
      </c>
      <c r="J753">
        <v>999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100000</v>
      </c>
      <c r="X753">
        <v>5</v>
      </c>
      <c r="Y753">
        <v>251</v>
      </c>
      <c r="Z753">
        <v>1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</row>
    <row r="754" spans="1:78" x14ac:dyDescent="0.2">
      <c r="A754">
        <v>752</v>
      </c>
      <c r="B754" t="s">
        <v>701</v>
      </c>
      <c r="C754">
        <v>40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40664</v>
      </c>
      <c r="J754">
        <v>999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100000</v>
      </c>
      <c r="X754">
        <v>5</v>
      </c>
      <c r="Y754">
        <v>251</v>
      </c>
      <c r="Z754">
        <v>1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</row>
    <row r="755" spans="1:78" x14ac:dyDescent="0.2">
      <c r="A755">
        <v>753</v>
      </c>
      <c r="B755" t="s">
        <v>702</v>
      </c>
      <c r="C755">
        <v>40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40665</v>
      </c>
      <c r="J755">
        <v>999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100000</v>
      </c>
      <c r="X755">
        <v>5</v>
      </c>
      <c r="Y755">
        <v>251</v>
      </c>
      <c r="Z755">
        <v>1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</row>
    <row r="756" spans="1:78" x14ac:dyDescent="0.2">
      <c r="A756">
        <v>754</v>
      </c>
      <c r="B756" t="s">
        <v>703</v>
      </c>
      <c r="C756">
        <v>40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40673</v>
      </c>
      <c r="J756">
        <v>999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100000</v>
      </c>
      <c r="X756">
        <v>5</v>
      </c>
      <c r="Y756">
        <v>251</v>
      </c>
      <c r="Z756">
        <v>1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</row>
    <row r="757" spans="1:78" x14ac:dyDescent="0.2">
      <c r="A757">
        <v>755</v>
      </c>
      <c r="B757" t="s">
        <v>704</v>
      </c>
      <c r="C757">
        <v>40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40674</v>
      </c>
      <c r="J757">
        <v>999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100000</v>
      </c>
      <c r="X757">
        <v>5</v>
      </c>
      <c r="Y757">
        <v>251</v>
      </c>
      <c r="Z757">
        <v>1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</row>
    <row r="758" spans="1:78" x14ac:dyDescent="0.2">
      <c r="A758">
        <v>756</v>
      </c>
      <c r="B758" t="s">
        <v>705</v>
      </c>
      <c r="C758">
        <v>40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40675</v>
      </c>
      <c r="J758">
        <v>999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100000</v>
      </c>
      <c r="X758">
        <v>5</v>
      </c>
      <c r="Y758">
        <v>251</v>
      </c>
      <c r="Z758">
        <v>1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</row>
    <row r="759" spans="1:78" x14ac:dyDescent="0.2">
      <c r="A759">
        <v>757</v>
      </c>
      <c r="B759" t="s">
        <v>706</v>
      </c>
      <c r="C759">
        <v>40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40683</v>
      </c>
      <c r="J759">
        <v>999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100000</v>
      </c>
      <c r="X759">
        <v>5</v>
      </c>
      <c r="Y759">
        <v>251</v>
      </c>
      <c r="Z759">
        <v>1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</row>
    <row r="760" spans="1:78" x14ac:dyDescent="0.2">
      <c r="A760">
        <v>758</v>
      </c>
      <c r="B760" t="s">
        <v>707</v>
      </c>
      <c r="C760">
        <v>40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40684</v>
      </c>
      <c r="J760">
        <v>999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100000</v>
      </c>
      <c r="X760">
        <v>5</v>
      </c>
      <c r="Y760">
        <v>251</v>
      </c>
      <c r="Z760">
        <v>1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</row>
    <row r="761" spans="1:78" x14ac:dyDescent="0.2">
      <c r="A761">
        <v>759</v>
      </c>
      <c r="B761" t="s">
        <v>708</v>
      </c>
      <c r="C761">
        <v>40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40685</v>
      </c>
      <c r="J761">
        <v>999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100000</v>
      </c>
      <c r="X761">
        <v>5</v>
      </c>
      <c r="Y761">
        <v>251</v>
      </c>
      <c r="Z761">
        <v>1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</row>
    <row r="762" spans="1:78" x14ac:dyDescent="0.2">
      <c r="A762">
        <v>760</v>
      </c>
      <c r="B762" t="s">
        <v>709</v>
      </c>
      <c r="C762">
        <v>40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40171</v>
      </c>
      <c r="J762">
        <v>999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100000</v>
      </c>
      <c r="X762">
        <v>5</v>
      </c>
      <c r="Y762">
        <v>251</v>
      </c>
      <c r="Z762">
        <v>1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</row>
    <row r="763" spans="1:78" x14ac:dyDescent="0.2">
      <c r="A763">
        <v>761</v>
      </c>
      <c r="B763" t="s">
        <v>710</v>
      </c>
      <c r="C763">
        <v>40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40172</v>
      </c>
      <c r="J763">
        <v>999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100000</v>
      </c>
      <c r="X763">
        <v>5</v>
      </c>
      <c r="Y763">
        <v>251</v>
      </c>
      <c r="Z763">
        <v>1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</row>
    <row r="764" spans="1:78" x14ac:dyDescent="0.2">
      <c r="A764">
        <v>762</v>
      </c>
      <c r="B764" t="s">
        <v>711</v>
      </c>
      <c r="C764">
        <v>40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40173</v>
      </c>
      <c r="J764">
        <v>999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100000</v>
      </c>
      <c r="X764">
        <v>5</v>
      </c>
      <c r="Y764">
        <v>251</v>
      </c>
      <c r="Z764">
        <v>1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</row>
    <row r="765" spans="1:78" x14ac:dyDescent="0.2">
      <c r="A765">
        <v>763</v>
      </c>
      <c r="B765" t="s">
        <v>712</v>
      </c>
      <c r="C765">
        <v>40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40170</v>
      </c>
      <c r="J765">
        <v>999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100000</v>
      </c>
      <c r="X765">
        <v>5</v>
      </c>
      <c r="Y765">
        <v>251</v>
      </c>
      <c r="Z765">
        <v>1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</row>
    <row r="766" spans="1:78" x14ac:dyDescent="0.2">
      <c r="A766">
        <v>764</v>
      </c>
      <c r="B766" t="s">
        <v>713</v>
      </c>
      <c r="C766">
        <v>40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40837</v>
      </c>
      <c r="J766">
        <v>999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100000</v>
      </c>
      <c r="X766">
        <v>5</v>
      </c>
      <c r="Y766">
        <v>251</v>
      </c>
      <c r="Z766">
        <v>1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</row>
    <row r="767" spans="1:78" x14ac:dyDescent="0.2">
      <c r="A767">
        <v>765</v>
      </c>
      <c r="B767" t="s">
        <v>714</v>
      </c>
      <c r="C767">
        <v>40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40838</v>
      </c>
      <c r="J767">
        <v>999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100000</v>
      </c>
      <c r="X767">
        <v>5</v>
      </c>
      <c r="Y767">
        <v>251</v>
      </c>
      <c r="Z767">
        <v>1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</row>
    <row r="768" spans="1:78" x14ac:dyDescent="0.2">
      <c r="A768">
        <v>766</v>
      </c>
      <c r="B768" t="s">
        <v>715</v>
      </c>
      <c r="C768">
        <v>40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40839</v>
      </c>
      <c r="J768">
        <v>999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100000</v>
      </c>
      <c r="X768">
        <v>5</v>
      </c>
      <c r="Y768">
        <v>251</v>
      </c>
      <c r="Z768">
        <v>1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</row>
    <row r="769" spans="1:78" x14ac:dyDescent="0.2">
      <c r="A769">
        <v>767</v>
      </c>
      <c r="B769" t="s">
        <v>716</v>
      </c>
      <c r="C769">
        <v>40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40840</v>
      </c>
      <c r="J769">
        <v>999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100000</v>
      </c>
      <c r="X769">
        <v>5</v>
      </c>
      <c r="Y769">
        <v>251</v>
      </c>
      <c r="Z769">
        <v>1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</row>
    <row r="770" spans="1:78" x14ac:dyDescent="0.2">
      <c r="A770">
        <v>768</v>
      </c>
      <c r="B770" t="s">
        <v>717</v>
      </c>
      <c r="C770">
        <v>40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255</v>
      </c>
      <c r="J770">
        <v>999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100000</v>
      </c>
      <c r="X770">
        <v>5</v>
      </c>
      <c r="Y770">
        <v>251</v>
      </c>
      <c r="Z770">
        <v>1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</row>
    <row r="771" spans="1:78" x14ac:dyDescent="0.2">
      <c r="A771">
        <v>769</v>
      </c>
      <c r="B771" t="s">
        <v>718</v>
      </c>
      <c r="C771">
        <v>40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1822</v>
      </c>
      <c r="J771">
        <v>999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100000</v>
      </c>
      <c r="X771">
        <v>5</v>
      </c>
      <c r="Y771">
        <v>251</v>
      </c>
      <c r="Z771">
        <v>1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</row>
    <row r="772" spans="1:78" x14ac:dyDescent="0.2">
      <c r="A772">
        <v>770</v>
      </c>
      <c r="B772" t="s">
        <v>719</v>
      </c>
      <c r="C772">
        <v>40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1825</v>
      </c>
      <c r="J772">
        <v>999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100000</v>
      </c>
      <c r="X772">
        <v>5</v>
      </c>
      <c r="Y772">
        <v>251</v>
      </c>
      <c r="Z772">
        <v>1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</row>
    <row r="773" spans="1:78" x14ac:dyDescent="0.2">
      <c r="A773">
        <v>771</v>
      </c>
      <c r="B773" t="s">
        <v>720</v>
      </c>
      <c r="C773">
        <v>40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7</v>
      </c>
      <c r="J773">
        <v>999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100000</v>
      </c>
      <c r="X773">
        <v>5</v>
      </c>
      <c r="Y773">
        <v>251</v>
      </c>
      <c r="Z773">
        <v>1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</row>
    <row r="774" spans="1:78" x14ac:dyDescent="0.2">
      <c r="A774">
        <v>772</v>
      </c>
      <c r="B774" t="s">
        <v>721</v>
      </c>
      <c r="C774">
        <v>40</v>
      </c>
      <c r="D774">
        <v>0</v>
      </c>
      <c r="E774">
        <v>1</v>
      </c>
      <c r="F774">
        <v>0</v>
      </c>
      <c r="G774">
        <v>0</v>
      </c>
      <c r="H774">
        <v>0</v>
      </c>
      <c r="I774">
        <v>5134</v>
      </c>
      <c r="J774">
        <v>999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100000</v>
      </c>
      <c r="X774">
        <v>5</v>
      </c>
      <c r="Y774">
        <v>251</v>
      </c>
      <c r="Z774">
        <v>1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</row>
    <row r="775" spans="1:78" x14ac:dyDescent="0.2">
      <c r="A775">
        <v>773</v>
      </c>
      <c r="B775" t="s">
        <v>722</v>
      </c>
      <c r="C775">
        <v>40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5133</v>
      </c>
      <c r="J775">
        <v>999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100000</v>
      </c>
      <c r="X775">
        <v>5</v>
      </c>
      <c r="Y775">
        <v>251</v>
      </c>
      <c r="Z775">
        <v>1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</row>
    <row r="776" spans="1:78" x14ac:dyDescent="0.2">
      <c r="A776">
        <v>774</v>
      </c>
      <c r="B776" t="s">
        <v>723</v>
      </c>
      <c r="C776">
        <v>40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5135</v>
      </c>
      <c r="J776">
        <v>999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100000</v>
      </c>
      <c r="X776">
        <v>5</v>
      </c>
      <c r="Y776">
        <v>251</v>
      </c>
      <c r="Z776">
        <v>1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</row>
    <row r="777" spans="1:78" x14ac:dyDescent="0.2">
      <c r="A777">
        <v>775</v>
      </c>
      <c r="B777" t="s">
        <v>724</v>
      </c>
      <c r="C777">
        <v>40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4396</v>
      </c>
      <c r="J777">
        <v>999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100000</v>
      </c>
      <c r="X777">
        <v>5</v>
      </c>
      <c r="Y777">
        <v>251</v>
      </c>
      <c r="Z777">
        <v>1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</row>
    <row r="778" spans="1:78" x14ac:dyDescent="0.2">
      <c r="A778">
        <v>776</v>
      </c>
      <c r="B778" t="s">
        <v>725</v>
      </c>
      <c r="C778">
        <v>40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4397</v>
      </c>
      <c r="J778">
        <v>999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100000</v>
      </c>
      <c r="X778">
        <v>5</v>
      </c>
      <c r="Y778">
        <v>251</v>
      </c>
      <c r="Z778">
        <v>1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</row>
    <row r="779" spans="1:78" x14ac:dyDescent="0.2">
      <c r="A779">
        <v>777</v>
      </c>
      <c r="B779" t="s">
        <v>726</v>
      </c>
      <c r="C779">
        <v>40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1325</v>
      </c>
      <c r="J779">
        <v>999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100000</v>
      </c>
      <c r="X779">
        <v>5</v>
      </c>
      <c r="Y779">
        <v>251</v>
      </c>
      <c r="Z779">
        <v>1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</row>
    <row r="780" spans="1:78" x14ac:dyDescent="0.2">
      <c r="A780">
        <v>778</v>
      </c>
      <c r="B780" t="s">
        <v>727</v>
      </c>
      <c r="C780">
        <v>40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4023</v>
      </c>
      <c r="J780">
        <v>999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100000</v>
      </c>
      <c r="X780">
        <v>5</v>
      </c>
      <c r="Y780">
        <v>251</v>
      </c>
      <c r="Z780">
        <v>1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</row>
    <row r="781" spans="1:78" x14ac:dyDescent="0.2">
      <c r="A781">
        <v>779</v>
      </c>
      <c r="B781" s="2" t="s">
        <v>728</v>
      </c>
      <c r="C781">
        <v>40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256</v>
      </c>
      <c r="J781">
        <v>999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100000</v>
      </c>
      <c r="X781">
        <v>5</v>
      </c>
      <c r="Y781">
        <v>251</v>
      </c>
      <c r="Z781">
        <v>1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</row>
    <row r="782" spans="1:78" ht="15" x14ac:dyDescent="0.2">
      <c r="A782">
        <v>780</v>
      </c>
      <c r="B782" s="3" t="s">
        <v>729</v>
      </c>
      <c r="C782">
        <v>40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1320</v>
      </c>
      <c r="J782">
        <v>999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100000</v>
      </c>
      <c r="X782">
        <v>5</v>
      </c>
      <c r="Y782">
        <v>251</v>
      </c>
      <c r="Z782">
        <v>1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</row>
    <row r="783" spans="1:78" x14ac:dyDescent="0.2">
      <c r="A783">
        <v>781</v>
      </c>
      <c r="B783" t="s">
        <v>730</v>
      </c>
      <c r="C783">
        <v>40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4398</v>
      </c>
      <c r="J783">
        <v>999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100000</v>
      </c>
      <c r="X783">
        <v>5</v>
      </c>
      <c r="Y783">
        <v>251</v>
      </c>
      <c r="Z783">
        <v>1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</row>
    <row r="784" spans="1:78" x14ac:dyDescent="0.2">
      <c r="A784">
        <v>782</v>
      </c>
      <c r="B784" t="s">
        <v>731</v>
      </c>
      <c r="C784">
        <v>40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1323</v>
      </c>
      <c r="J784">
        <v>999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100000</v>
      </c>
      <c r="X784">
        <v>5</v>
      </c>
      <c r="Y784">
        <v>251</v>
      </c>
      <c r="Z784">
        <v>1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</row>
    <row r="785" spans="1:78" x14ac:dyDescent="0.2">
      <c r="A785">
        <v>783</v>
      </c>
      <c r="B785" t="s">
        <v>732</v>
      </c>
      <c r="C785">
        <v>40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4399</v>
      </c>
      <c r="J785">
        <v>999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100000</v>
      </c>
      <c r="X785">
        <v>5</v>
      </c>
      <c r="Y785">
        <v>251</v>
      </c>
      <c r="Z785">
        <v>1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</row>
    <row r="786" spans="1:78" x14ac:dyDescent="0.2">
      <c r="A786">
        <v>784</v>
      </c>
      <c r="B786" t="s">
        <v>733</v>
      </c>
      <c r="C786">
        <v>40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1481</v>
      </c>
      <c r="J786">
        <v>999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100000</v>
      </c>
      <c r="X786">
        <v>5</v>
      </c>
      <c r="Y786">
        <v>251</v>
      </c>
      <c r="Z786">
        <v>1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</row>
    <row r="787" spans="1:78" x14ac:dyDescent="0.2">
      <c r="A787">
        <v>785</v>
      </c>
      <c r="B787" t="s">
        <v>734</v>
      </c>
      <c r="C787">
        <v>40</v>
      </c>
      <c r="D787">
        <v>0</v>
      </c>
      <c r="E787">
        <v>1</v>
      </c>
      <c r="F787">
        <v>0</v>
      </c>
      <c r="G787">
        <v>0</v>
      </c>
      <c r="H787">
        <v>0</v>
      </c>
      <c r="I787">
        <v>4284</v>
      </c>
      <c r="J787">
        <v>999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100000</v>
      </c>
      <c r="X787">
        <v>5</v>
      </c>
      <c r="Y787">
        <v>251</v>
      </c>
      <c r="Z787">
        <v>1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</row>
    <row r="788" spans="1:78" x14ac:dyDescent="0.2">
      <c r="A788">
        <v>786</v>
      </c>
      <c r="B788" t="s">
        <v>735</v>
      </c>
      <c r="C788">
        <v>40</v>
      </c>
      <c r="D788">
        <v>0</v>
      </c>
      <c r="E788">
        <v>1</v>
      </c>
      <c r="F788">
        <v>0</v>
      </c>
      <c r="G788">
        <v>0</v>
      </c>
      <c r="H788">
        <v>0</v>
      </c>
      <c r="I788">
        <v>1823</v>
      </c>
      <c r="J788">
        <v>999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100000</v>
      </c>
      <c r="X788">
        <v>5</v>
      </c>
      <c r="Y788">
        <v>251</v>
      </c>
      <c r="Z788">
        <v>1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</row>
    <row r="789" spans="1:78" x14ac:dyDescent="0.2">
      <c r="A789">
        <v>787</v>
      </c>
      <c r="B789" t="s">
        <v>736</v>
      </c>
      <c r="C789">
        <v>40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1824</v>
      </c>
      <c r="J789">
        <v>999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100000</v>
      </c>
      <c r="X789">
        <v>5</v>
      </c>
      <c r="Y789">
        <v>251</v>
      </c>
      <c r="Z789">
        <v>1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</row>
    <row r="790" spans="1:78" x14ac:dyDescent="0.2">
      <c r="A790">
        <v>788</v>
      </c>
      <c r="B790" t="s">
        <v>737</v>
      </c>
      <c r="C790">
        <v>40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1740</v>
      </c>
      <c r="J790">
        <v>999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100000</v>
      </c>
      <c r="X790">
        <v>5</v>
      </c>
      <c r="Y790">
        <v>251</v>
      </c>
      <c r="Z790">
        <v>1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</row>
    <row r="791" spans="1:78" x14ac:dyDescent="0.2">
      <c r="A791">
        <v>789</v>
      </c>
      <c r="B791" t="s">
        <v>738</v>
      </c>
      <c r="C791">
        <v>40</v>
      </c>
      <c r="D791">
        <v>0</v>
      </c>
      <c r="E791">
        <v>1</v>
      </c>
      <c r="F791">
        <v>0</v>
      </c>
      <c r="G791">
        <v>0</v>
      </c>
      <c r="H791">
        <v>0</v>
      </c>
      <c r="I791">
        <v>1741</v>
      </c>
      <c r="J791">
        <v>999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100000</v>
      </c>
      <c r="X791">
        <v>5</v>
      </c>
      <c r="Y791">
        <v>251</v>
      </c>
      <c r="Z791">
        <v>1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</row>
    <row r="792" spans="1:78" x14ac:dyDescent="0.2">
      <c r="A792">
        <v>790</v>
      </c>
      <c r="B792" t="s">
        <v>739</v>
      </c>
      <c r="C792">
        <v>40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1742</v>
      </c>
      <c r="J792">
        <v>999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100000</v>
      </c>
      <c r="X792">
        <v>5</v>
      </c>
      <c r="Y792">
        <v>251</v>
      </c>
      <c r="Z792">
        <v>1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</row>
    <row r="793" spans="1:78" x14ac:dyDescent="0.2">
      <c r="A793">
        <v>791</v>
      </c>
      <c r="B793" t="s">
        <v>740</v>
      </c>
      <c r="C793">
        <v>40</v>
      </c>
      <c r="D793">
        <v>0</v>
      </c>
      <c r="E793">
        <v>1</v>
      </c>
      <c r="F793">
        <v>0</v>
      </c>
      <c r="G793">
        <v>0</v>
      </c>
      <c r="H793">
        <v>0</v>
      </c>
      <c r="I793">
        <v>1093</v>
      </c>
      <c r="J793">
        <v>999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100000</v>
      </c>
      <c r="X793">
        <v>5</v>
      </c>
      <c r="Y793">
        <v>251</v>
      </c>
      <c r="Z793">
        <v>1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</row>
    <row r="794" spans="1:78" x14ac:dyDescent="0.2">
      <c r="A794">
        <v>792</v>
      </c>
      <c r="B794" t="s">
        <v>741</v>
      </c>
      <c r="C794">
        <v>40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1743</v>
      </c>
      <c r="J794">
        <v>999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100000</v>
      </c>
      <c r="X794">
        <v>5</v>
      </c>
      <c r="Y794">
        <v>251</v>
      </c>
      <c r="Z794">
        <v>1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</row>
    <row r="795" spans="1:78" x14ac:dyDescent="0.2">
      <c r="A795">
        <v>793</v>
      </c>
      <c r="B795" t="s">
        <v>742</v>
      </c>
      <c r="C795">
        <v>40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1744</v>
      </c>
      <c r="J795">
        <v>999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100000</v>
      </c>
      <c r="X795">
        <v>5</v>
      </c>
      <c r="Y795">
        <v>251</v>
      </c>
      <c r="Z795">
        <v>1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</row>
    <row r="796" spans="1:78" x14ac:dyDescent="0.2">
      <c r="A796">
        <v>794</v>
      </c>
      <c r="B796" t="s">
        <v>743</v>
      </c>
      <c r="C796">
        <v>40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1750</v>
      </c>
      <c r="J796">
        <v>999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100000</v>
      </c>
      <c r="X796">
        <v>5</v>
      </c>
      <c r="Y796">
        <v>251</v>
      </c>
      <c r="Z796">
        <v>1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</row>
    <row r="797" spans="1:78" x14ac:dyDescent="0.2">
      <c r="A797">
        <v>795</v>
      </c>
      <c r="B797" t="s">
        <v>744</v>
      </c>
      <c r="C797">
        <v>40</v>
      </c>
      <c r="D797">
        <v>0</v>
      </c>
      <c r="E797">
        <v>1</v>
      </c>
      <c r="F797">
        <v>0</v>
      </c>
      <c r="G797">
        <v>0</v>
      </c>
      <c r="H797">
        <v>0</v>
      </c>
      <c r="I797">
        <v>1751</v>
      </c>
      <c r="J797">
        <v>999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100000</v>
      </c>
      <c r="X797">
        <v>5</v>
      </c>
      <c r="Y797">
        <v>251</v>
      </c>
      <c r="Z797">
        <v>1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</row>
    <row r="798" spans="1:78" x14ac:dyDescent="0.2">
      <c r="A798">
        <v>796</v>
      </c>
      <c r="B798" t="s">
        <v>745</v>
      </c>
      <c r="C798">
        <v>40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5100</v>
      </c>
      <c r="J798">
        <v>999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100000</v>
      </c>
      <c r="X798">
        <v>5</v>
      </c>
      <c r="Y798">
        <v>251</v>
      </c>
      <c r="Z798">
        <v>1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</row>
    <row r="799" spans="1:78" x14ac:dyDescent="0.2">
      <c r="A799">
        <v>797</v>
      </c>
      <c r="B799" t="s">
        <v>746</v>
      </c>
      <c r="C799">
        <v>40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1094</v>
      </c>
      <c r="J799">
        <v>999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100000</v>
      </c>
      <c r="X799">
        <v>5</v>
      </c>
      <c r="Y799">
        <v>251</v>
      </c>
      <c r="Z799">
        <v>1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</row>
    <row r="800" spans="1:78" x14ac:dyDescent="0.2">
      <c r="A800">
        <v>798</v>
      </c>
      <c r="B800" t="s">
        <v>747</v>
      </c>
      <c r="C800">
        <v>40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5132</v>
      </c>
      <c r="J800">
        <v>999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100000</v>
      </c>
      <c r="X800">
        <v>5</v>
      </c>
      <c r="Y800">
        <v>251</v>
      </c>
      <c r="Z800">
        <v>1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</row>
    <row r="801" spans="1:78" x14ac:dyDescent="0.2">
      <c r="A801">
        <v>799</v>
      </c>
      <c r="B801" t="s">
        <v>748</v>
      </c>
      <c r="C801">
        <v>40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1092</v>
      </c>
      <c r="J801">
        <v>999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100000</v>
      </c>
      <c r="X801">
        <v>5</v>
      </c>
      <c r="Y801">
        <v>251</v>
      </c>
      <c r="Z801">
        <v>1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</row>
    <row r="802" spans="1:78" x14ac:dyDescent="0.2">
      <c r="A802">
        <v>800</v>
      </c>
      <c r="B802" t="s">
        <v>749</v>
      </c>
      <c r="C802">
        <v>40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1565</v>
      </c>
      <c r="J802">
        <v>999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100000</v>
      </c>
      <c r="X802">
        <v>5</v>
      </c>
      <c r="Y802">
        <v>251</v>
      </c>
      <c r="Z802">
        <v>1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</row>
    <row r="803" spans="1:78" x14ac:dyDescent="0.2">
      <c r="A803">
        <v>801</v>
      </c>
      <c r="B803" t="s">
        <v>750</v>
      </c>
      <c r="C803">
        <v>40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412</v>
      </c>
      <c r="J803">
        <v>999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100000</v>
      </c>
      <c r="X803">
        <v>5</v>
      </c>
      <c r="Y803">
        <v>251</v>
      </c>
      <c r="Z803">
        <v>1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</row>
    <row r="804" spans="1:78" x14ac:dyDescent="0.2">
      <c r="A804">
        <v>802</v>
      </c>
      <c r="B804" t="s">
        <v>751</v>
      </c>
      <c r="C804">
        <v>40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1082</v>
      </c>
      <c r="J804">
        <v>999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100000</v>
      </c>
      <c r="X804">
        <v>5</v>
      </c>
      <c r="Y804">
        <v>251</v>
      </c>
      <c r="Z804">
        <v>1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</row>
    <row r="805" spans="1:78" x14ac:dyDescent="0.2">
      <c r="A805">
        <v>803</v>
      </c>
      <c r="B805" t="s">
        <v>752</v>
      </c>
      <c r="C805">
        <v>40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5137</v>
      </c>
      <c r="J805">
        <v>999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100000</v>
      </c>
      <c r="X805">
        <v>5</v>
      </c>
      <c r="Y805">
        <v>251</v>
      </c>
      <c r="Z805">
        <v>1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</row>
    <row r="806" spans="1:78" x14ac:dyDescent="0.2">
      <c r="A806">
        <v>804</v>
      </c>
      <c r="B806" t="s">
        <v>753</v>
      </c>
      <c r="C806">
        <v>40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4243</v>
      </c>
      <c r="J806">
        <v>999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100000</v>
      </c>
      <c r="X806">
        <v>5</v>
      </c>
      <c r="Y806">
        <v>251</v>
      </c>
      <c r="Z806">
        <v>1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</row>
    <row r="807" spans="1:78" x14ac:dyDescent="0.2">
      <c r="A807">
        <v>805</v>
      </c>
      <c r="B807" t="s">
        <v>754</v>
      </c>
      <c r="C807">
        <v>40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1098</v>
      </c>
      <c r="J807">
        <v>999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100000</v>
      </c>
      <c r="X807">
        <v>5</v>
      </c>
      <c r="Y807">
        <v>251</v>
      </c>
      <c r="Z807">
        <v>1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</row>
    <row r="808" spans="1:78" x14ac:dyDescent="0.2">
      <c r="A808">
        <v>806</v>
      </c>
      <c r="B808" t="s">
        <v>755</v>
      </c>
      <c r="C808">
        <v>40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1097</v>
      </c>
      <c r="J808">
        <v>999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100000</v>
      </c>
      <c r="X808">
        <v>5</v>
      </c>
      <c r="Y808">
        <v>251</v>
      </c>
      <c r="Z808">
        <v>1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</row>
    <row r="809" spans="1:78" x14ac:dyDescent="0.2">
      <c r="A809">
        <v>807</v>
      </c>
      <c r="B809" t="s">
        <v>756</v>
      </c>
      <c r="C809">
        <v>40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1096</v>
      </c>
      <c r="J809">
        <v>999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100000</v>
      </c>
      <c r="X809">
        <v>5</v>
      </c>
      <c r="Y809">
        <v>251</v>
      </c>
      <c r="Z809">
        <v>1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</row>
    <row r="810" spans="1:78" x14ac:dyDescent="0.2">
      <c r="A810">
        <v>808</v>
      </c>
      <c r="B810" t="s">
        <v>757</v>
      </c>
      <c r="C810">
        <v>40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1752</v>
      </c>
      <c r="J810">
        <v>999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100000</v>
      </c>
      <c r="X810">
        <v>5</v>
      </c>
      <c r="Y810">
        <v>251</v>
      </c>
      <c r="Z810">
        <v>1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</row>
    <row r="811" spans="1:78" x14ac:dyDescent="0.2">
      <c r="A811">
        <v>809</v>
      </c>
      <c r="B811" t="s">
        <v>758</v>
      </c>
      <c r="C811">
        <v>40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1753</v>
      </c>
      <c r="J811">
        <v>999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100000</v>
      </c>
      <c r="X811">
        <v>5</v>
      </c>
      <c r="Y811">
        <v>251</v>
      </c>
      <c r="Z811">
        <v>1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</row>
    <row r="812" spans="1:78" x14ac:dyDescent="0.2">
      <c r="A812">
        <v>810</v>
      </c>
      <c r="B812" t="s">
        <v>759</v>
      </c>
      <c r="C812">
        <v>40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1754</v>
      </c>
      <c r="J812">
        <v>999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100000</v>
      </c>
      <c r="X812">
        <v>5</v>
      </c>
      <c r="Y812">
        <v>251</v>
      </c>
      <c r="Z812">
        <v>1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</row>
    <row r="813" spans="1:78" x14ac:dyDescent="0.2">
      <c r="A813">
        <v>811</v>
      </c>
      <c r="B813" t="s">
        <v>760</v>
      </c>
      <c r="C813">
        <v>40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1755</v>
      </c>
      <c r="J813">
        <v>999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100000</v>
      </c>
      <c r="X813">
        <v>5</v>
      </c>
      <c r="Y813">
        <v>251</v>
      </c>
      <c r="Z813">
        <v>1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</row>
    <row r="814" spans="1:78" x14ac:dyDescent="0.2">
      <c r="A814">
        <v>812</v>
      </c>
      <c r="B814" t="s">
        <v>761</v>
      </c>
      <c r="C814">
        <v>22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1425</v>
      </c>
      <c r="J814">
        <v>8000</v>
      </c>
      <c r="K814">
        <v>20</v>
      </c>
      <c r="L814">
        <v>20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100000</v>
      </c>
      <c r="X814">
        <v>5</v>
      </c>
      <c r="Y814">
        <v>251</v>
      </c>
      <c r="Z814">
        <v>2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</row>
    <row r="815" spans="1:78" x14ac:dyDescent="0.2">
      <c r="A815">
        <v>813</v>
      </c>
      <c r="B815" t="s">
        <v>762</v>
      </c>
      <c r="C815">
        <v>22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1426</v>
      </c>
      <c r="J815">
        <v>8000</v>
      </c>
      <c r="K815">
        <v>0</v>
      </c>
      <c r="L815">
        <v>0</v>
      </c>
      <c r="M815">
        <v>20</v>
      </c>
      <c r="N815">
        <v>20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100000</v>
      </c>
      <c r="X815">
        <v>5</v>
      </c>
      <c r="Y815">
        <v>251</v>
      </c>
      <c r="Z815">
        <v>2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</row>
    <row r="816" spans="1:78" x14ac:dyDescent="0.2">
      <c r="A816">
        <v>814</v>
      </c>
      <c r="B816" t="s">
        <v>763</v>
      </c>
      <c r="C816">
        <v>22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1427</v>
      </c>
      <c r="J816">
        <v>8000</v>
      </c>
      <c r="K816">
        <v>0</v>
      </c>
      <c r="L816">
        <v>0</v>
      </c>
      <c r="M816">
        <v>0</v>
      </c>
      <c r="N816">
        <v>0</v>
      </c>
      <c r="O816">
        <v>20</v>
      </c>
      <c r="P816">
        <v>20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100000</v>
      </c>
      <c r="X816">
        <v>5</v>
      </c>
      <c r="Y816">
        <v>251</v>
      </c>
      <c r="Z816">
        <v>2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</row>
    <row r="817" spans="1:78" x14ac:dyDescent="0.2">
      <c r="A817">
        <v>815</v>
      </c>
      <c r="B817" t="s">
        <v>764</v>
      </c>
      <c r="C817">
        <v>22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1428</v>
      </c>
      <c r="J817">
        <v>8000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20</v>
      </c>
      <c r="R817">
        <v>20</v>
      </c>
      <c r="S817">
        <v>0</v>
      </c>
      <c r="T817">
        <v>0</v>
      </c>
      <c r="U817">
        <v>0</v>
      </c>
      <c r="V817">
        <v>0</v>
      </c>
      <c r="W817">
        <v>100000</v>
      </c>
      <c r="X817">
        <v>5</v>
      </c>
      <c r="Y817">
        <v>251</v>
      </c>
      <c r="Z817">
        <v>2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</row>
    <row r="818" spans="1:78" x14ac:dyDescent="0.2">
      <c r="A818">
        <v>816</v>
      </c>
      <c r="B818" t="s">
        <v>765</v>
      </c>
      <c r="C818">
        <v>22</v>
      </c>
      <c r="D818">
        <v>0</v>
      </c>
      <c r="E818">
        <v>1</v>
      </c>
      <c r="F818">
        <v>0</v>
      </c>
      <c r="G818">
        <v>0</v>
      </c>
      <c r="H818">
        <v>0</v>
      </c>
      <c r="I818">
        <v>1429</v>
      </c>
      <c r="J818">
        <v>8000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20</v>
      </c>
      <c r="T818">
        <v>20</v>
      </c>
      <c r="U818">
        <v>0</v>
      </c>
      <c r="V818">
        <v>0</v>
      </c>
      <c r="W818">
        <v>100000</v>
      </c>
      <c r="X818">
        <v>5</v>
      </c>
      <c r="Y818">
        <v>251</v>
      </c>
      <c r="Z818">
        <v>2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</row>
    <row r="819" spans="1:78" x14ac:dyDescent="0.2">
      <c r="A819">
        <v>817</v>
      </c>
      <c r="B819" t="s">
        <v>766</v>
      </c>
      <c r="C819">
        <v>22</v>
      </c>
      <c r="D819">
        <v>0</v>
      </c>
      <c r="E819">
        <v>1</v>
      </c>
      <c r="F819">
        <v>0</v>
      </c>
      <c r="G819">
        <v>0</v>
      </c>
      <c r="H819">
        <v>0</v>
      </c>
      <c r="I819">
        <v>1430</v>
      </c>
      <c r="J819">
        <v>8000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100000</v>
      </c>
      <c r="X819">
        <v>5</v>
      </c>
      <c r="Y819">
        <v>251</v>
      </c>
      <c r="Z819">
        <v>2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5</v>
      </c>
      <c r="BF819">
        <v>5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</row>
    <row r="820" spans="1:78" x14ac:dyDescent="0.2">
      <c r="A820">
        <v>818</v>
      </c>
      <c r="B820" t="s">
        <v>767</v>
      </c>
      <c r="C820">
        <v>22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1431</v>
      </c>
      <c r="J820">
        <v>8000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100000</v>
      </c>
      <c r="X820">
        <v>5</v>
      </c>
      <c r="Y820">
        <v>251</v>
      </c>
      <c r="Z820">
        <v>2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3</v>
      </c>
      <c r="AZ820">
        <v>0</v>
      </c>
      <c r="BA820">
        <v>0</v>
      </c>
      <c r="BB820">
        <v>0</v>
      </c>
      <c r="BC820">
        <v>5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</row>
    <row r="821" spans="1:78" x14ac:dyDescent="0.2">
      <c r="A821">
        <v>819</v>
      </c>
      <c r="B821" t="s">
        <v>768</v>
      </c>
      <c r="C821">
        <v>22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1432</v>
      </c>
      <c r="J821">
        <v>8000</v>
      </c>
      <c r="K821">
        <v>10</v>
      </c>
      <c r="L821">
        <v>10</v>
      </c>
      <c r="M821">
        <v>10</v>
      </c>
      <c r="N821">
        <v>10</v>
      </c>
      <c r="O821">
        <v>10</v>
      </c>
      <c r="P821">
        <v>10</v>
      </c>
      <c r="Q821">
        <v>10</v>
      </c>
      <c r="R821">
        <v>10</v>
      </c>
      <c r="S821">
        <v>10</v>
      </c>
      <c r="T821">
        <v>10</v>
      </c>
      <c r="U821">
        <v>0</v>
      </c>
      <c r="V821">
        <v>0</v>
      </c>
      <c r="W821">
        <v>100000</v>
      </c>
      <c r="X821">
        <v>5</v>
      </c>
      <c r="Y821">
        <v>251</v>
      </c>
      <c r="Z821">
        <v>2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</row>
    <row r="822" spans="1:78" x14ac:dyDescent="0.2">
      <c r="A822">
        <v>820</v>
      </c>
      <c r="B822" t="s">
        <v>769</v>
      </c>
      <c r="C822">
        <v>22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3993</v>
      </c>
      <c r="J822">
        <v>8000</v>
      </c>
      <c r="K822">
        <v>30</v>
      </c>
      <c r="L822">
        <v>30</v>
      </c>
      <c r="M822">
        <v>30</v>
      </c>
      <c r="N822">
        <v>30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100000</v>
      </c>
      <c r="X822">
        <v>5</v>
      </c>
      <c r="Y822">
        <v>251</v>
      </c>
      <c r="Z822">
        <v>2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</row>
    <row r="823" spans="1:78" x14ac:dyDescent="0.2">
      <c r="A823">
        <v>821</v>
      </c>
      <c r="B823" t="s">
        <v>770</v>
      </c>
      <c r="C823">
        <v>22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3991</v>
      </c>
      <c r="J823">
        <v>8000</v>
      </c>
      <c r="K823">
        <v>0</v>
      </c>
      <c r="L823">
        <v>0</v>
      </c>
      <c r="M823">
        <v>0</v>
      </c>
      <c r="N823">
        <v>0</v>
      </c>
      <c r="O823">
        <v>40</v>
      </c>
      <c r="P823">
        <v>40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100000</v>
      </c>
      <c r="X823">
        <v>5</v>
      </c>
      <c r="Y823">
        <v>251</v>
      </c>
      <c r="Z823">
        <v>2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</row>
    <row r="824" spans="1:78" x14ac:dyDescent="0.2">
      <c r="A824">
        <v>822</v>
      </c>
      <c r="B824" t="s">
        <v>771</v>
      </c>
      <c r="C824">
        <v>22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3992</v>
      </c>
      <c r="J824">
        <v>8000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40</v>
      </c>
      <c r="R824">
        <v>40</v>
      </c>
      <c r="S824">
        <v>0</v>
      </c>
      <c r="T824">
        <v>0</v>
      </c>
      <c r="U824">
        <v>0</v>
      </c>
      <c r="V824">
        <v>0</v>
      </c>
      <c r="W824">
        <v>100000</v>
      </c>
      <c r="X824">
        <v>5</v>
      </c>
      <c r="Y824">
        <v>251</v>
      </c>
      <c r="Z824">
        <v>2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</row>
    <row r="825" spans="1:78" x14ac:dyDescent="0.2">
      <c r="A825">
        <v>823</v>
      </c>
      <c r="B825" t="s">
        <v>772</v>
      </c>
      <c r="C825">
        <v>22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3994</v>
      </c>
      <c r="J825">
        <v>8000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40</v>
      </c>
      <c r="T825">
        <v>40</v>
      </c>
      <c r="U825">
        <v>0</v>
      </c>
      <c r="V825">
        <v>0</v>
      </c>
      <c r="W825">
        <v>100000</v>
      </c>
      <c r="X825">
        <v>5</v>
      </c>
      <c r="Y825">
        <v>251</v>
      </c>
      <c r="Z825">
        <v>2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</row>
    <row r="826" spans="1:78" x14ac:dyDescent="0.2">
      <c r="A826">
        <v>824</v>
      </c>
      <c r="B826" t="s">
        <v>773</v>
      </c>
      <c r="C826">
        <v>22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3995</v>
      </c>
      <c r="J826">
        <v>8000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100000</v>
      </c>
      <c r="X826">
        <v>5</v>
      </c>
      <c r="Y826">
        <v>251</v>
      </c>
      <c r="Z826">
        <v>2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5</v>
      </c>
      <c r="AZ826">
        <v>0</v>
      </c>
      <c r="BA826">
        <v>0</v>
      </c>
      <c r="BB826">
        <v>0</v>
      </c>
      <c r="BC826">
        <v>10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</row>
    <row r="827" spans="1:78" x14ac:dyDescent="0.2">
      <c r="A827">
        <v>825</v>
      </c>
      <c r="B827" t="s">
        <v>774</v>
      </c>
      <c r="C827">
        <v>22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1050</v>
      </c>
      <c r="J827">
        <v>8000</v>
      </c>
      <c r="K827">
        <v>100</v>
      </c>
      <c r="L827">
        <v>100</v>
      </c>
      <c r="M827">
        <v>100</v>
      </c>
      <c r="N827">
        <v>100</v>
      </c>
      <c r="O827">
        <v>120</v>
      </c>
      <c r="P827">
        <v>120</v>
      </c>
      <c r="Q827">
        <v>120</v>
      </c>
      <c r="R827">
        <v>120</v>
      </c>
      <c r="S827">
        <v>120</v>
      </c>
      <c r="T827">
        <v>120</v>
      </c>
      <c r="U827">
        <v>0</v>
      </c>
      <c r="V827">
        <v>0</v>
      </c>
      <c r="W827">
        <v>100000</v>
      </c>
      <c r="X827">
        <v>5</v>
      </c>
      <c r="Y827">
        <v>251</v>
      </c>
      <c r="Z827">
        <v>2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</row>
    <row r="828" spans="1:78" x14ac:dyDescent="0.2">
      <c r="A828">
        <v>826</v>
      </c>
      <c r="B828" t="s">
        <v>775</v>
      </c>
      <c r="C828">
        <v>22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1051</v>
      </c>
      <c r="J828">
        <v>8000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100000</v>
      </c>
      <c r="X828">
        <v>5</v>
      </c>
      <c r="Y828">
        <v>251</v>
      </c>
      <c r="Z828">
        <v>2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10</v>
      </c>
      <c r="AZ828">
        <v>0</v>
      </c>
      <c r="BA828">
        <v>0</v>
      </c>
      <c r="BB828">
        <v>0</v>
      </c>
      <c r="BC828">
        <v>25</v>
      </c>
      <c r="BD828">
        <v>5</v>
      </c>
      <c r="BE828">
        <v>12</v>
      </c>
      <c r="BF828">
        <v>12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</row>
    <row r="829" spans="1:78" x14ac:dyDescent="0.2">
      <c r="A829">
        <v>827</v>
      </c>
      <c r="B829" t="s">
        <v>776</v>
      </c>
      <c r="C829">
        <v>22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4240</v>
      </c>
      <c r="J829">
        <v>8000</v>
      </c>
      <c r="K829">
        <v>80</v>
      </c>
      <c r="L829">
        <v>80</v>
      </c>
      <c r="M829">
        <v>80</v>
      </c>
      <c r="N829">
        <v>80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100000</v>
      </c>
      <c r="X829">
        <v>5</v>
      </c>
      <c r="Y829">
        <v>251</v>
      </c>
      <c r="Z829">
        <v>2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</row>
    <row r="830" spans="1:78" x14ac:dyDescent="0.2">
      <c r="A830">
        <v>828</v>
      </c>
      <c r="B830" t="s">
        <v>777</v>
      </c>
      <c r="C830">
        <v>22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4241</v>
      </c>
      <c r="J830">
        <v>8000</v>
      </c>
      <c r="K830">
        <v>0</v>
      </c>
      <c r="L830">
        <v>0</v>
      </c>
      <c r="M830">
        <v>0</v>
      </c>
      <c r="N830">
        <v>0</v>
      </c>
      <c r="O830">
        <v>88</v>
      </c>
      <c r="P830">
        <v>88</v>
      </c>
      <c r="Q830">
        <v>88</v>
      </c>
      <c r="R830">
        <v>88</v>
      </c>
      <c r="S830">
        <v>88</v>
      </c>
      <c r="T830">
        <v>88</v>
      </c>
      <c r="U830">
        <v>0</v>
      </c>
      <c r="V830">
        <v>0</v>
      </c>
      <c r="W830">
        <v>100000</v>
      </c>
      <c r="X830">
        <v>5</v>
      </c>
      <c r="Y830">
        <v>251</v>
      </c>
      <c r="Z830">
        <v>2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</row>
    <row r="831" spans="1:78" x14ac:dyDescent="0.2">
      <c r="A831">
        <v>829</v>
      </c>
      <c r="B831" t="s">
        <v>778</v>
      </c>
      <c r="C831">
        <v>22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4242</v>
      </c>
      <c r="J831">
        <v>8000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100000</v>
      </c>
      <c r="X831">
        <v>5</v>
      </c>
      <c r="Y831">
        <v>251</v>
      </c>
      <c r="Z831">
        <v>2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8</v>
      </c>
      <c r="AZ831">
        <v>0</v>
      </c>
      <c r="BA831">
        <v>0</v>
      </c>
      <c r="BB831">
        <v>0</v>
      </c>
      <c r="BC831">
        <v>20</v>
      </c>
      <c r="BD831">
        <v>3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</row>
    <row r="832" spans="1:78" x14ac:dyDescent="0.2">
      <c r="A832">
        <v>830</v>
      </c>
      <c r="B832" t="s">
        <v>779</v>
      </c>
      <c r="C832">
        <v>22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3900</v>
      </c>
      <c r="J832">
        <v>8000</v>
      </c>
      <c r="K832">
        <v>50</v>
      </c>
      <c r="L832">
        <v>50</v>
      </c>
      <c r="M832">
        <v>50</v>
      </c>
      <c r="N832">
        <v>50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100000</v>
      </c>
      <c r="X832">
        <v>5</v>
      </c>
      <c r="Y832">
        <v>251</v>
      </c>
      <c r="Z832">
        <v>2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</row>
    <row r="833" spans="1:78" x14ac:dyDescent="0.2">
      <c r="A833">
        <v>831</v>
      </c>
      <c r="B833" t="s">
        <v>780</v>
      </c>
      <c r="C833">
        <v>22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4252</v>
      </c>
      <c r="J833">
        <v>8000</v>
      </c>
      <c r="K833">
        <v>0</v>
      </c>
      <c r="L833">
        <v>0</v>
      </c>
      <c r="M833">
        <v>0</v>
      </c>
      <c r="N833">
        <v>0</v>
      </c>
      <c r="O833">
        <v>60</v>
      </c>
      <c r="P833">
        <v>60</v>
      </c>
      <c r="Q833">
        <v>60</v>
      </c>
      <c r="R833">
        <v>60</v>
      </c>
      <c r="S833">
        <v>60</v>
      </c>
      <c r="T833">
        <v>60</v>
      </c>
      <c r="U833">
        <v>0</v>
      </c>
      <c r="V833">
        <v>0</v>
      </c>
      <c r="W833">
        <v>100000</v>
      </c>
      <c r="X833">
        <v>5</v>
      </c>
      <c r="Y833">
        <v>251</v>
      </c>
      <c r="Z833">
        <v>2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</row>
    <row r="834" spans="1:78" x14ac:dyDescent="0.2">
      <c r="A834">
        <v>832</v>
      </c>
      <c r="B834" t="s">
        <v>781</v>
      </c>
      <c r="C834">
        <v>22</v>
      </c>
      <c r="D834">
        <v>0</v>
      </c>
      <c r="E834">
        <v>1</v>
      </c>
      <c r="F834">
        <v>0</v>
      </c>
      <c r="G834">
        <v>0</v>
      </c>
      <c r="H834">
        <v>0</v>
      </c>
      <c r="I834">
        <v>5024</v>
      </c>
      <c r="J834">
        <v>8000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100000</v>
      </c>
      <c r="X834">
        <v>5</v>
      </c>
      <c r="Y834">
        <v>251</v>
      </c>
      <c r="Z834">
        <v>2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8</v>
      </c>
      <c r="AZ834">
        <v>0</v>
      </c>
      <c r="BA834">
        <v>0</v>
      </c>
      <c r="BB834">
        <v>0</v>
      </c>
      <c r="BC834">
        <v>15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</row>
    <row r="835" spans="1:78" x14ac:dyDescent="0.2">
      <c r="A835">
        <v>833</v>
      </c>
      <c r="B835" t="s">
        <v>782</v>
      </c>
      <c r="C835">
        <v>22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5150</v>
      </c>
      <c r="J835">
        <v>8000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100000</v>
      </c>
      <c r="X835">
        <v>5</v>
      </c>
      <c r="Y835">
        <v>251</v>
      </c>
      <c r="Z835">
        <v>2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3</v>
      </c>
      <c r="BE835">
        <v>8</v>
      </c>
      <c r="BF835">
        <v>8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</row>
    <row r="836" spans="1:78" x14ac:dyDescent="0.2">
      <c r="A836">
        <v>834</v>
      </c>
      <c r="B836" t="s">
        <v>783</v>
      </c>
      <c r="C836">
        <v>22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1052</v>
      </c>
      <c r="J836">
        <v>8000</v>
      </c>
      <c r="K836">
        <v>120</v>
      </c>
      <c r="L836">
        <v>120</v>
      </c>
      <c r="M836">
        <v>120</v>
      </c>
      <c r="N836">
        <v>120</v>
      </c>
      <c r="O836">
        <v>155</v>
      </c>
      <c r="P836">
        <v>155</v>
      </c>
      <c r="Q836">
        <v>155</v>
      </c>
      <c r="R836">
        <v>155</v>
      </c>
      <c r="S836">
        <v>155</v>
      </c>
      <c r="T836">
        <v>155</v>
      </c>
      <c r="U836">
        <v>0</v>
      </c>
      <c r="V836">
        <v>0</v>
      </c>
      <c r="W836">
        <v>100000</v>
      </c>
      <c r="X836">
        <v>5</v>
      </c>
      <c r="Y836">
        <v>251</v>
      </c>
      <c r="Z836">
        <v>2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40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</row>
    <row r="837" spans="1:78" x14ac:dyDescent="0.2">
      <c r="A837">
        <v>835</v>
      </c>
      <c r="B837" s="4" t="s">
        <v>784</v>
      </c>
      <c r="C837">
        <v>73</v>
      </c>
      <c r="D837">
        <v>0</v>
      </c>
      <c r="E837">
        <v>1</v>
      </c>
      <c r="F837">
        <v>1</v>
      </c>
      <c r="G837">
        <v>0</v>
      </c>
      <c r="H837">
        <v>2</v>
      </c>
      <c r="I837">
        <v>1275</v>
      </c>
      <c r="J837">
        <v>60000</v>
      </c>
      <c r="K837">
        <v>2</v>
      </c>
      <c r="L837">
        <v>5</v>
      </c>
      <c r="M837">
        <v>2</v>
      </c>
      <c r="N837">
        <v>5</v>
      </c>
      <c r="O837">
        <v>5</v>
      </c>
      <c r="P837">
        <v>10</v>
      </c>
      <c r="Q837">
        <v>3</v>
      </c>
      <c r="R837">
        <f>P837*0.6</f>
        <v>6</v>
      </c>
      <c r="S837">
        <v>3</v>
      </c>
      <c r="T837">
        <f>R837*0.6</f>
        <v>3.5999999999999996</v>
      </c>
      <c r="U837">
        <v>0</v>
      </c>
      <c r="V837">
        <v>0</v>
      </c>
      <c r="W837">
        <v>100000</v>
      </c>
      <c r="X837">
        <v>5</v>
      </c>
      <c r="Y837">
        <v>251</v>
      </c>
      <c r="Z837">
        <v>0</v>
      </c>
      <c r="AA837">
        <v>100</v>
      </c>
      <c r="AB837">
        <v>100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5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</row>
    <row r="838" spans="1:78" x14ac:dyDescent="0.2">
      <c r="A838">
        <v>836</v>
      </c>
      <c r="B838" s="4" t="s">
        <v>785</v>
      </c>
      <c r="C838">
        <v>73</v>
      </c>
      <c r="D838">
        <v>0</v>
      </c>
      <c r="E838">
        <v>1</v>
      </c>
      <c r="F838">
        <v>1</v>
      </c>
      <c r="G838">
        <v>0</v>
      </c>
      <c r="H838">
        <v>2</v>
      </c>
      <c r="I838">
        <v>1275</v>
      </c>
      <c r="J838">
        <v>60000</v>
      </c>
      <c r="K838">
        <v>3</v>
      </c>
      <c r="L838">
        <v>8</v>
      </c>
      <c r="M838">
        <v>3</v>
      </c>
      <c r="N838">
        <v>8</v>
      </c>
      <c r="O838">
        <v>7</v>
      </c>
      <c r="P838">
        <v>16</v>
      </c>
      <c r="Q838">
        <v>4</v>
      </c>
      <c r="R838">
        <v>9</v>
      </c>
      <c r="S838">
        <v>4</v>
      </c>
      <c r="T838">
        <v>9</v>
      </c>
      <c r="U838">
        <v>0</v>
      </c>
      <c r="V838">
        <v>0</v>
      </c>
      <c r="W838">
        <v>100000</v>
      </c>
      <c r="X838">
        <v>5</v>
      </c>
      <c r="Y838">
        <v>251</v>
      </c>
      <c r="Z838">
        <v>0</v>
      </c>
      <c r="AA838">
        <v>150</v>
      </c>
      <c r="AB838">
        <v>150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5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</row>
    <row r="839" spans="1:78" x14ac:dyDescent="0.2">
      <c r="A839">
        <v>837</v>
      </c>
      <c r="B839" t="s">
        <v>786</v>
      </c>
      <c r="C839">
        <v>73</v>
      </c>
      <c r="D839">
        <v>0</v>
      </c>
      <c r="E839">
        <v>1</v>
      </c>
      <c r="F839">
        <v>1</v>
      </c>
      <c r="G839">
        <v>0</v>
      </c>
      <c r="H839">
        <v>2</v>
      </c>
      <c r="I839">
        <v>1275</v>
      </c>
      <c r="J839">
        <v>60000</v>
      </c>
      <c r="K839">
        <v>4</v>
      </c>
      <c r="L839">
        <v>12</v>
      </c>
      <c r="M839">
        <v>4</v>
      </c>
      <c r="N839">
        <v>12</v>
      </c>
      <c r="O839">
        <v>9</v>
      </c>
      <c r="P839">
        <v>23</v>
      </c>
      <c r="Q839">
        <v>5</v>
      </c>
      <c r="R839">
        <v>13</v>
      </c>
      <c r="S839">
        <v>5</v>
      </c>
      <c r="T839">
        <v>13</v>
      </c>
      <c r="U839">
        <v>0</v>
      </c>
      <c r="V839">
        <v>0</v>
      </c>
      <c r="W839">
        <v>100000</v>
      </c>
      <c r="X839">
        <v>5</v>
      </c>
      <c r="Y839">
        <v>251</v>
      </c>
      <c r="Z839">
        <v>0</v>
      </c>
      <c r="AA839">
        <v>200</v>
      </c>
      <c r="AB839">
        <v>200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5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</row>
    <row r="840" spans="1:78" x14ac:dyDescent="0.2">
      <c r="A840">
        <v>838</v>
      </c>
      <c r="B840" t="s">
        <v>787</v>
      </c>
      <c r="C840">
        <v>73</v>
      </c>
      <c r="D840">
        <v>0</v>
      </c>
      <c r="E840">
        <v>1</v>
      </c>
      <c r="F840">
        <v>1</v>
      </c>
      <c r="G840">
        <v>0</v>
      </c>
      <c r="H840">
        <v>2</v>
      </c>
      <c r="I840">
        <v>1275</v>
      </c>
      <c r="J840">
        <v>60000</v>
      </c>
      <c r="K840">
        <v>6</v>
      </c>
      <c r="L840">
        <v>17</v>
      </c>
      <c r="M840">
        <v>6</v>
      </c>
      <c r="N840">
        <v>17</v>
      </c>
      <c r="O840">
        <v>11</v>
      </c>
      <c r="P840">
        <v>31</v>
      </c>
      <c r="Q840">
        <v>6</v>
      </c>
      <c r="R840">
        <v>18</v>
      </c>
      <c r="S840">
        <v>6</v>
      </c>
      <c r="T840">
        <v>18</v>
      </c>
      <c r="U840">
        <v>0</v>
      </c>
      <c r="V840">
        <v>0</v>
      </c>
      <c r="W840">
        <v>100000</v>
      </c>
      <c r="X840">
        <v>5</v>
      </c>
      <c r="Y840">
        <v>251</v>
      </c>
      <c r="Z840">
        <v>0</v>
      </c>
      <c r="AA840">
        <v>250</v>
      </c>
      <c r="AB840">
        <v>250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5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</row>
    <row r="841" spans="1:78" x14ac:dyDescent="0.2">
      <c r="A841">
        <v>839</v>
      </c>
      <c r="B841" t="s">
        <v>788</v>
      </c>
      <c r="C841">
        <v>73</v>
      </c>
      <c r="D841">
        <v>0</v>
      </c>
      <c r="E841">
        <v>1</v>
      </c>
      <c r="F841">
        <v>1</v>
      </c>
      <c r="G841">
        <v>0</v>
      </c>
      <c r="H841">
        <v>2</v>
      </c>
      <c r="I841">
        <v>1275</v>
      </c>
      <c r="J841">
        <v>60000</v>
      </c>
      <c r="K841">
        <v>7</v>
      </c>
      <c r="L841">
        <v>22</v>
      </c>
      <c r="M841">
        <v>7</v>
      </c>
      <c r="N841">
        <v>22</v>
      </c>
      <c r="O841">
        <v>13</v>
      </c>
      <c r="P841">
        <v>40</v>
      </c>
      <c r="Q841">
        <v>7</v>
      </c>
      <c r="R841">
        <f>P841*0.6</f>
        <v>24</v>
      </c>
      <c r="S841">
        <v>7</v>
      </c>
      <c r="T841">
        <f>R841*0.6</f>
        <v>14.399999999999999</v>
      </c>
      <c r="U841">
        <v>0</v>
      </c>
      <c r="V841">
        <v>0</v>
      </c>
      <c r="W841">
        <v>100000</v>
      </c>
      <c r="X841">
        <v>5</v>
      </c>
      <c r="Y841">
        <v>251</v>
      </c>
      <c r="Z841">
        <v>0</v>
      </c>
      <c r="AA841">
        <v>300</v>
      </c>
      <c r="AB841">
        <v>300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5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</row>
    <row r="842" spans="1:78" x14ac:dyDescent="0.2">
      <c r="A842">
        <v>840</v>
      </c>
      <c r="B842" t="s">
        <v>789</v>
      </c>
      <c r="C842">
        <v>73</v>
      </c>
      <c r="D842">
        <v>0</v>
      </c>
      <c r="E842">
        <v>1</v>
      </c>
      <c r="F842">
        <v>1</v>
      </c>
      <c r="G842">
        <v>0</v>
      </c>
      <c r="H842">
        <v>2</v>
      </c>
      <c r="I842">
        <v>1275</v>
      </c>
      <c r="J842">
        <v>60000</v>
      </c>
      <c r="K842">
        <v>8</v>
      </c>
      <c r="L842">
        <v>27</v>
      </c>
      <c r="M842">
        <v>8</v>
      </c>
      <c r="N842">
        <v>27</v>
      </c>
      <c r="O842">
        <v>15</v>
      </c>
      <c r="P842">
        <v>50</v>
      </c>
      <c r="Q842">
        <v>9</v>
      </c>
      <c r="R842">
        <f>P842*0.6</f>
        <v>30</v>
      </c>
      <c r="S842">
        <v>9</v>
      </c>
      <c r="T842">
        <f>R842*0.6</f>
        <v>18</v>
      </c>
      <c r="U842">
        <v>0</v>
      </c>
      <c r="V842">
        <v>0</v>
      </c>
      <c r="W842">
        <v>100000</v>
      </c>
      <c r="X842">
        <v>5</v>
      </c>
      <c r="Y842">
        <v>251</v>
      </c>
      <c r="Z842">
        <v>0</v>
      </c>
      <c r="AA842">
        <v>350</v>
      </c>
      <c r="AB842">
        <v>350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5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</row>
    <row r="843" spans="1:78" x14ac:dyDescent="0.2">
      <c r="A843">
        <v>841</v>
      </c>
      <c r="B843" t="s">
        <v>790</v>
      </c>
      <c r="C843">
        <v>73</v>
      </c>
      <c r="D843">
        <v>0</v>
      </c>
      <c r="E843">
        <v>1</v>
      </c>
      <c r="F843">
        <v>1</v>
      </c>
      <c r="G843">
        <v>0</v>
      </c>
      <c r="H843">
        <v>2</v>
      </c>
      <c r="I843">
        <v>1275</v>
      </c>
      <c r="J843">
        <v>60000</v>
      </c>
      <c r="K843">
        <v>9</v>
      </c>
      <c r="L843">
        <v>33</v>
      </c>
      <c r="M843">
        <v>9</v>
      </c>
      <c r="N843">
        <v>33</v>
      </c>
      <c r="O843">
        <v>17</v>
      </c>
      <c r="P843">
        <v>61</v>
      </c>
      <c r="Q843">
        <v>10</v>
      </c>
      <c r="R843">
        <v>36</v>
      </c>
      <c r="S843">
        <v>10</v>
      </c>
      <c r="T843">
        <v>36</v>
      </c>
      <c r="U843">
        <v>0</v>
      </c>
      <c r="V843">
        <v>0</v>
      </c>
      <c r="W843">
        <v>100000</v>
      </c>
      <c r="X843">
        <v>5</v>
      </c>
      <c r="Y843">
        <v>251</v>
      </c>
      <c r="Z843">
        <v>0</v>
      </c>
      <c r="AA843">
        <v>400</v>
      </c>
      <c r="AB843">
        <v>400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5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</row>
    <row r="844" spans="1:78" x14ac:dyDescent="0.2">
      <c r="A844">
        <v>842</v>
      </c>
      <c r="B844" t="s">
        <v>791</v>
      </c>
      <c r="C844">
        <v>73</v>
      </c>
      <c r="D844">
        <v>0</v>
      </c>
      <c r="E844">
        <v>1</v>
      </c>
      <c r="F844">
        <v>1</v>
      </c>
      <c r="G844">
        <v>0</v>
      </c>
      <c r="H844">
        <v>2</v>
      </c>
      <c r="I844">
        <v>1275</v>
      </c>
      <c r="J844">
        <v>60000</v>
      </c>
      <c r="K844">
        <v>10</v>
      </c>
      <c r="L844">
        <v>40</v>
      </c>
      <c r="M844">
        <v>10</v>
      </c>
      <c r="N844">
        <v>40</v>
      </c>
      <c r="O844">
        <v>19</v>
      </c>
      <c r="P844">
        <v>73</v>
      </c>
      <c r="Q844">
        <v>11</v>
      </c>
      <c r="R844">
        <v>43</v>
      </c>
      <c r="S844">
        <v>11</v>
      </c>
      <c r="T844">
        <v>43</v>
      </c>
      <c r="U844">
        <v>0</v>
      </c>
      <c r="V844">
        <v>0</v>
      </c>
      <c r="W844">
        <v>100000</v>
      </c>
      <c r="X844">
        <v>5</v>
      </c>
      <c r="Y844">
        <v>251</v>
      </c>
      <c r="Z844">
        <v>0</v>
      </c>
      <c r="AA844">
        <v>450</v>
      </c>
      <c r="AB844">
        <v>450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5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</row>
    <row r="845" spans="1:78" x14ac:dyDescent="0.2">
      <c r="A845">
        <v>843</v>
      </c>
      <c r="B845" t="s">
        <v>792</v>
      </c>
      <c r="C845">
        <v>73</v>
      </c>
      <c r="D845">
        <v>0</v>
      </c>
      <c r="E845">
        <v>1</v>
      </c>
      <c r="F845">
        <v>1</v>
      </c>
      <c r="G845">
        <v>0</v>
      </c>
      <c r="H845">
        <v>2</v>
      </c>
      <c r="I845">
        <v>1275</v>
      </c>
      <c r="J845">
        <v>60000</v>
      </c>
      <c r="K845">
        <v>11</v>
      </c>
      <c r="L845">
        <v>47</v>
      </c>
      <c r="M845">
        <v>11</v>
      </c>
      <c r="N845">
        <v>47</v>
      </c>
      <c r="O845">
        <v>21</v>
      </c>
      <c r="P845">
        <v>86</v>
      </c>
      <c r="Q845">
        <v>12</v>
      </c>
      <c r="R845">
        <v>51</v>
      </c>
      <c r="S845">
        <v>12</v>
      </c>
      <c r="T845">
        <v>51</v>
      </c>
      <c r="U845">
        <v>0</v>
      </c>
      <c r="V845">
        <v>0</v>
      </c>
      <c r="W845">
        <v>100000</v>
      </c>
      <c r="X845">
        <v>5</v>
      </c>
      <c r="Y845">
        <v>251</v>
      </c>
      <c r="Z845">
        <v>0</v>
      </c>
      <c r="AA845">
        <v>500</v>
      </c>
      <c r="AB845">
        <v>500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5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</row>
    <row r="846" spans="1:78" x14ac:dyDescent="0.2">
      <c r="A846">
        <v>844</v>
      </c>
      <c r="B846" t="s">
        <v>793</v>
      </c>
      <c r="C846">
        <v>73</v>
      </c>
      <c r="D846">
        <v>0</v>
      </c>
      <c r="E846">
        <v>1</v>
      </c>
      <c r="F846">
        <v>1</v>
      </c>
      <c r="G846">
        <v>0</v>
      </c>
      <c r="H846">
        <v>2</v>
      </c>
      <c r="I846">
        <v>1275</v>
      </c>
      <c r="J846">
        <v>60000</v>
      </c>
      <c r="K846">
        <v>12</v>
      </c>
      <c r="L846">
        <v>55.000000000000007</v>
      </c>
      <c r="M846">
        <v>12</v>
      </c>
      <c r="N846">
        <v>55.000000000000007</v>
      </c>
      <c r="O846">
        <v>23</v>
      </c>
      <c r="P846">
        <v>100</v>
      </c>
      <c r="Q846">
        <v>13</v>
      </c>
      <c r="R846">
        <f>P846*0.6</f>
        <v>60</v>
      </c>
      <c r="S846">
        <v>13</v>
      </c>
      <c r="T846">
        <f>R846*0.6</f>
        <v>36</v>
      </c>
      <c r="U846">
        <v>0</v>
      </c>
      <c r="V846">
        <v>0</v>
      </c>
      <c r="W846">
        <v>100000</v>
      </c>
      <c r="X846">
        <v>5</v>
      </c>
      <c r="Y846">
        <v>251</v>
      </c>
      <c r="Z846">
        <v>0</v>
      </c>
      <c r="AA846">
        <v>600</v>
      </c>
      <c r="AB846">
        <v>600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5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</row>
    <row r="847" spans="1:78" x14ac:dyDescent="0.2">
      <c r="A847">
        <v>845</v>
      </c>
      <c r="B847" t="s">
        <v>794</v>
      </c>
      <c r="C847">
        <v>73</v>
      </c>
      <c r="D847">
        <v>0</v>
      </c>
      <c r="E847">
        <v>1</v>
      </c>
      <c r="F847">
        <v>1</v>
      </c>
      <c r="G847">
        <v>0</v>
      </c>
      <c r="H847">
        <v>2</v>
      </c>
      <c r="I847">
        <v>3015</v>
      </c>
      <c r="J847">
        <v>60000</v>
      </c>
      <c r="K847">
        <v>14</v>
      </c>
      <c r="L847">
        <v>63</v>
      </c>
      <c r="M847">
        <v>14</v>
      </c>
      <c r="N847">
        <v>63</v>
      </c>
      <c r="O847">
        <v>26</v>
      </c>
      <c r="P847">
        <v>115</v>
      </c>
      <c r="Q847">
        <v>15</v>
      </c>
      <c r="R847">
        <f>P847*0.6</f>
        <v>69</v>
      </c>
      <c r="S847">
        <v>15</v>
      </c>
      <c r="T847">
        <f>R847*0.6</f>
        <v>41.4</v>
      </c>
      <c r="U847">
        <v>0</v>
      </c>
      <c r="V847">
        <v>0</v>
      </c>
      <c r="W847">
        <v>100000</v>
      </c>
      <c r="X847">
        <v>5</v>
      </c>
      <c r="Y847">
        <v>251</v>
      </c>
      <c r="Z847">
        <v>0</v>
      </c>
      <c r="AA847">
        <v>700</v>
      </c>
      <c r="AB847">
        <v>700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5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</row>
    <row r="848" spans="1:78" x14ac:dyDescent="0.2">
      <c r="A848">
        <v>846</v>
      </c>
      <c r="B848" t="s">
        <v>795</v>
      </c>
      <c r="C848">
        <v>73</v>
      </c>
      <c r="D848">
        <v>0</v>
      </c>
      <c r="E848">
        <v>1</v>
      </c>
      <c r="F848">
        <v>1</v>
      </c>
      <c r="G848">
        <v>0</v>
      </c>
      <c r="H848">
        <v>2</v>
      </c>
      <c r="I848">
        <v>3015</v>
      </c>
      <c r="J848">
        <v>60000</v>
      </c>
      <c r="K848">
        <v>15</v>
      </c>
      <c r="L848">
        <v>72</v>
      </c>
      <c r="M848">
        <v>15</v>
      </c>
      <c r="N848">
        <v>72</v>
      </c>
      <c r="O848">
        <v>29</v>
      </c>
      <c r="P848">
        <v>131</v>
      </c>
      <c r="Q848">
        <v>17</v>
      </c>
      <c r="R848">
        <v>78</v>
      </c>
      <c r="S848">
        <v>17</v>
      </c>
      <c r="T848">
        <v>78</v>
      </c>
      <c r="U848">
        <v>0</v>
      </c>
      <c r="V848">
        <v>0</v>
      </c>
      <c r="W848">
        <v>100000</v>
      </c>
      <c r="X848">
        <v>5</v>
      </c>
      <c r="Y848">
        <v>251</v>
      </c>
      <c r="Z848">
        <v>0</v>
      </c>
      <c r="AA848">
        <v>800</v>
      </c>
      <c r="AB848">
        <v>800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5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</row>
    <row r="849" spans="1:78" x14ac:dyDescent="0.2">
      <c r="A849">
        <v>847</v>
      </c>
      <c r="B849" t="s">
        <v>796</v>
      </c>
      <c r="C849">
        <v>73</v>
      </c>
      <c r="D849">
        <v>0</v>
      </c>
      <c r="E849">
        <v>1</v>
      </c>
      <c r="F849">
        <v>1</v>
      </c>
      <c r="G849">
        <v>0</v>
      </c>
      <c r="H849">
        <v>2</v>
      </c>
      <c r="I849">
        <v>3015</v>
      </c>
      <c r="J849">
        <v>60000</v>
      </c>
      <c r="K849">
        <v>17</v>
      </c>
      <c r="L849">
        <v>81</v>
      </c>
      <c r="M849">
        <v>17</v>
      </c>
      <c r="N849">
        <v>81</v>
      </c>
      <c r="O849">
        <v>32</v>
      </c>
      <c r="P849">
        <v>148</v>
      </c>
      <c r="Q849">
        <v>19</v>
      </c>
      <c r="R849">
        <v>88</v>
      </c>
      <c r="S849">
        <v>19</v>
      </c>
      <c r="T849">
        <v>88</v>
      </c>
      <c r="U849">
        <v>0</v>
      </c>
      <c r="V849">
        <v>0</v>
      </c>
      <c r="W849">
        <v>100000</v>
      </c>
      <c r="X849">
        <v>5</v>
      </c>
      <c r="Y849">
        <v>251</v>
      </c>
      <c r="Z849">
        <v>0</v>
      </c>
      <c r="AA849">
        <v>900</v>
      </c>
      <c r="AB849">
        <v>900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5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</row>
    <row r="850" spans="1:78" x14ac:dyDescent="0.2">
      <c r="A850">
        <v>848</v>
      </c>
      <c r="B850" t="s">
        <v>797</v>
      </c>
      <c r="C850">
        <v>73</v>
      </c>
      <c r="D850">
        <v>0</v>
      </c>
      <c r="E850">
        <v>1</v>
      </c>
      <c r="F850">
        <v>1</v>
      </c>
      <c r="G850">
        <v>0</v>
      </c>
      <c r="H850">
        <v>2</v>
      </c>
      <c r="I850">
        <v>3015</v>
      </c>
      <c r="J850">
        <v>60000</v>
      </c>
      <c r="K850">
        <v>19</v>
      </c>
      <c r="L850">
        <v>91</v>
      </c>
      <c r="M850">
        <v>19</v>
      </c>
      <c r="N850">
        <v>91</v>
      </c>
      <c r="O850">
        <v>35</v>
      </c>
      <c r="P850">
        <v>166</v>
      </c>
      <c r="Q850">
        <v>21</v>
      </c>
      <c r="R850">
        <v>99</v>
      </c>
      <c r="S850">
        <v>21</v>
      </c>
      <c r="T850">
        <v>99</v>
      </c>
      <c r="U850">
        <v>0</v>
      </c>
      <c r="V850">
        <v>0</v>
      </c>
      <c r="W850">
        <v>100000</v>
      </c>
      <c r="X850">
        <v>5</v>
      </c>
      <c r="Y850">
        <v>251</v>
      </c>
      <c r="Z850">
        <v>0</v>
      </c>
      <c r="AA850">
        <v>1000</v>
      </c>
      <c r="AB850">
        <v>1000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5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</row>
    <row r="851" spans="1:78" x14ac:dyDescent="0.2">
      <c r="A851">
        <v>849</v>
      </c>
      <c r="B851" t="s">
        <v>798</v>
      </c>
      <c r="C851">
        <v>73</v>
      </c>
      <c r="D851">
        <v>0</v>
      </c>
      <c r="E851">
        <v>1</v>
      </c>
      <c r="F851">
        <v>1</v>
      </c>
      <c r="G851">
        <v>0</v>
      </c>
      <c r="H851">
        <v>2</v>
      </c>
      <c r="I851">
        <v>3015</v>
      </c>
      <c r="J851">
        <v>60000</v>
      </c>
      <c r="K851">
        <v>20</v>
      </c>
      <c r="L851">
        <v>101</v>
      </c>
      <c r="M851">
        <v>20</v>
      </c>
      <c r="N851">
        <v>101</v>
      </c>
      <c r="O851">
        <v>38</v>
      </c>
      <c r="P851">
        <v>185</v>
      </c>
      <c r="Q851">
        <v>22</v>
      </c>
      <c r="R851">
        <f>P851*0.6</f>
        <v>111</v>
      </c>
      <c r="S851">
        <v>22</v>
      </c>
      <c r="T851">
        <f>R851*0.6</f>
        <v>66.599999999999994</v>
      </c>
      <c r="U851">
        <v>0</v>
      </c>
      <c r="V851">
        <v>0</v>
      </c>
      <c r="W851">
        <v>100000</v>
      </c>
      <c r="X851">
        <v>5</v>
      </c>
      <c r="Y851">
        <v>251</v>
      </c>
      <c r="Z851">
        <v>0</v>
      </c>
      <c r="AA851">
        <v>1200</v>
      </c>
      <c r="AB851">
        <v>1200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5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</row>
    <row r="852" spans="1:78" x14ac:dyDescent="0.2">
      <c r="A852">
        <v>850</v>
      </c>
      <c r="B852" t="s">
        <v>799</v>
      </c>
      <c r="C852">
        <v>73</v>
      </c>
      <c r="D852">
        <v>0</v>
      </c>
      <c r="E852">
        <v>1</v>
      </c>
      <c r="F852">
        <v>1</v>
      </c>
      <c r="G852">
        <v>0</v>
      </c>
      <c r="H852">
        <v>2</v>
      </c>
      <c r="I852">
        <v>3015</v>
      </c>
      <c r="J852">
        <v>60000</v>
      </c>
      <c r="K852">
        <v>22</v>
      </c>
      <c r="L852">
        <v>112</v>
      </c>
      <c r="M852">
        <v>22</v>
      </c>
      <c r="N852">
        <v>112</v>
      </c>
      <c r="O852">
        <v>41</v>
      </c>
      <c r="P852">
        <v>205</v>
      </c>
      <c r="Q852">
        <v>24</v>
      </c>
      <c r="R852">
        <f>P852*0.6</f>
        <v>123</v>
      </c>
      <c r="S852">
        <v>24</v>
      </c>
      <c r="T852">
        <f>R852*0.6</f>
        <v>73.8</v>
      </c>
      <c r="U852">
        <v>0</v>
      </c>
      <c r="V852">
        <v>0</v>
      </c>
      <c r="W852">
        <v>100000</v>
      </c>
      <c r="X852">
        <v>5</v>
      </c>
      <c r="Y852">
        <v>251</v>
      </c>
      <c r="Z852">
        <v>0</v>
      </c>
      <c r="AA852">
        <v>1400</v>
      </c>
      <c r="AB852">
        <v>1400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5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</row>
    <row r="853" spans="1:78" x14ac:dyDescent="0.2">
      <c r="A853">
        <v>851</v>
      </c>
      <c r="B853" t="s">
        <v>800</v>
      </c>
      <c r="C853">
        <v>73</v>
      </c>
      <c r="D853">
        <v>0</v>
      </c>
      <c r="E853">
        <v>1</v>
      </c>
      <c r="F853">
        <v>1</v>
      </c>
      <c r="G853">
        <v>0</v>
      </c>
      <c r="H853">
        <v>2</v>
      </c>
      <c r="I853">
        <v>3015</v>
      </c>
      <c r="J853">
        <v>60000</v>
      </c>
      <c r="K853">
        <v>24</v>
      </c>
      <c r="L853">
        <v>124</v>
      </c>
      <c r="M853">
        <v>24</v>
      </c>
      <c r="N853">
        <v>124</v>
      </c>
      <c r="O853">
        <v>44</v>
      </c>
      <c r="P853">
        <v>227</v>
      </c>
      <c r="Q853">
        <v>26</v>
      </c>
      <c r="R853">
        <v>136</v>
      </c>
      <c r="S853">
        <v>26</v>
      </c>
      <c r="T853">
        <v>136</v>
      </c>
      <c r="U853">
        <v>0</v>
      </c>
      <c r="V853">
        <v>0</v>
      </c>
      <c r="W853">
        <v>100000</v>
      </c>
      <c r="X853">
        <v>5</v>
      </c>
      <c r="Y853">
        <v>251</v>
      </c>
      <c r="Z853">
        <v>0</v>
      </c>
      <c r="AA853">
        <v>1600</v>
      </c>
      <c r="AB853">
        <v>1600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5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</row>
    <row r="854" spans="1:78" x14ac:dyDescent="0.2">
      <c r="A854">
        <v>852</v>
      </c>
      <c r="B854" t="s">
        <v>801</v>
      </c>
      <c r="C854">
        <v>73</v>
      </c>
      <c r="D854">
        <v>0</v>
      </c>
      <c r="E854">
        <v>1</v>
      </c>
      <c r="F854">
        <v>1</v>
      </c>
      <c r="G854">
        <v>0</v>
      </c>
      <c r="H854">
        <v>2</v>
      </c>
      <c r="I854">
        <v>3015</v>
      </c>
      <c r="J854">
        <v>60000</v>
      </c>
      <c r="K854">
        <v>25</v>
      </c>
      <c r="L854">
        <v>138</v>
      </c>
      <c r="M854">
        <v>25</v>
      </c>
      <c r="N854">
        <v>138</v>
      </c>
      <c r="O854">
        <v>47</v>
      </c>
      <c r="P854">
        <v>251</v>
      </c>
      <c r="Q854">
        <v>28</v>
      </c>
      <c r="R854">
        <v>150</v>
      </c>
      <c r="S854">
        <v>28</v>
      </c>
      <c r="T854">
        <v>150</v>
      </c>
      <c r="U854">
        <v>0</v>
      </c>
      <c r="V854">
        <v>0</v>
      </c>
      <c r="W854">
        <v>100000</v>
      </c>
      <c r="X854">
        <v>5</v>
      </c>
      <c r="Y854">
        <v>251</v>
      </c>
      <c r="Z854">
        <v>0</v>
      </c>
      <c r="AA854">
        <v>1800</v>
      </c>
      <c r="AB854">
        <v>1800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5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</row>
    <row r="855" spans="1:78" x14ac:dyDescent="0.2">
      <c r="A855">
        <v>853</v>
      </c>
      <c r="B855" t="s">
        <v>802</v>
      </c>
      <c r="C855">
        <v>73</v>
      </c>
      <c r="D855">
        <v>0</v>
      </c>
      <c r="E855">
        <v>1</v>
      </c>
      <c r="F855">
        <v>1</v>
      </c>
      <c r="G855">
        <v>0</v>
      </c>
      <c r="H855">
        <v>2</v>
      </c>
      <c r="I855">
        <v>3015</v>
      </c>
      <c r="J855">
        <v>60000</v>
      </c>
      <c r="K855">
        <v>27</v>
      </c>
      <c r="L855">
        <v>152</v>
      </c>
      <c r="M855">
        <v>27</v>
      </c>
      <c r="N855">
        <v>152</v>
      </c>
      <c r="O855">
        <v>50</v>
      </c>
      <c r="P855">
        <v>277</v>
      </c>
      <c r="Q855">
        <v>30</v>
      </c>
      <c r="R855">
        <v>166</v>
      </c>
      <c r="S855">
        <v>30</v>
      </c>
      <c r="T855">
        <v>166</v>
      </c>
      <c r="U855">
        <v>0</v>
      </c>
      <c r="V855">
        <v>0</v>
      </c>
      <c r="W855">
        <v>100000</v>
      </c>
      <c r="X855">
        <v>5</v>
      </c>
      <c r="Y855">
        <v>251</v>
      </c>
      <c r="Z855">
        <v>0</v>
      </c>
      <c r="AA855">
        <v>2000</v>
      </c>
      <c r="AB855">
        <v>2000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5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</row>
    <row r="856" spans="1:78" x14ac:dyDescent="0.2">
      <c r="A856">
        <v>854</v>
      </c>
      <c r="B856" s="4" t="s">
        <v>803</v>
      </c>
      <c r="C856">
        <v>73</v>
      </c>
      <c r="D856">
        <v>0</v>
      </c>
      <c r="E856">
        <v>1</v>
      </c>
      <c r="F856">
        <v>1</v>
      </c>
      <c r="G856">
        <v>0</v>
      </c>
      <c r="H856">
        <v>2</v>
      </c>
      <c r="I856">
        <v>3930</v>
      </c>
      <c r="J856">
        <v>60000</v>
      </c>
      <c r="K856">
        <v>29</v>
      </c>
      <c r="L856">
        <v>167</v>
      </c>
      <c r="M856">
        <v>29</v>
      </c>
      <c r="N856">
        <v>167</v>
      </c>
      <c r="O856">
        <v>53</v>
      </c>
      <c r="P856">
        <v>305</v>
      </c>
      <c r="Q856">
        <v>31</v>
      </c>
      <c r="R856">
        <v>183</v>
      </c>
      <c r="S856">
        <v>31</v>
      </c>
      <c r="T856">
        <v>183</v>
      </c>
      <c r="U856">
        <v>0</v>
      </c>
      <c r="V856">
        <v>0</v>
      </c>
      <c r="W856">
        <v>100000</v>
      </c>
      <c r="X856">
        <v>5</v>
      </c>
      <c r="Y856">
        <v>251</v>
      </c>
      <c r="Z856">
        <v>0</v>
      </c>
      <c r="AA856">
        <v>2200</v>
      </c>
      <c r="AB856">
        <v>2200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5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</row>
    <row r="857" spans="1:78" x14ac:dyDescent="0.2">
      <c r="A857">
        <v>855</v>
      </c>
      <c r="B857" t="s">
        <v>804</v>
      </c>
      <c r="C857">
        <v>73</v>
      </c>
      <c r="D857">
        <v>0</v>
      </c>
      <c r="E857">
        <v>1</v>
      </c>
      <c r="F857">
        <v>1</v>
      </c>
      <c r="G857">
        <v>0</v>
      </c>
      <c r="H857">
        <v>2</v>
      </c>
      <c r="I857">
        <v>3930</v>
      </c>
      <c r="J857">
        <v>60000</v>
      </c>
      <c r="K857">
        <v>31</v>
      </c>
      <c r="L857">
        <v>184</v>
      </c>
      <c r="M857">
        <v>31</v>
      </c>
      <c r="N857">
        <v>184</v>
      </c>
      <c r="O857">
        <v>57</v>
      </c>
      <c r="P857">
        <v>335</v>
      </c>
      <c r="Q857">
        <v>34</v>
      </c>
      <c r="R857">
        <f>P857*0.6</f>
        <v>201</v>
      </c>
      <c r="S857">
        <v>34</v>
      </c>
      <c r="T857">
        <f>R857*0.6</f>
        <v>120.6</v>
      </c>
      <c r="U857">
        <v>0</v>
      </c>
      <c r="V857">
        <v>0</v>
      </c>
      <c r="W857">
        <v>100000</v>
      </c>
      <c r="X857">
        <v>5</v>
      </c>
      <c r="Y857">
        <v>251</v>
      </c>
      <c r="Z857">
        <v>0</v>
      </c>
      <c r="AA857">
        <v>2400</v>
      </c>
      <c r="AB857">
        <v>2400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5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</row>
    <row r="858" spans="1:78" x14ac:dyDescent="0.2">
      <c r="A858">
        <v>856</v>
      </c>
      <c r="B858" t="s">
        <v>805</v>
      </c>
      <c r="C858">
        <v>73</v>
      </c>
      <c r="D858">
        <v>0</v>
      </c>
      <c r="E858">
        <v>1</v>
      </c>
      <c r="F858">
        <v>1</v>
      </c>
      <c r="G858">
        <v>0</v>
      </c>
      <c r="H858">
        <v>2</v>
      </c>
      <c r="I858">
        <v>3930</v>
      </c>
      <c r="J858">
        <v>60000</v>
      </c>
      <c r="K858">
        <v>33</v>
      </c>
      <c r="L858">
        <v>202</v>
      </c>
      <c r="M858">
        <v>33</v>
      </c>
      <c r="N858">
        <v>202</v>
      </c>
      <c r="O858">
        <v>61</v>
      </c>
      <c r="P858">
        <v>368</v>
      </c>
      <c r="Q858">
        <v>36</v>
      </c>
      <c r="R858">
        <v>220</v>
      </c>
      <c r="S858">
        <v>36</v>
      </c>
      <c r="T858">
        <v>220</v>
      </c>
      <c r="U858">
        <v>0</v>
      </c>
      <c r="V858">
        <v>0</v>
      </c>
      <c r="W858">
        <v>100000</v>
      </c>
      <c r="X858">
        <v>5</v>
      </c>
      <c r="Y858">
        <v>251</v>
      </c>
      <c r="Z858">
        <v>0</v>
      </c>
      <c r="AA858">
        <v>2600</v>
      </c>
      <c r="AB858">
        <v>2600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5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</row>
    <row r="859" spans="1:78" x14ac:dyDescent="0.2">
      <c r="A859">
        <v>857</v>
      </c>
      <c r="B859" t="s">
        <v>806</v>
      </c>
      <c r="C859">
        <v>73</v>
      </c>
      <c r="D859">
        <v>0</v>
      </c>
      <c r="E859">
        <v>1</v>
      </c>
      <c r="F859">
        <v>1</v>
      </c>
      <c r="G859">
        <v>0</v>
      </c>
      <c r="H859">
        <v>2</v>
      </c>
      <c r="I859">
        <v>3930</v>
      </c>
      <c r="J859">
        <v>60000</v>
      </c>
      <c r="K859">
        <v>35</v>
      </c>
      <c r="L859">
        <v>222</v>
      </c>
      <c r="M859">
        <v>35</v>
      </c>
      <c r="N859">
        <v>222</v>
      </c>
      <c r="O859">
        <v>65</v>
      </c>
      <c r="P859">
        <v>404</v>
      </c>
      <c r="Q859">
        <v>39</v>
      </c>
      <c r="R859">
        <v>242</v>
      </c>
      <c r="S859">
        <v>39</v>
      </c>
      <c r="T859">
        <v>242</v>
      </c>
      <c r="U859">
        <v>0</v>
      </c>
      <c r="V859">
        <v>0</v>
      </c>
      <c r="W859">
        <v>100000</v>
      </c>
      <c r="X859">
        <v>5</v>
      </c>
      <c r="Y859">
        <v>251</v>
      </c>
      <c r="Z859">
        <v>0</v>
      </c>
      <c r="AA859">
        <v>2800</v>
      </c>
      <c r="AB859">
        <v>2800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5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</row>
    <row r="860" spans="1:78" x14ac:dyDescent="0.2">
      <c r="A860">
        <v>858</v>
      </c>
      <c r="B860" t="s">
        <v>807</v>
      </c>
      <c r="C860">
        <v>73</v>
      </c>
      <c r="D860">
        <v>0</v>
      </c>
      <c r="E860">
        <v>1</v>
      </c>
      <c r="F860">
        <v>1</v>
      </c>
      <c r="G860">
        <v>0</v>
      </c>
      <c r="H860">
        <v>2</v>
      </c>
      <c r="I860">
        <v>3930</v>
      </c>
      <c r="J860">
        <v>60000</v>
      </c>
      <c r="K860">
        <v>37</v>
      </c>
      <c r="L860">
        <v>244</v>
      </c>
      <c r="M860">
        <v>37</v>
      </c>
      <c r="N860">
        <v>244</v>
      </c>
      <c r="O860">
        <v>69</v>
      </c>
      <c r="P860">
        <v>444</v>
      </c>
      <c r="Q860">
        <v>41</v>
      </c>
      <c r="R860">
        <v>266</v>
      </c>
      <c r="S860">
        <v>41</v>
      </c>
      <c r="T860">
        <v>266</v>
      </c>
      <c r="U860">
        <v>0</v>
      </c>
      <c r="V860">
        <v>0</v>
      </c>
      <c r="W860">
        <v>100000</v>
      </c>
      <c r="X860">
        <v>5</v>
      </c>
      <c r="Y860">
        <v>251</v>
      </c>
      <c r="Z860">
        <v>0</v>
      </c>
      <c r="AA860">
        <v>3000</v>
      </c>
      <c r="AB860">
        <v>3000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5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</row>
    <row r="861" spans="1:78" x14ac:dyDescent="0.2">
      <c r="A861">
        <v>859</v>
      </c>
      <c r="B861" t="s">
        <v>808</v>
      </c>
      <c r="C861">
        <v>73</v>
      </c>
      <c r="D861">
        <v>0</v>
      </c>
      <c r="E861">
        <v>1</v>
      </c>
      <c r="F861">
        <v>1</v>
      </c>
      <c r="G861">
        <v>0</v>
      </c>
      <c r="H861">
        <v>2</v>
      </c>
      <c r="I861">
        <v>3930</v>
      </c>
      <c r="J861">
        <v>60000</v>
      </c>
      <c r="K861">
        <v>40</v>
      </c>
      <c r="L861">
        <v>275</v>
      </c>
      <c r="M861">
        <v>40</v>
      </c>
      <c r="N861">
        <v>275</v>
      </c>
      <c r="O861">
        <v>73</v>
      </c>
      <c r="P861">
        <v>500</v>
      </c>
      <c r="Q861">
        <v>43</v>
      </c>
      <c r="R861">
        <f>P861*0.6</f>
        <v>300</v>
      </c>
      <c r="S861">
        <v>43</v>
      </c>
      <c r="T861">
        <f>R861*0.6</f>
        <v>180</v>
      </c>
      <c r="U861">
        <v>0</v>
      </c>
      <c r="V861">
        <v>0</v>
      </c>
      <c r="W861">
        <v>100000</v>
      </c>
      <c r="X861">
        <v>5</v>
      </c>
      <c r="Y861">
        <v>251</v>
      </c>
      <c r="Z861">
        <v>0</v>
      </c>
      <c r="AA861">
        <v>5000</v>
      </c>
      <c r="AB861">
        <v>5000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5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</row>
    <row r="862" spans="1:78" x14ac:dyDescent="0.2">
      <c r="A862">
        <v>860</v>
      </c>
      <c r="B862" t="s">
        <v>809</v>
      </c>
      <c r="C862">
        <v>73</v>
      </c>
      <c r="D862">
        <v>0</v>
      </c>
      <c r="E862">
        <v>1</v>
      </c>
      <c r="F862">
        <v>1</v>
      </c>
      <c r="G862">
        <v>0</v>
      </c>
      <c r="H862">
        <v>2</v>
      </c>
      <c r="I862">
        <v>710</v>
      </c>
      <c r="J862">
        <v>60000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100000</v>
      </c>
      <c r="X862">
        <v>5</v>
      </c>
      <c r="Y862">
        <v>251</v>
      </c>
      <c r="Z862">
        <v>0</v>
      </c>
      <c r="AA862">
        <v>500</v>
      </c>
      <c r="AB862">
        <v>300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3</v>
      </c>
      <c r="AZ862">
        <v>0</v>
      </c>
      <c r="BA862">
        <v>0</v>
      </c>
      <c r="BB862">
        <v>0</v>
      </c>
      <c r="BC862">
        <v>8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5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</row>
    <row r="863" spans="1:78" x14ac:dyDescent="0.2">
      <c r="A863">
        <v>861</v>
      </c>
      <c r="B863" t="s">
        <v>810</v>
      </c>
      <c r="C863">
        <v>73</v>
      </c>
      <c r="D863">
        <v>0</v>
      </c>
      <c r="E863">
        <v>1</v>
      </c>
      <c r="F863">
        <v>1</v>
      </c>
      <c r="G863">
        <v>0</v>
      </c>
      <c r="H863">
        <v>2</v>
      </c>
      <c r="I863">
        <v>720</v>
      </c>
      <c r="J863">
        <v>60000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100000</v>
      </c>
      <c r="X863">
        <v>5</v>
      </c>
      <c r="Y863">
        <v>251</v>
      </c>
      <c r="Z863">
        <v>0</v>
      </c>
      <c r="AA863">
        <v>600</v>
      </c>
      <c r="AB863">
        <v>350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3</v>
      </c>
      <c r="AZ863">
        <v>0</v>
      </c>
      <c r="BA863">
        <v>0</v>
      </c>
      <c r="BB863">
        <v>0</v>
      </c>
      <c r="BC863">
        <v>8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7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</row>
    <row r="864" spans="1:78" x14ac:dyDescent="0.2">
      <c r="A864">
        <v>862</v>
      </c>
      <c r="B864" t="s">
        <v>811</v>
      </c>
      <c r="C864">
        <v>73</v>
      </c>
      <c r="D864">
        <v>0</v>
      </c>
      <c r="E864">
        <v>1</v>
      </c>
      <c r="F864">
        <v>1</v>
      </c>
      <c r="G864">
        <v>0</v>
      </c>
      <c r="H864">
        <v>2</v>
      </c>
      <c r="I864">
        <v>1245</v>
      </c>
      <c r="J864">
        <v>60000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100000</v>
      </c>
      <c r="X864">
        <v>5</v>
      </c>
      <c r="Y864">
        <v>251</v>
      </c>
      <c r="Z864">
        <v>0</v>
      </c>
      <c r="AA864">
        <v>700</v>
      </c>
      <c r="AB864">
        <v>400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3</v>
      </c>
      <c r="AZ864">
        <v>0</v>
      </c>
      <c r="BA864">
        <v>0</v>
      </c>
      <c r="BB864">
        <v>0</v>
      </c>
      <c r="BC864">
        <v>8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9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</row>
    <row r="865" spans="1:78" x14ac:dyDescent="0.2">
      <c r="A865">
        <v>863</v>
      </c>
      <c r="B865" t="s">
        <v>812</v>
      </c>
      <c r="C865">
        <v>73</v>
      </c>
      <c r="D865">
        <v>0</v>
      </c>
      <c r="E865">
        <v>1</v>
      </c>
      <c r="F865">
        <v>1</v>
      </c>
      <c r="G865">
        <v>0</v>
      </c>
      <c r="H865">
        <v>2</v>
      </c>
      <c r="I865">
        <v>1250</v>
      </c>
      <c r="J865">
        <v>60000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100000</v>
      </c>
      <c r="X865">
        <v>5</v>
      </c>
      <c r="Y865">
        <v>251</v>
      </c>
      <c r="Z865">
        <v>0</v>
      </c>
      <c r="AA865">
        <v>800</v>
      </c>
      <c r="AB865">
        <v>450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3</v>
      </c>
      <c r="AZ865">
        <v>0</v>
      </c>
      <c r="BA865">
        <v>0</v>
      </c>
      <c r="BB865">
        <v>0</v>
      </c>
      <c r="BC865">
        <v>8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11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</row>
    <row r="866" spans="1:78" x14ac:dyDescent="0.2">
      <c r="A866">
        <v>864</v>
      </c>
      <c r="B866" t="s">
        <v>813</v>
      </c>
      <c r="C866">
        <v>73</v>
      </c>
      <c r="D866">
        <v>0</v>
      </c>
      <c r="E866">
        <v>1</v>
      </c>
      <c r="F866">
        <v>1</v>
      </c>
      <c r="G866">
        <v>0</v>
      </c>
      <c r="H866">
        <v>2</v>
      </c>
      <c r="I866">
        <v>3920</v>
      </c>
      <c r="J866">
        <v>60000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100000</v>
      </c>
      <c r="X866">
        <v>5</v>
      </c>
      <c r="Y866">
        <v>251</v>
      </c>
      <c r="Z866">
        <v>0</v>
      </c>
      <c r="AA866">
        <v>900</v>
      </c>
      <c r="AB866">
        <v>500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3</v>
      </c>
      <c r="AZ866">
        <v>0</v>
      </c>
      <c r="BA866">
        <v>0</v>
      </c>
      <c r="BB866">
        <v>0</v>
      </c>
      <c r="BC866">
        <v>8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13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</row>
    <row r="867" spans="1:78" x14ac:dyDescent="0.2">
      <c r="A867">
        <v>865</v>
      </c>
      <c r="B867" t="s">
        <v>814</v>
      </c>
      <c r="C867">
        <v>73</v>
      </c>
      <c r="D867">
        <v>0</v>
      </c>
      <c r="E867">
        <v>1</v>
      </c>
      <c r="F867">
        <v>1</v>
      </c>
      <c r="G867">
        <v>0</v>
      </c>
      <c r="H867">
        <v>2</v>
      </c>
      <c r="I867">
        <v>3925</v>
      </c>
      <c r="J867">
        <v>60000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100000</v>
      </c>
      <c r="X867">
        <v>5</v>
      </c>
      <c r="Y867">
        <v>251</v>
      </c>
      <c r="Z867">
        <v>0</v>
      </c>
      <c r="AA867">
        <v>1000</v>
      </c>
      <c r="AB867">
        <v>550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3</v>
      </c>
      <c r="AZ867">
        <v>0</v>
      </c>
      <c r="BA867">
        <v>0</v>
      </c>
      <c r="BB867">
        <v>0</v>
      </c>
      <c r="BC867">
        <v>8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15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</row>
    <row r="868" spans="1:78" x14ac:dyDescent="0.2">
      <c r="A868">
        <v>866</v>
      </c>
      <c r="B868" t="s">
        <v>815</v>
      </c>
      <c r="C868">
        <v>73</v>
      </c>
      <c r="D868">
        <v>0</v>
      </c>
      <c r="E868">
        <v>1</v>
      </c>
      <c r="F868">
        <v>1</v>
      </c>
      <c r="G868">
        <v>0</v>
      </c>
      <c r="H868">
        <v>2</v>
      </c>
      <c r="I868">
        <v>3930</v>
      </c>
      <c r="J868">
        <v>60000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100000</v>
      </c>
      <c r="X868">
        <v>5</v>
      </c>
      <c r="Y868">
        <v>251</v>
      </c>
      <c r="Z868">
        <v>0</v>
      </c>
      <c r="AA868">
        <v>1100</v>
      </c>
      <c r="AB868">
        <v>600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3</v>
      </c>
      <c r="AZ868">
        <v>0</v>
      </c>
      <c r="BA868">
        <v>0</v>
      </c>
      <c r="BB868">
        <v>0</v>
      </c>
      <c r="BC868">
        <v>8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17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</row>
    <row r="869" spans="1:78" x14ac:dyDescent="0.2">
      <c r="A869">
        <v>867</v>
      </c>
      <c r="B869" t="s">
        <v>816</v>
      </c>
      <c r="C869">
        <v>73</v>
      </c>
      <c r="D869">
        <v>0</v>
      </c>
      <c r="E869">
        <v>1</v>
      </c>
      <c r="F869">
        <v>1</v>
      </c>
      <c r="G869">
        <v>0</v>
      </c>
      <c r="H869">
        <v>2</v>
      </c>
      <c r="I869">
        <v>3935</v>
      </c>
      <c r="J869">
        <v>60000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100000</v>
      </c>
      <c r="X869">
        <v>5</v>
      </c>
      <c r="Y869">
        <v>251</v>
      </c>
      <c r="Z869">
        <v>0</v>
      </c>
      <c r="AA869">
        <v>1200</v>
      </c>
      <c r="AB869">
        <v>650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3</v>
      </c>
      <c r="AZ869">
        <v>0</v>
      </c>
      <c r="BA869">
        <v>0</v>
      </c>
      <c r="BB869">
        <v>0</v>
      </c>
      <c r="BC869">
        <v>8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19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</row>
    <row r="870" spans="1:78" x14ac:dyDescent="0.2">
      <c r="A870">
        <v>868</v>
      </c>
      <c r="B870" t="s">
        <v>817</v>
      </c>
      <c r="C870">
        <v>73</v>
      </c>
      <c r="D870">
        <v>0</v>
      </c>
      <c r="E870">
        <v>1</v>
      </c>
      <c r="F870">
        <v>1</v>
      </c>
      <c r="G870">
        <v>0</v>
      </c>
      <c r="H870">
        <v>2</v>
      </c>
      <c r="I870">
        <v>3015</v>
      </c>
      <c r="J870">
        <v>60000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100000</v>
      </c>
      <c r="X870">
        <v>5</v>
      </c>
      <c r="Y870">
        <v>251</v>
      </c>
      <c r="Z870">
        <v>0</v>
      </c>
      <c r="AA870">
        <v>1300</v>
      </c>
      <c r="AB870">
        <v>700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3</v>
      </c>
      <c r="AZ870">
        <v>0</v>
      </c>
      <c r="BA870">
        <v>0</v>
      </c>
      <c r="BB870">
        <v>0</v>
      </c>
      <c r="BC870">
        <v>8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22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</row>
    <row r="871" spans="1:78" x14ac:dyDescent="0.2">
      <c r="A871">
        <v>869</v>
      </c>
      <c r="B871" t="s">
        <v>818</v>
      </c>
      <c r="C871">
        <v>73</v>
      </c>
      <c r="D871">
        <v>0</v>
      </c>
      <c r="E871">
        <v>1</v>
      </c>
      <c r="F871">
        <v>1</v>
      </c>
      <c r="G871">
        <v>0</v>
      </c>
      <c r="H871">
        <v>2</v>
      </c>
      <c r="I871">
        <v>3930</v>
      </c>
      <c r="J871">
        <v>60000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100000</v>
      </c>
      <c r="X871">
        <v>5</v>
      </c>
      <c r="Y871">
        <v>251</v>
      </c>
      <c r="Z871">
        <v>0</v>
      </c>
      <c r="AA871">
        <v>1500</v>
      </c>
      <c r="AB871">
        <v>750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3</v>
      </c>
      <c r="AZ871">
        <v>0</v>
      </c>
      <c r="BA871">
        <v>0</v>
      </c>
      <c r="BB871">
        <v>0</v>
      </c>
      <c r="BC871">
        <v>8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25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</row>
    <row r="872" spans="1:78" x14ac:dyDescent="0.2">
      <c r="A872">
        <v>870</v>
      </c>
      <c r="B872" t="s">
        <v>819</v>
      </c>
      <c r="C872">
        <v>22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40848</v>
      </c>
      <c r="J872">
        <v>65000</v>
      </c>
      <c r="K872">
        <v>5</v>
      </c>
      <c r="L872">
        <v>5</v>
      </c>
      <c r="M872">
        <v>5</v>
      </c>
      <c r="N872">
        <v>5</v>
      </c>
      <c r="O872">
        <v>5</v>
      </c>
      <c r="P872">
        <v>5</v>
      </c>
      <c r="Q872">
        <v>5</v>
      </c>
      <c r="R872">
        <v>5</v>
      </c>
      <c r="S872">
        <v>5</v>
      </c>
      <c r="T872">
        <v>5</v>
      </c>
      <c r="U872">
        <v>0</v>
      </c>
      <c r="V872">
        <v>0</v>
      </c>
      <c r="W872">
        <v>100000</v>
      </c>
      <c r="X872">
        <v>5</v>
      </c>
      <c r="Y872">
        <v>251</v>
      </c>
      <c r="Z872">
        <v>4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1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</row>
    <row r="873" spans="1:78" x14ac:dyDescent="0.2">
      <c r="A873">
        <v>871</v>
      </c>
      <c r="B873" t="s">
        <v>820</v>
      </c>
      <c r="C873">
        <v>22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40849</v>
      </c>
      <c r="J873">
        <v>65000</v>
      </c>
      <c r="K873">
        <v>5</v>
      </c>
      <c r="L873">
        <v>5</v>
      </c>
      <c r="M873">
        <v>5</v>
      </c>
      <c r="N873">
        <v>5</v>
      </c>
      <c r="O873">
        <v>5</v>
      </c>
      <c r="P873">
        <v>5</v>
      </c>
      <c r="Q873">
        <v>5</v>
      </c>
      <c r="R873">
        <v>5</v>
      </c>
      <c r="S873">
        <v>5</v>
      </c>
      <c r="T873">
        <v>5</v>
      </c>
      <c r="U873">
        <v>0</v>
      </c>
      <c r="V873">
        <v>0</v>
      </c>
      <c r="W873">
        <v>100000</v>
      </c>
      <c r="X873">
        <v>5</v>
      </c>
      <c r="Y873">
        <v>251</v>
      </c>
      <c r="Z873">
        <v>4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2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</row>
    <row r="874" spans="1:78" x14ac:dyDescent="0.2">
      <c r="A874">
        <v>872</v>
      </c>
      <c r="B874" t="s">
        <v>821</v>
      </c>
      <c r="C874">
        <v>22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40850</v>
      </c>
      <c r="J874">
        <v>65000</v>
      </c>
      <c r="K874">
        <v>5</v>
      </c>
      <c r="L874">
        <v>5</v>
      </c>
      <c r="M874">
        <v>5</v>
      </c>
      <c r="N874">
        <v>5</v>
      </c>
      <c r="O874">
        <v>5</v>
      </c>
      <c r="P874">
        <v>5</v>
      </c>
      <c r="Q874">
        <v>5</v>
      </c>
      <c r="R874">
        <v>5</v>
      </c>
      <c r="S874">
        <v>5</v>
      </c>
      <c r="T874">
        <v>5</v>
      </c>
      <c r="U874">
        <v>0</v>
      </c>
      <c r="V874">
        <v>0</v>
      </c>
      <c r="W874">
        <v>100000</v>
      </c>
      <c r="X874">
        <v>5</v>
      </c>
      <c r="Y874">
        <v>251</v>
      </c>
      <c r="Z874">
        <v>4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3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</row>
    <row r="875" spans="1:78" x14ac:dyDescent="0.2">
      <c r="A875">
        <v>873</v>
      </c>
      <c r="B875" t="s">
        <v>822</v>
      </c>
      <c r="C875">
        <v>22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40851</v>
      </c>
      <c r="J875">
        <v>65000</v>
      </c>
      <c r="K875">
        <v>5</v>
      </c>
      <c r="L875">
        <v>5</v>
      </c>
      <c r="M875">
        <v>5</v>
      </c>
      <c r="N875">
        <v>5</v>
      </c>
      <c r="O875">
        <v>5</v>
      </c>
      <c r="P875">
        <v>5</v>
      </c>
      <c r="Q875">
        <v>5</v>
      </c>
      <c r="R875">
        <v>5</v>
      </c>
      <c r="S875">
        <v>5</v>
      </c>
      <c r="T875">
        <v>5</v>
      </c>
      <c r="U875">
        <v>0</v>
      </c>
      <c r="V875">
        <v>0</v>
      </c>
      <c r="W875">
        <v>100000</v>
      </c>
      <c r="X875">
        <v>5</v>
      </c>
      <c r="Y875">
        <v>251</v>
      </c>
      <c r="Z875">
        <v>4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4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</row>
    <row r="876" spans="1:78" x14ac:dyDescent="0.2">
      <c r="A876">
        <v>874</v>
      </c>
      <c r="B876" t="s">
        <v>823</v>
      </c>
      <c r="C876">
        <v>22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40852</v>
      </c>
      <c r="J876">
        <v>65000</v>
      </c>
      <c r="K876">
        <v>5</v>
      </c>
      <c r="L876">
        <v>5</v>
      </c>
      <c r="M876">
        <v>5</v>
      </c>
      <c r="N876">
        <v>5</v>
      </c>
      <c r="O876">
        <v>5</v>
      </c>
      <c r="P876">
        <v>5</v>
      </c>
      <c r="Q876">
        <v>5</v>
      </c>
      <c r="R876">
        <v>5</v>
      </c>
      <c r="S876">
        <v>5</v>
      </c>
      <c r="T876">
        <v>5</v>
      </c>
      <c r="U876">
        <v>0</v>
      </c>
      <c r="V876">
        <v>0</v>
      </c>
      <c r="W876">
        <v>100000</v>
      </c>
      <c r="X876">
        <v>5</v>
      </c>
      <c r="Y876">
        <v>251</v>
      </c>
      <c r="Z876">
        <v>4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5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</row>
    <row r="877" spans="1:78" x14ac:dyDescent="0.2">
      <c r="A877">
        <v>875</v>
      </c>
      <c r="B877" t="s">
        <v>824</v>
      </c>
      <c r="C877">
        <v>22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40853</v>
      </c>
      <c r="J877">
        <v>65000</v>
      </c>
      <c r="K877">
        <v>5</v>
      </c>
      <c r="L877">
        <v>5</v>
      </c>
      <c r="M877">
        <v>5</v>
      </c>
      <c r="N877">
        <v>5</v>
      </c>
      <c r="O877">
        <v>5</v>
      </c>
      <c r="P877">
        <v>5</v>
      </c>
      <c r="Q877">
        <v>5</v>
      </c>
      <c r="R877">
        <v>5</v>
      </c>
      <c r="S877">
        <v>5</v>
      </c>
      <c r="T877">
        <v>5</v>
      </c>
      <c r="U877">
        <v>0</v>
      </c>
      <c r="V877">
        <v>0</v>
      </c>
      <c r="W877">
        <v>100000</v>
      </c>
      <c r="X877">
        <v>5</v>
      </c>
      <c r="Y877">
        <v>251</v>
      </c>
      <c r="Z877">
        <v>4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6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</row>
    <row r="878" spans="1:78" x14ac:dyDescent="0.2">
      <c r="A878">
        <v>876</v>
      </c>
      <c r="B878" t="s">
        <v>825</v>
      </c>
      <c r="C878">
        <v>22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40854</v>
      </c>
      <c r="J878">
        <v>65000</v>
      </c>
      <c r="K878">
        <v>5</v>
      </c>
      <c r="L878">
        <v>5</v>
      </c>
      <c r="M878">
        <v>5</v>
      </c>
      <c r="N878">
        <v>5</v>
      </c>
      <c r="O878">
        <v>5</v>
      </c>
      <c r="P878">
        <v>5</v>
      </c>
      <c r="Q878">
        <v>5</v>
      </c>
      <c r="R878">
        <v>5</v>
      </c>
      <c r="S878">
        <v>5</v>
      </c>
      <c r="T878">
        <v>5</v>
      </c>
      <c r="U878">
        <v>0</v>
      </c>
      <c r="V878">
        <v>0</v>
      </c>
      <c r="W878">
        <v>100000</v>
      </c>
      <c r="X878">
        <v>5</v>
      </c>
      <c r="Y878">
        <v>251</v>
      </c>
      <c r="Z878">
        <v>4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7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</row>
    <row r="879" spans="1:78" x14ac:dyDescent="0.2">
      <c r="A879">
        <v>877</v>
      </c>
      <c r="B879" t="s">
        <v>826</v>
      </c>
      <c r="C879">
        <v>22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40855</v>
      </c>
      <c r="J879">
        <v>65000</v>
      </c>
      <c r="K879">
        <v>5</v>
      </c>
      <c r="L879">
        <v>5</v>
      </c>
      <c r="M879">
        <v>5</v>
      </c>
      <c r="N879">
        <v>5</v>
      </c>
      <c r="O879">
        <v>5</v>
      </c>
      <c r="P879">
        <v>5</v>
      </c>
      <c r="Q879">
        <v>5</v>
      </c>
      <c r="R879">
        <v>5</v>
      </c>
      <c r="S879">
        <v>5</v>
      </c>
      <c r="T879">
        <v>5</v>
      </c>
      <c r="U879">
        <v>0</v>
      </c>
      <c r="V879">
        <v>0</v>
      </c>
      <c r="W879">
        <v>100000</v>
      </c>
      <c r="X879">
        <v>5</v>
      </c>
      <c r="Y879">
        <v>251</v>
      </c>
      <c r="Z879">
        <v>4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8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</row>
    <row r="880" spans="1:78" x14ac:dyDescent="0.2">
      <c r="A880">
        <v>878</v>
      </c>
      <c r="B880" t="s">
        <v>827</v>
      </c>
      <c r="C880">
        <v>22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40856</v>
      </c>
      <c r="J880">
        <v>65000</v>
      </c>
      <c r="K880">
        <v>5</v>
      </c>
      <c r="L880">
        <v>5</v>
      </c>
      <c r="M880">
        <v>5</v>
      </c>
      <c r="N880">
        <v>5</v>
      </c>
      <c r="O880">
        <v>5</v>
      </c>
      <c r="P880">
        <v>5</v>
      </c>
      <c r="Q880">
        <v>5</v>
      </c>
      <c r="R880">
        <v>5</v>
      </c>
      <c r="S880">
        <v>5</v>
      </c>
      <c r="T880">
        <v>5</v>
      </c>
      <c r="U880">
        <v>0</v>
      </c>
      <c r="V880">
        <v>0</v>
      </c>
      <c r="W880">
        <v>100000</v>
      </c>
      <c r="X880">
        <v>5</v>
      </c>
      <c r="Y880">
        <v>251</v>
      </c>
      <c r="Z880">
        <v>4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9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</row>
    <row r="881" spans="1:78" x14ac:dyDescent="0.2">
      <c r="A881">
        <v>879</v>
      </c>
      <c r="B881" t="s">
        <v>828</v>
      </c>
      <c r="C881">
        <v>22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40857</v>
      </c>
      <c r="J881">
        <v>65000</v>
      </c>
      <c r="K881">
        <v>5</v>
      </c>
      <c r="L881">
        <v>5</v>
      </c>
      <c r="M881">
        <v>5</v>
      </c>
      <c r="N881">
        <v>5</v>
      </c>
      <c r="O881">
        <v>5</v>
      </c>
      <c r="P881">
        <v>5</v>
      </c>
      <c r="Q881">
        <v>5</v>
      </c>
      <c r="R881">
        <v>5</v>
      </c>
      <c r="S881">
        <v>5</v>
      </c>
      <c r="T881">
        <v>5</v>
      </c>
      <c r="U881">
        <v>0</v>
      </c>
      <c r="V881">
        <v>0</v>
      </c>
      <c r="W881">
        <v>100000</v>
      </c>
      <c r="X881">
        <v>5</v>
      </c>
      <c r="Y881">
        <v>251</v>
      </c>
      <c r="Z881">
        <v>4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10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</row>
    <row r="882" spans="1:78" x14ac:dyDescent="0.2">
      <c r="A882">
        <v>880</v>
      </c>
      <c r="B882" t="s">
        <v>829</v>
      </c>
      <c r="C882">
        <v>22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40858</v>
      </c>
      <c r="J882">
        <v>65000</v>
      </c>
      <c r="K882">
        <v>5</v>
      </c>
      <c r="L882">
        <v>5</v>
      </c>
      <c r="M882">
        <v>5</v>
      </c>
      <c r="N882">
        <v>5</v>
      </c>
      <c r="O882">
        <v>5</v>
      </c>
      <c r="P882">
        <v>5</v>
      </c>
      <c r="Q882">
        <v>5</v>
      </c>
      <c r="R882">
        <v>5</v>
      </c>
      <c r="S882">
        <v>5</v>
      </c>
      <c r="T882">
        <v>5</v>
      </c>
      <c r="U882">
        <v>0</v>
      </c>
      <c r="V882">
        <v>0</v>
      </c>
      <c r="W882">
        <v>100000</v>
      </c>
      <c r="X882">
        <v>5</v>
      </c>
      <c r="Y882">
        <v>251</v>
      </c>
      <c r="Z882">
        <v>4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11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</row>
    <row r="883" spans="1:78" x14ac:dyDescent="0.2">
      <c r="A883">
        <v>881</v>
      </c>
      <c r="B883" t="s">
        <v>830</v>
      </c>
      <c r="C883">
        <v>22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40859</v>
      </c>
      <c r="J883">
        <v>65000</v>
      </c>
      <c r="K883">
        <v>5</v>
      </c>
      <c r="L883">
        <v>5</v>
      </c>
      <c r="M883">
        <v>5</v>
      </c>
      <c r="N883">
        <v>5</v>
      </c>
      <c r="O883">
        <v>5</v>
      </c>
      <c r="P883">
        <v>5</v>
      </c>
      <c r="Q883">
        <v>5</v>
      </c>
      <c r="R883">
        <v>5</v>
      </c>
      <c r="S883">
        <v>5</v>
      </c>
      <c r="T883">
        <v>5</v>
      </c>
      <c r="U883">
        <v>0</v>
      </c>
      <c r="V883">
        <v>0</v>
      </c>
      <c r="W883">
        <v>100000</v>
      </c>
      <c r="X883">
        <v>5</v>
      </c>
      <c r="Y883">
        <v>251</v>
      </c>
      <c r="Z883">
        <v>4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12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</row>
    <row r="884" spans="1:78" x14ac:dyDescent="0.2">
      <c r="A884">
        <v>882</v>
      </c>
      <c r="B884" t="s">
        <v>831</v>
      </c>
      <c r="C884">
        <v>22</v>
      </c>
      <c r="D884">
        <v>111</v>
      </c>
      <c r="E884">
        <v>1</v>
      </c>
      <c r="F884">
        <v>0</v>
      </c>
      <c r="G884">
        <v>0</v>
      </c>
      <c r="H884">
        <v>0</v>
      </c>
      <c r="I884">
        <v>174</v>
      </c>
      <c r="J884">
        <v>4000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12</v>
      </c>
      <c r="W884">
        <v>100000</v>
      </c>
      <c r="X884">
        <v>5</v>
      </c>
      <c r="Y884">
        <v>251</v>
      </c>
      <c r="Z884">
        <v>3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</row>
    <row r="885" spans="1:78" x14ac:dyDescent="0.2">
      <c r="A885">
        <v>883</v>
      </c>
      <c r="B885" t="s">
        <v>832</v>
      </c>
      <c r="C885">
        <v>22</v>
      </c>
      <c r="D885">
        <v>112</v>
      </c>
      <c r="E885">
        <v>1</v>
      </c>
      <c r="F885">
        <v>0</v>
      </c>
      <c r="G885">
        <v>0</v>
      </c>
      <c r="H885">
        <v>0</v>
      </c>
      <c r="I885">
        <v>172</v>
      </c>
      <c r="J885">
        <v>5000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12</v>
      </c>
      <c r="W885">
        <v>100000</v>
      </c>
      <c r="X885">
        <v>5</v>
      </c>
      <c r="Y885">
        <v>251</v>
      </c>
      <c r="Z885">
        <v>3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</row>
    <row r="886" spans="1:78" x14ac:dyDescent="0.2">
      <c r="A886">
        <v>884</v>
      </c>
      <c r="B886" t="s">
        <v>833</v>
      </c>
      <c r="C886">
        <v>22</v>
      </c>
      <c r="D886">
        <v>139</v>
      </c>
      <c r="E886">
        <v>2</v>
      </c>
      <c r="F886">
        <v>0</v>
      </c>
      <c r="G886">
        <v>0</v>
      </c>
      <c r="H886">
        <v>0</v>
      </c>
      <c r="I886">
        <v>1772</v>
      </c>
      <c r="J886">
        <v>20000</v>
      </c>
      <c r="K886">
        <v>0</v>
      </c>
      <c r="L886">
        <v>0</v>
      </c>
      <c r="M886">
        <v>0</v>
      </c>
      <c r="N886">
        <v>0</v>
      </c>
      <c r="O886">
        <v>25</v>
      </c>
      <c r="P886">
        <v>25</v>
      </c>
      <c r="Q886">
        <v>25</v>
      </c>
      <c r="R886">
        <v>25</v>
      </c>
      <c r="S886">
        <v>25</v>
      </c>
      <c r="T886">
        <v>25</v>
      </c>
      <c r="U886">
        <v>25</v>
      </c>
      <c r="V886">
        <v>60</v>
      </c>
      <c r="W886">
        <v>100000</v>
      </c>
      <c r="X886">
        <v>5</v>
      </c>
      <c r="Y886">
        <v>251</v>
      </c>
      <c r="Z886">
        <v>3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</row>
    <row r="887" spans="1:78" x14ac:dyDescent="0.2">
      <c r="A887">
        <v>885</v>
      </c>
      <c r="B887" t="s">
        <v>834</v>
      </c>
      <c r="C887">
        <v>22</v>
      </c>
      <c r="D887">
        <v>144</v>
      </c>
      <c r="E887">
        <v>2</v>
      </c>
      <c r="F887">
        <v>0</v>
      </c>
      <c r="G887">
        <v>0</v>
      </c>
      <c r="H887">
        <v>0</v>
      </c>
      <c r="I887">
        <v>1773</v>
      </c>
      <c r="J887">
        <v>20000</v>
      </c>
      <c r="K887">
        <v>0</v>
      </c>
      <c r="L887">
        <v>0</v>
      </c>
      <c r="M887">
        <v>0</v>
      </c>
      <c r="N887">
        <v>0</v>
      </c>
      <c r="O887">
        <v>25</v>
      </c>
      <c r="P887">
        <v>25</v>
      </c>
      <c r="Q887">
        <v>25</v>
      </c>
      <c r="R887">
        <v>25</v>
      </c>
      <c r="S887">
        <v>25</v>
      </c>
      <c r="T887">
        <v>25</v>
      </c>
      <c r="U887">
        <v>25</v>
      </c>
      <c r="V887">
        <v>60</v>
      </c>
      <c r="W887">
        <v>100000</v>
      </c>
      <c r="X887">
        <v>5</v>
      </c>
      <c r="Y887">
        <v>251</v>
      </c>
      <c r="Z887">
        <v>3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</row>
    <row r="888" spans="1:78" x14ac:dyDescent="0.2">
      <c r="A888">
        <v>886</v>
      </c>
      <c r="B888" t="s">
        <v>835</v>
      </c>
      <c r="C888">
        <v>22</v>
      </c>
      <c r="D888">
        <v>143</v>
      </c>
      <c r="E888">
        <v>2</v>
      </c>
      <c r="F888">
        <v>0</v>
      </c>
      <c r="G888">
        <v>0</v>
      </c>
      <c r="H888">
        <v>0</v>
      </c>
      <c r="I888">
        <v>1774</v>
      </c>
      <c r="J888">
        <v>18000</v>
      </c>
      <c r="K888">
        <v>0</v>
      </c>
      <c r="L888">
        <v>0</v>
      </c>
      <c r="M888">
        <v>0</v>
      </c>
      <c r="N888">
        <v>0</v>
      </c>
      <c r="O888">
        <v>25</v>
      </c>
      <c r="P888">
        <v>25</v>
      </c>
      <c r="Q888">
        <v>25</v>
      </c>
      <c r="R888">
        <v>25</v>
      </c>
      <c r="S888">
        <v>25</v>
      </c>
      <c r="T888">
        <v>25</v>
      </c>
      <c r="U888">
        <v>25</v>
      </c>
      <c r="V888">
        <v>60</v>
      </c>
      <c r="W888">
        <v>100000</v>
      </c>
      <c r="X888">
        <v>5</v>
      </c>
      <c r="Y888">
        <v>251</v>
      </c>
      <c r="Z888">
        <v>3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</row>
    <row r="889" spans="1:78" x14ac:dyDescent="0.2">
      <c r="A889">
        <v>887</v>
      </c>
      <c r="B889" t="s">
        <v>836</v>
      </c>
      <c r="C889">
        <v>22</v>
      </c>
      <c r="D889">
        <v>157</v>
      </c>
      <c r="E889">
        <v>2</v>
      </c>
      <c r="F889">
        <v>0</v>
      </c>
      <c r="G889">
        <v>0</v>
      </c>
      <c r="H889">
        <v>0</v>
      </c>
      <c r="I889">
        <v>1776</v>
      </c>
      <c r="J889">
        <v>20000</v>
      </c>
      <c r="K889">
        <v>0</v>
      </c>
      <c r="L889">
        <v>0</v>
      </c>
      <c r="M889">
        <v>0</v>
      </c>
      <c r="N889">
        <v>0</v>
      </c>
      <c r="O889">
        <v>15</v>
      </c>
      <c r="P889">
        <v>15</v>
      </c>
      <c r="Q889">
        <v>15</v>
      </c>
      <c r="R889">
        <v>15</v>
      </c>
      <c r="S889">
        <v>15</v>
      </c>
      <c r="T889">
        <v>15</v>
      </c>
      <c r="U889">
        <v>15</v>
      </c>
      <c r="V889">
        <v>60</v>
      </c>
      <c r="W889">
        <v>100000</v>
      </c>
      <c r="X889">
        <v>5</v>
      </c>
      <c r="Y889">
        <v>251</v>
      </c>
      <c r="Z889">
        <v>3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</row>
    <row r="890" spans="1:78" x14ac:dyDescent="0.2">
      <c r="A890">
        <v>888</v>
      </c>
      <c r="B890" t="s">
        <v>837</v>
      </c>
      <c r="C890">
        <v>22</v>
      </c>
      <c r="D890">
        <v>160</v>
      </c>
      <c r="E890">
        <v>2</v>
      </c>
      <c r="F890">
        <v>0</v>
      </c>
      <c r="G890">
        <v>0</v>
      </c>
      <c r="H890">
        <v>0</v>
      </c>
      <c r="I890">
        <v>1777</v>
      </c>
      <c r="J890">
        <v>20000</v>
      </c>
      <c r="K890">
        <v>0</v>
      </c>
      <c r="L890">
        <v>0</v>
      </c>
      <c r="M890">
        <v>0</v>
      </c>
      <c r="N890">
        <v>0</v>
      </c>
      <c r="O890">
        <v>15</v>
      </c>
      <c r="P890">
        <v>15</v>
      </c>
      <c r="Q890">
        <v>15</v>
      </c>
      <c r="R890">
        <v>15</v>
      </c>
      <c r="S890">
        <v>15</v>
      </c>
      <c r="T890">
        <v>15</v>
      </c>
      <c r="U890">
        <v>15</v>
      </c>
      <c r="V890">
        <v>60</v>
      </c>
      <c r="W890">
        <v>100000</v>
      </c>
      <c r="X890">
        <v>5</v>
      </c>
      <c r="Y890">
        <v>251</v>
      </c>
      <c r="Z890">
        <v>3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</row>
    <row r="891" spans="1:78" x14ac:dyDescent="0.2">
      <c r="A891">
        <v>889</v>
      </c>
      <c r="B891" t="s">
        <v>838</v>
      </c>
      <c r="C891">
        <v>22</v>
      </c>
      <c r="D891">
        <v>158</v>
      </c>
      <c r="E891">
        <v>2</v>
      </c>
      <c r="F891">
        <v>0</v>
      </c>
      <c r="G891">
        <v>0</v>
      </c>
      <c r="H891">
        <v>0</v>
      </c>
      <c r="I891">
        <v>1778</v>
      </c>
      <c r="J891">
        <v>20000</v>
      </c>
      <c r="K891">
        <v>0</v>
      </c>
      <c r="L891">
        <v>0</v>
      </c>
      <c r="M891">
        <v>0</v>
      </c>
      <c r="N891">
        <v>0</v>
      </c>
      <c r="O891">
        <v>15</v>
      </c>
      <c r="P891">
        <v>15</v>
      </c>
      <c r="Q891">
        <v>15</v>
      </c>
      <c r="R891">
        <v>15</v>
      </c>
      <c r="S891">
        <v>15</v>
      </c>
      <c r="T891">
        <v>15</v>
      </c>
      <c r="U891">
        <v>15</v>
      </c>
      <c r="V891">
        <v>60</v>
      </c>
      <c r="W891">
        <v>100000</v>
      </c>
      <c r="X891">
        <v>5</v>
      </c>
      <c r="Y891">
        <v>251</v>
      </c>
      <c r="Z891">
        <v>3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</row>
    <row r="892" spans="1:78" x14ac:dyDescent="0.2">
      <c r="A892">
        <v>890</v>
      </c>
      <c r="B892" t="s">
        <v>839</v>
      </c>
      <c r="C892">
        <v>22</v>
      </c>
      <c r="D892">
        <v>161</v>
      </c>
      <c r="E892">
        <v>2</v>
      </c>
      <c r="F892">
        <v>0</v>
      </c>
      <c r="G892">
        <v>0</v>
      </c>
      <c r="H892">
        <v>0</v>
      </c>
      <c r="I892">
        <v>1782</v>
      </c>
      <c r="J892">
        <v>20000</v>
      </c>
      <c r="K892">
        <v>0</v>
      </c>
      <c r="L892">
        <v>0</v>
      </c>
      <c r="M892">
        <v>0</v>
      </c>
      <c r="N892">
        <v>0</v>
      </c>
      <c r="O892">
        <v>15</v>
      </c>
      <c r="P892">
        <v>15</v>
      </c>
      <c r="Q892">
        <v>15</v>
      </c>
      <c r="R892">
        <v>15</v>
      </c>
      <c r="S892">
        <v>15</v>
      </c>
      <c r="T892">
        <v>15</v>
      </c>
      <c r="U892">
        <v>15</v>
      </c>
      <c r="V892">
        <v>60</v>
      </c>
      <c r="W892">
        <v>100000</v>
      </c>
      <c r="X892">
        <v>5</v>
      </c>
      <c r="Y892">
        <v>251</v>
      </c>
      <c r="Z892">
        <v>3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</row>
    <row r="893" spans="1:78" x14ac:dyDescent="0.2">
      <c r="A893">
        <v>891</v>
      </c>
      <c r="B893" t="s">
        <v>840</v>
      </c>
      <c r="C893">
        <v>22</v>
      </c>
      <c r="D893">
        <v>162</v>
      </c>
      <c r="E893">
        <v>2</v>
      </c>
      <c r="F893">
        <v>0</v>
      </c>
      <c r="G893">
        <v>0</v>
      </c>
      <c r="H893">
        <v>0</v>
      </c>
      <c r="I893">
        <v>1783</v>
      </c>
      <c r="J893">
        <v>20000</v>
      </c>
      <c r="K893">
        <v>0</v>
      </c>
      <c r="L893">
        <v>0</v>
      </c>
      <c r="M893">
        <v>0</v>
      </c>
      <c r="N893">
        <v>0</v>
      </c>
      <c r="O893">
        <v>15</v>
      </c>
      <c r="P893">
        <v>15</v>
      </c>
      <c r="Q893">
        <v>15</v>
      </c>
      <c r="R893">
        <v>15</v>
      </c>
      <c r="S893">
        <v>15</v>
      </c>
      <c r="T893">
        <v>15</v>
      </c>
      <c r="U893">
        <v>15</v>
      </c>
      <c r="V893">
        <v>60</v>
      </c>
      <c r="W893">
        <v>100000</v>
      </c>
      <c r="X893">
        <v>5</v>
      </c>
      <c r="Y893">
        <v>251</v>
      </c>
      <c r="Z893">
        <v>3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</row>
    <row r="894" spans="1:78" x14ac:dyDescent="0.2">
      <c r="A894">
        <v>892</v>
      </c>
      <c r="B894" t="s">
        <v>841</v>
      </c>
      <c r="C894">
        <v>22</v>
      </c>
      <c r="D894">
        <v>150</v>
      </c>
      <c r="E894">
        <v>2</v>
      </c>
      <c r="F894">
        <v>0</v>
      </c>
      <c r="G894">
        <v>0</v>
      </c>
      <c r="H894">
        <v>0</v>
      </c>
      <c r="I894">
        <v>1784</v>
      </c>
      <c r="J894">
        <v>20000</v>
      </c>
      <c r="K894">
        <v>0</v>
      </c>
      <c r="L894">
        <v>0</v>
      </c>
      <c r="M894">
        <v>0</v>
      </c>
      <c r="N894">
        <v>0</v>
      </c>
      <c r="O894">
        <v>15</v>
      </c>
      <c r="P894">
        <v>15</v>
      </c>
      <c r="Q894">
        <v>15</v>
      </c>
      <c r="R894">
        <v>15</v>
      </c>
      <c r="S894">
        <v>15</v>
      </c>
      <c r="T894">
        <v>15</v>
      </c>
      <c r="U894">
        <v>15</v>
      </c>
      <c r="V894">
        <v>60</v>
      </c>
      <c r="W894">
        <v>100000</v>
      </c>
      <c r="X894">
        <v>5</v>
      </c>
      <c r="Y894">
        <v>251</v>
      </c>
      <c r="Z894">
        <v>3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</row>
    <row r="895" spans="1:78" x14ac:dyDescent="0.2">
      <c r="A895">
        <v>893</v>
      </c>
      <c r="B895" t="s">
        <v>842</v>
      </c>
      <c r="C895">
        <v>4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1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100000</v>
      </c>
      <c r="X895">
        <v>5</v>
      </c>
      <c r="Y895">
        <v>251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</row>
    <row r="896" spans="1:78" x14ac:dyDescent="0.2">
      <c r="A896">
        <v>894</v>
      </c>
      <c r="B896" t="s">
        <v>843</v>
      </c>
      <c r="C896">
        <v>4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1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100000</v>
      </c>
      <c r="X896">
        <v>5</v>
      </c>
      <c r="Y896">
        <v>251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</row>
    <row r="897" spans="1:78" x14ac:dyDescent="0.2">
      <c r="A897">
        <v>895</v>
      </c>
      <c r="B897" t="s">
        <v>844</v>
      </c>
      <c r="C897">
        <v>4</v>
      </c>
      <c r="D897">
        <v>0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1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100000</v>
      </c>
      <c r="X897">
        <v>5</v>
      </c>
      <c r="Y897">
        <v>251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</row>
    <row r="898" spans="1:78" x14ac:dyDescent="0.2">
      <c r="A898">
        <v>896</v>
      </c>
      <c r="B898" t="s">
        <v>845</v>
      </c>
      <c r="C898">
        <v>4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1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100000</v>
      </c>
      <c r="X898">
        <v>5</v>
      </c>
      <c r="Y898">
        <v>251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</row>
    <row r="899" spans="1:78" x14ac:dyDescent="0.2">
      <c r="A899">
        <v>897</v>
      </c>
      <c r="B899" t="s">
        <v>846</v>
      </c>
      <c r="C899">
        <v>4</v>
      </c>
      <c r="D899">
        <v>2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1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100000</v>
      </c>
      <c r="X899">
        <v>5</v>
      </c>
      <c r="Y899">
        <v>251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</row>
    <row r="900" spans="1:78" x14ac:dyDescent="0.2">
      <c r="A900">
        <v>898</v>
      </c>
      <c r="B900" t="s">
        <v>847</v>
      </c>
      <c r="C900">
        <v>4</v>
      </c>
      <c r="D900">
        <v>1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1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100000</v>
      </c>
      <c r="X900">
        <v>5</v>
      </c>
      <c r="Y900">
        <v>251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</row>
    <row r="901" spans="1:78" x14ac:dyDescent="0.2">
      <c r="A901">
        <v>899</v>
      </c>
      <c r="B901" t="s">
        <v>848</v>
      </c>
      <c r="C901">
        <v>4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100000</v>
      </c>
      <c r="X901">
        <v>5</v>
      </c>
      <c r="Y901">
        <v>251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</row>
    <row r="902" spans="1:78" x14ac:dyDescent="0.2">
      <c r="A902">
        <v>900</v>
      </c>
      <c r="B902" t="s">
        <v>849</v>
      </c>
      <c r="C902">
        <v>4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1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100000</v>
      </c>
      <c r="X902">
        <v>5</v>
      </c>
      <c r="Y902">
        <v>251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</row>
    <row r="903" spans="1:78" x14ac:dyDescent="0.2">
      <c r="A903">
        <v>901</v>
      </c>
      <c r="B903" t="s">
        <v>850</v>
      </c>
      <c r="C903">
        <v>4</v>
      </c>
      <c r="D903">
        <v>2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1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100000</v>
      </c>
      <c r="X903">
        <v>5</v>
      </c>
      <c r="Y903">
        <v>251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</row>
    <row r="904" spans="1:78" x14ac:dyDescent="0.2">
      <c r="A904">
        <v>902</v>
      </c>
      <c r="B904" t="s">
        <v>851</v>
      </c>
      <c r="C904">
        <v>4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1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100000</v>
      </c>
      <c r="X904">
        <v>5</v>
      </c>
      <c r="Y904">
        <v>251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</row>
    <row r="905" spans="1:78" x14ac:dyDescent="0.2">
      <c r="A905">
        <v>903</v>
      </c>
      <c r="B905" t="s">
        <v>852</v>
      </c>
      <c r="C905">
        <v>4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1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100000</v>
      </c>
      <c r="X905">
        <v>5</v>
      </c>
      <c r="Y905">
        <v>251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</row>
    <row r="906" spans="1:78" x14ac:dyDescent="0.2">
      <c r="A906">
        <v>904</v>
      </c>
      <c r="B906" t="s">
        <v>853</v>
      </c>
      <c r="C906">
        <v>4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100000</v>
      </c>
      <c r="X906">
        <v>5</v>
      </c>
      <c r="Y906">
        <v>251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</row>
    <row r="907" spans="1:78" x14ac:dyDescent="0.2">
      <c r="A907">
        <v>905</v>
      </c>
      <c r="B907" t="s">
        <v>854</v>
      </c>
      <c r="C907">
        <v>4</v>
      </c>
      <c r="D907">
        <v>0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1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100000</v>
      </c>
      <c r="X907">
        <v>5</v>
      </c>
      <c r="Y907">
        <v>251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</row>
    <row r="908" spans="1:78" x14ac:dyDescent="0.2">
      <c r="A908">
        <v>906</v>
      </c>
      <c r="B908" t="s">
        <v>855</v>
      </c>
      <c r="C908">
        <v>4</v>
      </c>
      <c r="D908">
        <v>0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1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100000</v>
      </c>
      <c r="X908">
        <v>5</v>
      </c>
      <c r="Y908">
        <v>251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</row>
    <row r="909" spans="1:78" x14ac:dyDescent="0.2">
      <c r="A909">
        <v>907</v>
      </c>
      <c r="B909" t="s">
        <v>856</v>
      </c>
      <c r="C909">
        <v>4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1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100000</v>
      </c>
      <c r="X909">
        <v>5</v>
      </c>
      <c r="Y909">
        <v>251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</row>
    <row r="910" spans="1:78" x14ac:dyDescent="0.2">
      <c r="A910">
        <v>908</v>
      </c>
      <c r="B910" t="s">
        <v>857</v>
      </c>
      <c r="C910">
        <v>4</v>
      </c>
      <c r="D910">
        <v>0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1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100000</v>
      </c>
      <c r="X910">
        <v>5</v>
      </c>
      <c r="Y910">
        <v>251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</row>
    <row r="911" spans="1:78" x14ac:dyDescent="0.2">
      <c r="A911">
        <v>909</v>
      </c>
      <c r="B911" t="s">
        <v>858</v>
      </c>
      <c r="C911">
        <v>4</v>
      </c>
      <c r="D911">
        <v>0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1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100000</v>
      </c>
      <c r="X911">
        <v>5</v>
      </c>
      <c r="Y911">
        <v>251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</row>
    <row r="912" spans="1:78" x14ac:dyDescent="0.2">
      <c r="A912">
        <v>910</v>
      </c>
      <c r="B912" t="s">
        <v>859</v>
      </c>
      <c r="C912">
        <v>4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1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100000</v>
      </c>
      <c r="X912">
        <v>5</v>
      </c>
      <c r="Y912">
        <v>251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</row>
    <row r="913" spans="1:78" x14ac:dyDescent="0.2">
      <c r="A913">
        <v>911</v>
      </c>
      <c r="B913" t="s">
        <v>860</v>
      </c>
      <c r="C913">
        <v>4</v>
      </c>
      <c r="D913">
        <v>0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1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100000</v>
      </c>
      <c r="X913">
        <v>5</v>
      </c>
      <c r="Y913">
        <v>251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</row>
    <row r="914" spans="1:78" x14ac:dyDescent="0.2">
      <c r="A914">
        <v>912</v>
      </c>
      <c r="B914" t="s">
        <v>861</v>
      </c>
      <c r="C914">
        <v>4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100000</v>
      </c>
      <c r="X914">
        <v>5</v>
      </c>
      <c r="Y914">
        <v>251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</row>
    <row r="915" spans="1:78" x14ac:dyDescent="0.2">
      <c r="A915">
        <v>913</v>
      </c>
      <c r="B915" t="s">
        <v>862</v>
      </c>
      <c r="C915">
        <v>4</v>
      </c>
      <c r="D915">
        <v>1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100000</v>
      </c>
      <c r="X915">
        <v>5</v>
      </c>
      <c r="Y915">
        <v>251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</row>
    <row r="916" spans="1:78" x14ac:dyDescent="0.2">
      <c r="A916">
        <v>914</v>
      </c>
      <c r="B916" t="s">
        <v>863</v>
      </c>
      <c r="C916">
        <v>4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100000</v>
      </c>
      <c r="X916">
        <v>5</v>
      </c>
      <c r="Y916">
        <v>251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</row>
    <row r="917" spans="1:78" x14ac:dyDescent="0.2">
      <c r="A917">
        <v>915</v>
      </c>
      <c r="B917" t="s">
        <v>864</v>
      </c>
      <c r="C917">
        <v>4</v>
      </c>
      <c r="D917">
        <v>1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1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100000</v>
      </c>
      <c r="X917">
        <v>5</v>
      </c>
      <c r="Y917">
        <v>251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</row>
    <row r="918" spans="1:78" x14ac:dyDescent="0.2">
      <c r="A918">
        <v>916</v>
      </c>
      <c r="B918" t="s">
        <v>865</v>
      </c>
      <c r="C918">
        <v>4</v>
      </c>
      <c r="D918">
        <v>1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1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100000</v>
      </c>
      <c r="X918">
        <v>5</v>
      </c>
      <c r="Y918">
        <v>251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</row>
    <row r="919" spans="1:78" x14ac:dyDescent="0.2">
      <c r="A919">
        <v>917</v>
      </c>
      <c r="B919" t="s">
        <v>866</v>
      </c>
      <c r="C919">
        <v>4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1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100000</v>
      </c>
      <c r="X919">
        <v>5</v>
      </c>
      <c r="Y919">
        <v>251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</row>
    <row r="920" spans="1:78" x14ac:dyDescent="0.2">
      <c r="A920">
        <v>918</v>
      </c>
      <c r="B920" t="s">
        <v>867</v>
      </c>
      <c r="C920">
        <v>4</v>
      </c>
      <c r="D920">
        <v>1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1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100000</v>
      </c>
      <c r="X920">
        <v>5</v>
      </c>
      <c r="Y920">
        <v>251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</row>
    <row r="921" spans="1:78" x14ac:dyDescent="0.2">
      <c r="A921">
        <v>919</v>
      </c>
      <c r="B921" t="s">
        <v>868</v>
      </c>
      <c r="C921">
        <v>4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1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100000</v>
      </c>
      <c r="X921">
        <v>5</v>
      </c>
      <c r="Y921">
        <v>251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</row>
    <row r="922" spans="1:78" x14ac:dyDescent="0.2">
      <c r="A922">
        <v>920</v>
      </c>
      <c r="B922" t="s">
        <v>869</v>
      </c>
      <c r="C922">
        <v>4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1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100000</v>
      </c>
      <c r="X922">
        <v>5</v>
      </c>
      <c r="Y922">
        <v>251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</row>
    <row r="923" spans="1:78" x14ac:dyDescent="0.2">
      <c r="A923">
        <v>921</v>
      </c>
      <c r="B923" t="s">
        <v>870</v>
      </c>
      <c r="C923">
        <v>4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1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100000</v>
      </c>
      <c r="X923">
        <v>5</v>
      </c>
      <c r="Y923">
        <v>251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</row>
    <row r="924" spans="1:78" x14ac:dyDescent="0.2">
      <c r="A924">
        <v>922</v>
      </c>
      <c r="B924" t="s">
        <v>871</v>
      </c>
      <c r="C924">
        <v>4</v>
      </c>
      <c r="D924">
        <v>1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1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100000</v>
      </c>
      <c r="X924">
        <v>5</v>
      </c>
      <c r="Y924">
        <v>251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</row>
    <row r="925" spans="1:78" x14ac:dyDescent="0.2">
      <c r="A925">
        <v>923</v>
      </c>
      <c r="B925" t="s">
        <v>872</v>
      </c>
      <c r="C925">
        <v>4</v>
      </c>
      <c r="D925">
        <v>1</v>
      </c>
      <c r="E925">
        <v>1</v>
      </c>
      <c r="F925">
        <v>0</v>
      </c>
      <c r="G925">
        <v>0</v>
      </c>
      <c r="H925">
        <v>0</v>
      </c>
      <c r="I925">
        <v>0</v>
      </c>
      <c r="J925">
        <v>1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100000</v>
      </c>
      <c r="X925">
        <v>5</v>
      </c>
      <c r="Y925">
        <v>251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</row>
    <row r="926" spans="1:78" x14ac:dyDescent="0.2">
      <c r="A926">
        <v>924</v>
      </c>
      <c r="B926" t="s">
        <v>873</v>
      </c>
      <c r="C926">
        <v>4</v>
      </c>
      <c r="D926">
        <v>1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1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100000</v>
      </c>
      <c r="X926">
        <v>5</v>
      </c>
      <c r="Y926">
        <v>251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</row>
    <row r="927" spans="1:78" x14ac:dyDescent="0.2">
      <c r="A927">
        <v>925</v>
      </c>
      <c r="B927" t="s">
        <v>874</v>
      </c>
      <c r="C927">
        <v>4</v>
      </c>
      <c r="D927">
        <v>1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1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100000</v>
      </c>
      <c r="X927">
        <v>5</v>
      </c>
      <c r="Y927">
        <v>251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</row>
    <row r="928" spans="1:78" x14ac:dyDescent="0.2">
      <c r="A928">
        <v>926</v>
      </c>
      <c r="B928" t="s">
        <v>875</v>
      </c>
      <c r="C928">
        <v>4</v>
      </c>
      <c r="D928">
        <v>1</v>
      </c>
      <c r="E928">
        <v>1</v>
      </c>
      <c r="F928">
        <v>0</v>
      </c>
      <c r="G928">
        <v>0</v>
      </c>
      <c r="H928">
        <v>0</v>
      </c>
      <c r="I928">
        <v>0</v>
      </c>
      <c r="J928">
        <v>1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100000</v>
      </c>
      <c r="X928">
        <v>5</v>
      </c>
      <c r="Y928">
        <v>251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</row>
    <row r="929" spans="1:78" x14ac:dyDescent="0.2">
      <c r="A929">
        <v>927</v>
      </c>
      <c r="B929" t="s">
        <v>876</v>
      </c>
      <c r="C929">
        <v>4</v>
      </c>
      <c r="D929">
        <v>2</v>
      </c>
      <c r="E929">
        <v>1</v>
      </c>
      <c r="F929">
        <v>0</v>
      </c>
      <c r="G929">
        <v>0</v>
      </c>
      <c r="H929">
        <v>0</v>
      </c>
      <c r="I929">
        <v>0</v>
      </c>
      <c r="J929">
        <v>1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100000</v>
      </c>
      <c r="X929">
        <v>5</v>
      </c>
      <c r="Y929">
        <v>251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</row>
    <row r="930" spans="1:78" x14ac:dyDescent="0.2">
      <c r="A930">
        <v>928</v>
      </c>
      <c r="B930" t="s">
        <v>877</v>
      </c>
      <c r="C930">
        <v>4</v>
      </c>
      <c r="D930">
        <v>1</v>
      </c>
      <c r="E930">
        <v>1</v>
      </c>
      <c r="F930">
        <v>0</v>
      </c>
      <c r="G930">
        <v>0</v>
      </c>
      <c r="H930">
        <v>0</v>
      </c>
      <c r="I930">
        <v>0</v>
      </c>
      <c r="J930">
        <v>1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100000</v>
      </c>
      <c r="X930">
        <v>5</v>
      </c>
      <c r="Y930">
        <v>251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</row>
    <row r="931" spans="1:78" x14ac:dyDescent="0.2">
      <c r="A931">
        <v>929</v>
      </c>
      <c r="B931" t="s">
        <v>878</v>
      </c>
      <c r="C931">
        <v>4</v>
      </c>
      <c r="D931">
        <v>1</v>
      </c>
      <c r="E931">
        <v>1</v>
      </c>
      <c r="F931">
        <v>0</v>
      </c>
      <c r="G931">
        <v>0</v>
      </c>
      <c r="H931">
        <v>0</v>
      </c>
      <c r="I931">
        <v>0</v>
      </c>
      <c r="J931">
        <v>1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100000</v>
      </c>
      <c r="X931">
        <v>5</v>
      </c>
      <c r="Y931">
        <v>251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</row>
    <row r="932" spans="1:78" x14ac:dyDescent="0.2">
      <c r="A932">
        <v>930</v>
      </c>
      <c r="B932" t="s">
        <v>879</v>
      </c>
      <c r="C932">
        <v>4</v>
      </c>
      <c r="D932">
        <v>1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1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100000</v>
      </c>
      <c r="X932">
        <v>5</v>
      </c>
      <c r="Y932">
        <v>251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</row>
    <row r="933" spans="1:78" x14ac:dyDescent="0.2">
      <c r="A933">
        <v>931</v>
      </c>
      <c r="B933" t="s">
        <v>880</v>
      </c>
      <c r="C933">
        <v>4</v>
      </c>
      <c r="D933">
        <v>2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1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100000</v>
      </c>
      <c r="X933">
        <v>5</v>
      </c>
      <c r="Y933">
        <v>251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</row>
    <row r="934" spans="1:78" x14ac:dyDescent="0.2">
      <c r="A934">
        <v>932</v>
      </c>
      <c r="B934" t="s">
        <v>881</v>
      </c>
      <c r="C934">
        <v>4</v>
      </c>
      <c r="D934">
        <v>2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1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100000</v>
      </c>
      <c r="X934">
        <v>5</v>
      </c>
      <c r="Y934">
        <v>251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</row>
    <row r="935" spans="1:78" x14ac:dyDescent="0.2">
      <c r="A935">
        <v>933</v>
      </c>
      <c r="B935" t="s">
        <v>882</v>
      </c>
      <c r="C935">
        <v>4</v>
      </c>
      <c r="D935">
        <v>2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1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100000</v>
      </c>
      <c r="X935">
        <v>5</v>
      </c>
      <c r="Y935">
        <v>251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</row>
    <row r="936" spans="1:78" x14ac:dyDescent="0.2">
      <c r="A936">
        <v>934</v>
      </c>
      <c r="B936" t="s">
        <v>883</v>
      </c>
      <c r="C936">
        <v>4</v>
      </c>
      <c r="D936">
        <v>2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1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100000</v>
      </c>
      <c r="X936">
        <v>5</v>
      </c>
      <c r="Y936">
        <v>251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</row>
    <row r="937" spans="1:78" x14ac:dyDescent="0.2">
      <c r="A937">
        <v>935</v>
      </c>
      <c r="B937" t="s">
        <v>884</v>
      </c>
      <c r="C937">
        <v>4</v>
      </c>
      <c r="D937">
        <v>2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1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100000</v>
      </c>
      <c r="X937">
        <v>5</v>
      </c>
      <c r="Y937">
        <v>251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</row>
    <row r="938" spans="1:78" x14ac:dyDescent="0.2">
      <c r="A938">
        <v>936</v>
      </c>
      <c r="B938" t="s">
        <v>885</v>
      </c>
      <c r="C938">
        <v>4</v>
      </c>
      <c r="D938">
        <v>2</v>
      </c>
      <c r="E938">
        <v>1</v>
      </c>
      <c r="F938">
        <v>0</v>
      </c>
      <c r="G938">
        <v>0</v>
      </c>
      <c r="H938">
        <v>0</v>
      </c>
      <c r="I938">
        <v>0</v>
      </c>
      <c r="J938">
        <v>1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100000</v>
      </c>
      <c r="X938">
        <v>5</v>
      </c>
      <c r="Y938">
        <v>251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</row>
    <row r="939" spans="1:78" x14ac:dyDescent="0.2">
      <c r="A939">
        <v>937</v>
      </c>
      <c r="B939" t="s">
        <v>886</v>
      </c>
      <c r="C939">
        <v>4</v>
      </c>
      <c r="D939">
        <v>2</v>
      </c>
      <c r="E939">
        <v>1</v>
      </c>
      <c r="F939">
        <v>0</v>
      </c>
      <c r="G939">
        <v>0</v>
      </c>
      <c r="H939">
        <v>0</v>
      </c>
      <c r="I939">
        <v>0</v>
      </c>
      <c r="J939">
        <v>1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100000</v>
      </c>
      <c r="X939">
        <v>5</v>
      </c>
      <c r="Y939">
        <v>251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</row>
    <row r="940" spans="1:78" x14ac:dyDescent="0.2">
      <c r="A940">
        <v>938</v>
      </c>
      <c r="B940" t="s">
        <v>887</v>
      </c>
      <c r="C940">
        <v>4</v>
      </c>
      <c r="D940">
        <v>2</v>
      </c>
      <c r="E940">
        <v>1</v>
      </c>
      <c r="F940">
        <v>0</v>
      </c>
      <c r="G940">
        <v>0</v>
      </c>
      <c r="H940">
        <v>0</v>
      </c>
      <c r="I940">
        <v>0</v>
      </c>
      <c r="J940">
        <v>1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100000</v>
      </c>
      <c r="X940">
        <v>5</v>
      </c>
      <c r="Y940">
        <v>251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</row>
    <row r="941" spans="1:78" x14ac:dyDescent="0.2">
      <c r="A941">
        <v>939</v>
      </c>
      <c r="B941" t="s">
        <v>888</v>
      </c>
      <c r="C941">
        <v>4</v>
      </c>
      <c r="D941">
        <v>2</v>
      </c>
      <c r="E941">
        <v>1</v>
      </c>
      <c r="F941">
        <v>0</v>
      </c>
      <c r="G941">
        <v>0</v>
      </c>
      <c r="H941">
        <v>0</v>
      </c>
      <c r="I941">
        <v>0</v>
      </c>
      <c r="J941">
        <v>1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100000</v>
      </c>
      <c r="X941">
        <v>5</v>
      </c>
      <c r="Y941">
        <v>251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</row>
    <row r="942" spans="1:78" x14ac:dyDescent="0.2">
      <c r="A942">
        <v>940</v>
      </c>
      <c r="B942" t="s">
        <v>889</v>
      </c>
      <c r="C942">
        <v>4</v>
      </c>
      <c r="D942">
        <v>2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1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100000</v>
      </c>
      <c r="X942">
        <v>5</v>
      </c>
      <c r="Y942">
        <v>251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</row>
    <row r="943" spans="1:78" x14ac:dyDescent="0.2">
      <c r="A943">
        <v>941</v>
      </c>
      <c r="B943" t="s">
        <v>890</v>
      </c>
      <c r="C943">
        <v>4</v>
      </c>
      <c r="D943">
        <v>2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1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100000</v>
      </c>
      <c r="X943">
        <v>5</v>
      </c>
      <c r="Y943">
        <v>251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</row>
    <row r="944" spans="1:78" x14ac:dyDescent="0.2">
      <c r="A944">
        <v>942</v>
      </c>
      <c r="B944" t="s">
        <v>891</v>
      </c>
      <c r="C944">
        <v>4</v>
      </c>
      <c r="D944">
        <v>2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1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100000</v>
      </c>
      <c r="X944">
        <v>5</v>
      </c>
      <c r="Y944">
        <v>251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</row>
    <row r="945" spans="1:78" x14ac:dyDescent="0.2">
      <c r="A945">
        <v>943</v>
      </c>
      <c r="B945" t="s">
        <v>892</v>
      </c>
      <c r="C945">
        <v>4</v>
      </c>
      <c r="D945">
        <v>2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1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100000</v>
      </c>
      <c r="X945">
        <v>5</v>
      </c>
      <c r="Y945">
        <v>251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</row>
    <row r="946" spans="1:78" x14ac:dyDescent="0.2">
      <c r="A946">
        <v>944</v>
      </c>
      <c r="B946" t="s">
        <v>893</v>
      </c>
      <c r="C946">
        <v>4</v>
      </c>
      <c r="D946">
        <v>2</v>
      </c>
      <c r="E946">
        <v>1</v>
      </c>
      <c r="F946">
        <v>0</v>
      </c>
      <c r="G946">
        <v>0</v>
      </c>
      <c r="H946">
        <v>0</v>
      </c>
      <c r="I946">
        <v>0</v>
      </c>
      <c r="J946">
        <v>1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100000</v>
      </c>
      <c r="X946">
        <v>5</v>
      </c>
      <c r="Y946">
        <v>251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</row>
    <row r="947" spans="1:78" x14ac:dyDescent="0.2">
      <c r="A947">
        <v>945</v>
      </c>
      <c r="B947" t="s">
        <v>894</v>
      </c>
      <c r="C947">
        <v>4</v>
      </c>
      <c r="D947">
        <v>2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1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100000</v>
      </c>
      <c r="X947">
        <v>5</v>
      </c>
      <c r="Y947">
        <v>251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</row>
    <row r="948" spans="1:78" x14ac:dyDescent="0.2">
      <c r="A948">
        <v>946</v>
      </c>
      <c r="B948" t="s">
        <v>895</v>
      </c>
      <c r="C948">
        <v>4</v>
      </c>
      <c r="D948">
        <v>2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1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100000</v>
      </c>
      <c r="X948">
        <v>5</v>
      </c>
      <c r="Y948">
        <v>251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</row>
    <row r="949" spans="1:78" x14ac:dyDescent="0.2">
      <c r="A949">
        <v>947</v>
      </c>
      <c r="B949" t="s">
        <v>896</v>
      </c>
      <c r="C949">
        <v>4</v>
      </c>
      <c r="D949">
        <v>2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1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100000</v>
      </c>
      <c r="X949">
        <v>5</v>
      </c>
      <c r="Y949">
        <v>251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</row>
    <row r="950" spans="1:78" x14ac:dyDescent="0.2">
      <c r="A950">
        <v>948</v>
      </c>
      <c r="B950" t="s">
        <v>897</v>
      </c>
      <c r="C950">
        <v>4</v>
      </c>
      <c r="D950">
        <v>2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1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100000</v>
      </c>
      <c r="X950">
        <v>5</v>
      </c>
      <c r="Y950">
        <v>251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</row>
    <row r="951" spans="1:78" x14ac:dyDescent="0.2">
      <c r="A951">
        <v>949</v>
      </c>
      <c r="B951" t="s">
        <v>898</v>
      </c>
      <c r="C951">
        <v>4</v>
      </c>
      <c r="D951">
        <v>2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1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100000</v>
      </c>
      <c r="X951">
        <v>5</v>
      </c>
      <c r="Y951">
        <v>251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</row>
    <row r="952" spans="1:78" x14ac:dyDescent="0.2">
      <c r="A952">
        <v>950</v>
      </c>
      <c r="B952" t="s">
        <v>899</v>
      </c>
      <c r="C952">
        <v>4</v>
      </c>
      <c r="D952">
        <v>2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1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100000</v>
      </c>
      <c r="X952">
        <v>5</v>
      </c>
      <c r="Y952">
        <v>251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</row>
    <row r="953" spans="1:78" x14ac:dyDescent="0.2">
      <c r="A953">
        <v>951</v>
      </c>
      <c r="B953" t="s">
        <v>900</v>
      </c>
      <c r="C953">
        <v>4</v>
      </c>
      <c r="D953">
        <v>2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1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100000</v>
      </c>
      <c r="X953">
        <v>5</v>
      </c>
      <c r="Y953">
        <v>251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</row>
    <row r="954" spans="1:78" x14ac:dyDescent="0.2">
      <c r="A954">
        <v>952</v>
      </c>
      <c r="B954" t="s">
        <v>901</v>
      </c>
      <c r="C954">
        <v>4</v>
      </c>
      <c r="D954">
        <v>1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1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100000</v>
      </c>
      <c r="X954">
        <v>5</v>
      </c>
      <c r="Y954">
        <v>251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</row>
    <row r="955" spans="1:78" x14ac:dyDescent="0.2">
      <c r="A955">
        <v>953</v>
      </c>
      <c r="B955" t="s">
        <v>902</v>
      </c>
      <c r="C955">
        <v>4</v>
      </c>
      <c r="D955">
        <v>2</v>
      </c>
      <c r="E955">
        <v>1</v>
      </c>
      <c r="F955">
        <v>0</v>
      </c>
      <c r="G955">
        <v>0</v>
      </c>
      <c r="H955">
        <v>0</v>
      </c>
      <c r="I955">
        <v>0</v>
      </c>
      <c r="J955">
        <v>1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100000</v>
      </c>
      <c r="X955">
        <v>5</v>
      </c>
      <c r="Y955">
        <v>251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</row>
    <row r="956" spans="1:78" x14ac:dyDescent="0.2">
      <c r="A956">
        <v>954</v>
      </c>
      <c r="B956" t="s">
        <v>903</v>
      </c>
      <c r="C956">
        <v>4</v>
      </c>
      <c r="D956">
        <v>2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1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100000</v>
      </c>
      <c r="X956">
        <v>5</v>
      </c>
      <c r="Y956">
        <v>251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</row>
    <row r="957" spans="1:78" x14ac:dyDescent="0.2">
      <c r="A957">
        <v>955</v>
      </c>
      <c r="B957" t="s">
        <v>904</v>
      </c>
      <c r="C957">
        <v>4</v>
      </c>
      <c r="D957">
        <v>2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1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100000</v>
      </c>
      <c r="X957">
        <v>5</v>
      </c>
      <c r="Y957">
        <v>251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</row>
    <row r="958" spans="1:78" x14ac:dyDescent="0.2">
      <c r="A958">
        <v>956</v>
      </c>
      <c r="B958" t="s">
        <v>905</v>
      </c>
      <c r="C958">
        <v>4</v>
      </c>
      <c r="D958">
        <v>99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1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100000</v>
      </c>
      <c r="X958">
        <v>5</v>
      </c>
      <c r="Y958">
        <v>251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</row>
    <row r="959" spans="1:78" x14ac:dyDescent="0.2">
      <c r="A959">
        <v>957</v>
      </c>
      <c r="B959" t="s">
        <v>906</v>
      </c>
      <c r="C959">
        <v>4</v>
      </c>
      <c r="D959">
        <v>99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1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100000</v>
      </c>
      <c r="X959">
        <v>5</v>
      </c>
      <c r="Y959">
        <v>251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</row>
    <row r="960" spans="1:78" x14ac:dyDescent="0.2">
      <c r="A960">
        <v>958</v>
      </c>
      <c r="B960" t="s">
        <v>907</v>
      </c>
      <c r="C960">
        <v>4</v>
      </c>
      <c r="D960">
        <v>0</v>
      </c>
      <c r="E960">
        <v>1</v>
      </c>
      <c r="F960">
        <v>0</v>
      </c>
      <c r="G960">
        <v>0</v>
      </c>
      <c r="H960">
        <v>0</v>
      </c>
      <c r="I960">
        <v>0</v>
      </c>
      <c r="J960">
        <v>1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100000</v>
      </c>
      <c r="X960">
        <v>5</v>
      </c>
      <c r="Y960">
        <v>251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</row>
    <row r="961" spans="1:78" x14ac:dyDescent="0.2">
      <c r="A961">
        <v>959</v>
      </c>
      <c r="B961" t="s">
        <v>908</v>
      </c>
      <c r="C961">
        <v>4</v>
      </c>
      <c r="D961">
        <v>1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1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100000</v>
      </c>
      <c r="X961">
        <v>5</v>
      </c>
      <c r="Y961">
        <v>251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</row>
    <row r="962" spans="1:78" x14ac:dyDescent="0.2">
      <c r="A962">
        <v>960</v>
      </c>
      <c r="B962" t="s">
        <v>909</v>
      </c>
      <c r="C962">
        <v>4</v>
      </c>
      <c r="D962">
        <v>2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1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100000</v>
      </c>
      <c r="X962">
        <v>5</v>
      </c>
      <c r="Y962">
        <v>251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</row>
    <row r="963" spans="1:78" x14ac:dyDescent="0.2">
      <c r="A963">
        <v>961</v>
      </c>
      <c r="B963" t="s">
        <v>910</v>
      </c>
      <c r="C963">
        <v>4</v>
      </c>
      <c r="D963">
        <v>2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1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100000</v>
      </c>
      <c r="X963">
        <v>5</v>
      </c>
      <c r="Y963">
        <v>251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</row>
    <row r="964" spans="1:78" x14ac:dyDescent="0.2">
      <c r="A964">
        <v>962</v>
      </c>
      <c r="B964" t="s">
        <v>911</v>
      </c>
      <c r="C964">
        <v>4</v>
      </c>
      <c r="D964">
        <v>1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1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100000</v>
      </c>
      <c r="X964">
        <v>5</v>
      </c>
      <c r="Y964">
        <v>251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</row>
    <row r="965" spans="1:78" x14ac:dyDescent="0.2">
      <c r="A965">
        <v>963</v>
      </c>
      <c r="B965" t="s">
        <v>912</v>
      </c>
      <c r="C965">
        <v>4</v>
      </c>
      <c r="D965">
        <v>99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1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100000</v>
      </c>
      <c r="X965">
        <v>5</v>
      </c>
      <c r="Y965">
        <v>251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</row>
    <row r="966" spans="1:78" x14ac:dyDescent="0.2">
      <c r="A966">
        <v>964</v>
      </c>
      <c r="B966" t="s">
        <v>913</v>
      </c>
      <c r="C966">
        <v>4</v>
      </c>
      <c r="D966">
        <v>1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1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100000</v>
      </c>
      <c r="X966">
        <v>5</v>
      </c>
      <c r="Y966">
        <v>251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</row>
    <row r="967" spans="1:78" x14ac:dyDescent="0.2">
      <c r="A967">
        <v>965</v>
      </c>
      <c r="B967" t="s">
        <v>914</v>
      </c>
      <c r="C967">
        <v>4</v>
      </c>
      <c r="D967">
        <v>2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1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100000</v>
      </c>
      <c r="X967">
        <v>5</v>
      </c>
      <c r="Y967">
        <v>251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</row>
    <row r="968" spans="1:78" x14ac:dyDescent="0.2">
      <c r="A968">
        <v>966</v>
      </c>
      <c r="B968" t="s">
        <v>915</v>
      </c>
      <c r="C968">
        <v>4</v>
      </c>
      <c r="D968">
        <v>2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1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100000</v>
      </c>
      <c r="X968">
        <v>5</v>
      </c>
      <c r="Y968">
        <v>251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</row>
    <row r="969" spans="1:78" x14ac:dyDescent="0.2">
      <c r="A969">
        <v>967</v>
      </c>
      <c r="B969" t="s">
        <v>916</v>
      </c>
      <c r="C969">
        <v>31</v>
      </c>
      <c r="D969">
        <v>0</v>
      </c>
      <c r="E969">
        <v>1</v>
      </c>
      <c r="F969">
        <v>0</v>
      </c>
      <c r="G969">
        <v>0</v>
      </c>
      <c r="H969">
        <v>0</v>
      </c>
      <c r="I969">
        <v>989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100000</v>
      </c>
      <c r="X969">
        <v>5</v>
      </c>
      <c r="Y969">
        <v>251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</row>
    <row r="970" spans="1:78" x14ac:dyDescent="0.2">
      <c r="A970">
        <v>968</v>
      </c>
      <c r="B970" t="s">
        <v>917</v>
      </c>
      <c r="C970">
        <v>31</v>
      </c>
      <c r="D970">
        <v>0</v>
      </c>
      <c r="E970">
        <v>1</v>
      </c>
      <c r="F970">
        <v>0</v>
      </c>
      <c r="G970">
        <v>0</v>
      </c>
      <c r="H970">
        <v>0</v>
      </c>
      <c r="I970">
        <v>989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100000</v>
      </c>
      <c r="X970">
        <v>5</v>
      </c>
      <c r="Y970">
        <v>251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</row>
    <row r="971" spans="1:78" x14ac:dyDescent="0.2">
      <c r="A971">
        <v>969</v>
      </c>
      <c r="B971" t="s">
        <v>918</v>
      </c>
      <c r="C971">
        <v>31</v>
      </c>
      <c r="D971">
        <v>0</v>
      </c>
      <c r="E971">
        <v>1</v>
      </c>
      <c r="F971">
        <v>0</v>
      </c>
      <c r="G971">
        <v>0</v>
      </c>
      <c r="H971">
        <v>0</v>
      </c>
      <c r="I971">
        <v>989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100000</v>
      </c>
      <c r="X971">
        <v>5</v>
      </c>
      <c r="Y971">
        <v>251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</row>
    <row r="972" spans="1:78" x14ac:dyDescent="0.2">
      <c r="A972">
        <v>970</v>
      </c>
      <c r="B972" t="s">
        <v>919</v>
      </c>
      <c r="C972">
        <v>31</v>
      </c>
      <c r="D972">
        <v>0</v>
      </c>
      <c r="E972">
        <v>1</v>
      </c>
      <c r="F972">
        <v>0</v>
      </c>
      <c r="G972">
        <v>0</v>
      </c>
      <c r="H972">
        <v>0</v>
      </c>
      <c r="I972">
        <v>989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100000</v>
      </c>
      <c r="X972">
        <v>5</v>
      </c>
      <c r="Y972">
        <v>251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</row>
    <row r="973" spans="1:78" x14ac:dyDescent="0.2">
      <c r="A973">
        <v>971</v>
      </c>
      <c r="B973" t="s">
        <v>920</v>
      </c>
      <c r="C973">
        <v>40</v>
      </c>
      <c r="D973">
        <v>0</v>
      </c>
      <c r="E973">
        <v>1</v>
      </c>
      <c r="F973">
        <v>1</v>
      </c>
      <c r="G973">
        <v>0</v>
      </c>
      <c r="H973">
        <v>0</v>
      </c>
      <c r="I973">
        <v>1337</v>
      </c>
      <c r="J973">
        <v>999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100000</v>
      </c>
      <c r="X973">
        <v>5</v>
      </c>
      <c r="Y973">
        <v>251</v>
      </c>
      <c r="Z973">
        <v>1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</row>
    <row r="974" spans="1:78" x14ac:dyDescent="0.2">
      <c r="A974">
        <v>972</v>
      </c>
      <c r="B974" t="s">
        <v>921</v>
      </c>
      <c r="C974">
        <v>40</v>
      </c>
      <c r="D974">
        <v>0</v>
      </c>
      <c r="E974">
        <v>0</v>
      </c>
      <c r="F974">
        <v>1</v>
      </c>
      <c r="G974">
        <v>0</v>
      </c>
      <c r="H974">
        <v>0</v>
      </c>
      <c r="I974">
        <v>1052</v>
      </c>
      <c r="J974">
        <v>999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100000</v>
      </c>
      <c r="X974">
        <v>5</v>
      </c>
      <c r="Y974">
        <v>251</v>
      </c>
      <c r="Z974">
        <v>1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</row>
    <row r="975" spans="1:78" x14ac:dyDescent="0.2">
      <c r="A975">
        <v>973</v>
      </c>
      <c r="B975" t="s">
        <v>922</v>
      </c>
      <c r="C975">
        <v>40</v>
      </c>
      <c r="D975">
        <v>1</v>
      </c>
      <c r="E975">
        <v>1</v>
      </c>
      <c r="F975">
        <v>1</v>
      </c>
      <c r="G975">
        <v>0</v>
      </c>
      <c r="H975">
        <v>0</v>
      </c>
      <c r="I975">
        <v>22</v>
      </c>
      <c r="J975">
        <v>999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100000</v>
      </c>
      <c r="X975">
        <v>5</v>
      </c>
      <c r="Y975">
        <v>251</v>
      </c>
      <c r="Z975">
        <v>1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</row>
    <row r="976" spans="1:78" x14ac:dyDescent="0.2">
      <c r="A976">
        <v>974</v>
      </c>
      <c r="B976" t="s">
        <v>190</v>
      </c>
      <c r="C976">
        <v>40</v>
      </c>
      <c r="D976">
        <v>1</v>
      </c>
      <c r="E976">
        <v>1</v>
      </c>
      <c r="F976">
        <v>1</v>
      </c>
      <c r="G976">
        <v>0</v>
      </c>
      <c r="H976">
        <v>0</v>
      </c>
      <c r="I976">
        <v>855</v>
      </c>
      <c r="J976">
        <v>999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100000</v>
      </c>
      <c r="X976">
        <v>5</v>
      </c>
      <c r="Y976">
        <v>251</v>
      </c>
      <c r="Z976">
        <v>1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</row>
    <row r="977" spans="1:78" x14ac:dyDescent="0.2">
      <c r="A977">
        <v>975</v>
      </c>
      <c r="B977" t="s">
        <v>923</v>
      </c>
      <c r="C977">
        <v>40</v>
      </c>
      <c r="D977">
        <v>0</v>
      </c>
      <c r="E977">
        <v>1</v>
      </c>
      <c r="F977">
        <v>1</v>
      </c>
      <c r="G977">
        <v>0</v>
      </c>
      <c r="H977">
        <v>0</v>
      </c>
      <c r="I977">
        <v>1375</v>
      </c>
      <c r="J977">
        <v>999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100000</v>
      </c>
      <c r="X977">
        <v>5</v>
      </c>
      <c r="Y977">
        <v>251</v>
      </c>
      <c r="Z977">
        <v>1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</row>
    <row r="978" spans="1:78" x14ac:dyDescent="0.2">
      <c r="A978">
        <v>976</v>
      </c>
      <c r="B978" t="s">
        <v>924</v>
      </c>
      <c r="C978">
        <v>40</v>
      </c>
      <c r="D978">
        <v>0</v>
      </c>
      <c r="E978">
        <v>1</v>
      </c>
      <c r="F978">
        <v>1</v>
      </c>
      <c r="G978">
        <v>1</v>
      </c>
      <c r="H978">
        <v>1</v>
      </c>
      <c r="I978">
        <v>855</v>
      </c>
      <c r="J978">
        <v>999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100000</v>
      </c>
      <c r="X978">
        <v>5</v>
      </c>
      <c r="Y978">
        <v>251</v>
      </c>
      <c r="Z978">
        <v>1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</row>
    <row r="979" spans="1:78" x14ac:dyDescent="0.2">
      <c r="A979">
        <v>977</v>
      </c>
      <c r="B979" t="s">
        <v>925</v>
      </c>
      <c r="C979">
        <v>40</v>
      </c>
      <c r="D979">
        <v>1</v>
      </c>
      <c r="E979">
        <v>5</v>
      </c>
      <c r="F979">
        <v>1</v>
      </c>
      <c r="G979">
        <v>0</v>
      </c>
      <c r="H979">
        <v>0</v>
      </c>
      <c r="I979">
        <v>446</v>
      </c>
      <c r="J979">
        <v>999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100000</v>
      </c>
      <c r="X979">
        <v>5</v>
      </c>
      <c r="Y979">
        <v>251</v>
      </c>
      <c r="Z979">
        <v>1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</row>
    <row r="980" spans="1:78" x14ac:dyDescent="0.2">
      <c r="A980">
        <v>978</v>
      </c>
      <c r="B980" t="s">
        <v>926</v>
      </c>
      <c r="C980">
        <v>40</v>
      </c>
      <c r="D980">
        <v>0</v>
      </c>
      <c r="E980">
        <v>4</v>
      </c>
      <c r="F980">
        <v>1</v>
      </c>
      <c r="G980">
        <v>0</v>
      </c>
      <c r="H980">
        <v>0</v>
      </c>
      <c r="I980">
        <v>447</v>
      </c>
      <c r="J980">
        <v>999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100000</v>
      </c>
      <c r="X980">
        <v>5</v>
      </c>
      <c r="Y980">
        <v>251</v>
      </c>
      <c r="Z980">
        <v>1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</row>
    <row r="981" spans="1:78" x14ac:dyDescent="0.2">
      <c r="A981">
        <v>979</v>
      </c>
      <c r="B981" t="s">
        <v>927</v>
      </c>
      <c r="C981">
        <v>40</v>
      </c>
      <c r="D981">
        <v>0</v>
      </c>
      <c r="E981">
        <v>1</v>
      </c>
      <c r="F981">
        <v>1</v>
      </c>
      <c r="G981">
        <v>0</v>
      </c>
      <c r="H981">
        <v>0</v>
      </c>
      <c r="I981">
        <v>1123</v>
      </c>
      <c r="J981">
        <v>999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100000</v>
      </c>
      <c r="X981">
        <v>5</v>
      </c>
      <c r="Y981">
        <v>251</v>
      </c>
      <c r="Z981">
        <v>1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</row>
    <row r="982" spans="1:78" x14ac:dyDescent="0.2">
      <c r="A982">
        <v>980</v>
      </c>
      <c r="B982" t="s">
        <v>928</v>
      </c>
      <c r="C982">
        <v>40</v>
      </c>
      <c r="D982">
        <v>0</v>
      </c>
      <c r="E982">
        <v>1</v>
      </c>
      <c r="F982">
        <v>1</v>
      </c>
      <c r="G982">
        <v>0</v>
      </c>
      <c r="H982">
        <v>0</v>
      </c>
      <c r="I982">
        <v>790</v>
      </c>
      <c r="J982">
        <v>999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100000</v>
      </c>
      <c r="X982">
        <v>5</v>
      </c>
      <c r="Y982">
        <v>251</v>
      </c>
      <c r="Z982">
        <v>1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</row>
    <row r="983" spans="1:78" x14ac:dyDescent="0.2">
      <c r="A983">
        <v>981</v>
      </c>
      <c r="B983" t="s">
        <v>929</v>
      </c>
      <c r="C983">
        <v>40</v>
      </c>
      <c r="D983">
        <v>0</v>
      </c>
      <c r="E983">
        <v>1</v>
      </c>
      <c r="F983">
        <v>1</v>
      </c>
      <c r="G983">
        <v>0</v>
      </c>
      <c r="H983">
        <v>0</v>
      </c>
      <c r="I983">
        <v>3400</v>
      </c>
      <c r="J983">
        <v>999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100000</v>
      </c>
      <c r="X983">
        <v>5</v>
      </c>
      <c r="Y983">
        <v>251</v>
      </c>
      <c r="Z983">
        <v>1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</row>
    <row r="984" spans="1:78" x14ac:dyDescent="0.2">
      <c r="A984">
        <v>982</v>
      </c>
      <c r="B984" t="s">
        <v>930</v>
      </c>
      <c r="C984">
        <v>40</v>
      </c>
      <c r="D984">
        <v>0</v>
      </c>
      <c r="E984">
        <v>1</v>
      </c>
      <c r="F984">
        <v>1</v>
      </c>
      <c r="G984">
        <v>0</v>
      </c>
      <c r="H984">
        <v>0</v>
      </c>
      <c r="I984">
        <v>3401</v>
      </c>
      <c r="J984">
        <v>999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100000</v>
      </c>
      <c r="X984">
        <v>5</v>
      </c>
      <c r="Y984">
        <v>251</v>
      </c>
      <c r="Z984">
        <v>1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</row>
    <row r="985" spans="1:78" x14ac:dyDescent="0.2">
      <c r="A985">
        <v>983</v>
      </c>
      <c r="B985" t="s">
        <v>931</v>
      </c>
      <c r="C985">
        <v>40</v>
      </c>
      <c r="D985">
        <v>0</v>
      </c>
      <c r="E985">
        <v>1</v>
      </c>
      <c r="F985">
        <v>1</v>
      </c>
      <c r="G985">
        <v>0</v>
      </c>
      <c r="H985">
        <v>0</v>
      </c>
      <c r="I985">
        <v>3402</v>
      </c>
      <c r="J985">
        <v>999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100000</v>
      </c>
      <c r="X985">
        <v>5</v>
      </c>
      <c r="Y985">
        <v>251</v>
      </c>
      <c r="Z985">
        <v>1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</row>
    <row r="986" spans="1:78" x14ac:dyDescent="0.2">
      <c r="A986">
        <v>984</v>
      </c>
      <c r="B986" t="s">
        <v>932</v>
      </c>
      <c r="C986">
        <v>40</v>
      </c>
      <c r="D986">
        <v>0</v>
      </c>
      <c r="E986">
        <v>1</v>
      </c>
      <c r="F986">
        <v>1</v>
      </c>
      <c r="G986">
        <v>0</v>
      </c>
      <c r="H986">
        <v>0</v>
      </c>
      <c r="I986">
        <v>3403</v>
      </c>
      <c r="J986">
        <v>999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100000</v>
      </c>
      <c r="X986">
        <v>5</v>
      </c>
      <c r="Y986">
        <v>251</v>
      </c>
      <c r="Z986">
        <v>1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</row>
    <row r="987" spans="1:78" x14ac:dyDescent="0.2">
      <c r="A987">
        <v>985</v>
      </c>
      <c r="B987" t="s">
        <v>933</v>
      </c>
      <c r="C987">
        <v>40</v>
      </c>
      <c r="D987">
        <v>0</v>
      </c>
      <c r="E987">
        <v>1</v>
      </c>
      <c r="F987">
        <v>1</v>
      </c>
      <c r="G987">
        <v>0</v>
      </c>
      <c r="H987">
        <v>0</v>
      </c>
      <c r="I987">
        <v>3404</v>
      </c>
      <c r="J987">
        <v>999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100000</v>
      </c>
      <c r="X987">
        <v>5</v>
      </c>
      <c r="Y987">
        <v>251</v>
      </c>
      <c r="Z987">
        <v>1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</row>
    <row r="988" spans="1:78" x14ac:dyDescent="0.2">
      <c r="A988">
        <v>986</v>
      </c>
      <c r="B988" t="s">
        <v>934</v>
      </c>
      <c r="C988">
        <v>40</v>
      </c>
      <c r="D988">
        <v>0</v>
      </c>
      <c r="E988">
        <v>1</v>
      </c>
      <c r="F988">
        <v>1</v>
      </c>
      <c r="G988">
        <v>0</v>
      </c>
      <c r="H988">
        <v>0</v>
      </c>
      <c r="I988">
        <v>3405</v>
      </c>
      <c r="J988">
        <v>999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100000</v>
      </c>
      <c r="X988">
        <v>5</v>
      </c>
      <c r="Y988">
        <v>251</v>
      </c>
      <c r="Z988">
        <v>1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</row>
    <row r="989" spans="1:78" x14ac:dyDescent="0.2">
      <c r="A989">
        <v>987</v>
      </c>
      <c r="B989" t="s">
        <v>935</v>
      </c>
      <c r="C989">
        <v>40</v>
      </c>
      <c r="D989">
        <v>0</v>
      </c>
      <c r="E989">
        <v>1</v>
      </c>
      <c r="F989">
        <v>1</v>
      </c>
      <c r="G989">
        <v>0</v>
      </c>
      <c r="H989">
        <v>0</v>
      </c>
      <c r="I989">
        <v>3406</v>
      </c>
      <c r="J989">
        <v>999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100000</v>
      </c>
      <c r="X989">
        <v>5</v>
      </c>
      <c r="Y989">
        <v>251</v>
      </c>
      <c r="Z989">
        <v>1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</row>
    <row r="990" spans="1:78" x14ac:dyDescent="0.2">
      <c r="A990">
        <v>988</v>
      </c>
      <c r="B990" t="s">
        <v>936</v>
      </c>
      <c r="C990">
        <v>40</v>
      </c>
      <c r="D990">
        <v>0</v>
      </c>
      <c r="E990">
        <v>1</v>
      </c>
      <c r="F990">
        <v>1</v>
      </c>
      <c r="G990">
        <v>0</v>
      </c>
      <c r="H990">
        <v>0</v>
      </c>
      <c r="I990">
        <v>3407</v>
      </c>
      <c r="J990">
        <v>999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100000</v>
      </c>
      <c r="X990">
        <v>5</v>
      </c>
      <c r="Y990">
        <v>251</v>
      </c>
      <c r="Z990">
        <v>1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</row>
    <row r="991" spans="1:78" x14ac:dyDescent="0.2">
      <c r="A991">
        <v>989</v>
      </c>
      <c r="B991" t="s">
        <v>937</v>
      </c>
      <c r="C991">
        <v>40</v>
      </c>
      <c r="D991">
        <v>0</v>
      </c>
      <c r="E991">
        <v>1</v>
      </c>
      <c r="F991">
        <v>1</v>
      </c>
      <c r="G991">
        <v>0</v>
      </c>
      <c r="H991">
        <v>0</v>
      </c>
      <c r="I991">
        <v>3408</v>
      </c>
      <c r="J991">
        <v>999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100000</v>
      </c>
      <c r="X991">
        <v>5</v>
      </c>
      <c r="Y991">
        <v>251</v>
      </c>
      <c r="Z991">
        <v>1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</row>
    <row r="992" spans="1:78" x14ac:dyDescent="0.2">
      <c r="A992">
        <v>990</v>
      </c>
      <c r="B992" t="s">
        <v>938</v>
      </c>
      <c r="C992">
        <v>40</v>
      </c>
      <c r="D992">
        <v>0</v>
      </c>
      <c r="E992">
        <v>1</v>
      </c>
      <c r="F992">
        <v>1</v>
      </c>
      <c r="G992">
        <v>0</v>
      </c>
      <c r="H992">
        <v>0</v>
      </c>
      <c r="I992">
        <v>1721</v>
      </c>
      <c r="J992">
        <v>999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100000</v>
      </c>
      <c r="X992">
        <v>5</v>
      </c>
      <c r="Y992">
        <v>251</v>
      </c>
      <c r="Z992">
        <v>1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</row>
    <row r="993" spans="1:78" x14ac:dyDescent="0.2">
      <c r="A993">
        <v>991</v>
      </c>
      <c r="B993" t="s">
        <v>939</v>
      </c>
      <c r="C993">
        <v>40</v>
      </c>
      <c r="D993">
        <v>0</v>
      </c>
      <c r="E993">
        <v>1</v>
      </c>
      <c r="F993">
        <v>1</v>
      </c>
      <c r="G993">
        <v>0</v>
      </c>
      <c r="H993">
        <v>0</v>
      </c>
      <c r="I993">
        <v>1370</v>
      </c>
      <c r="J993">
        <v>999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100000</v>
      </c>
      <c r="X993">
        <v>5</v>
      </c>
      <c r="Y993">
        <v>251</v>
      </c>
      <c r="Z993">
        <v>1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</row>
    <row r="994" spans="1:78" x14ac:dyDescent="0.2">
      <c r="A994">
        <v>992</v>
      </c>
      <c r="B994" t="s">
        <v>940</v>
      </c>
      <c r="C994">
        <v>40</v>
      </c>
      <c r="D994">
        <v>0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999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100000</v>
      </c>
      <c r="X994">
        <v>5</v>
      </c>
      <c r="Y994">
        <v>251</v>
      </c>
      <c r="Z994">
        <v>1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</row>
    <row r="995" spans="1:78" x14ac:dyDescent="0.2">
      <c r="A995">
        <v>993</v>
      </c>
      <c r="B995" t="s">
        <v>941</v>
      </c>
      <c r="C995">
        <v>40</v>
      </c>
      <c r="D995">
        <v>1</v>
      </c>
      <c r="E995">
        <v>1</v>
      </c>
      <c r="F995">
        <v>1</v>
      </c>
      <c r="G995">
        <v>0</v>
      </c>
      <c r="H995">
        <v>0</v>
      </c>
      <c r="I995">
        <v>4394</v>
      </c>
      <c r="J995">
        <v>999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100000</v>
      </c>
      <c r="X995">
        <v>5</v>
      </c>
      <c r="Y995">
        <v>251</v>
      </c>
      <c r="Z995">
        <v>1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</row>
    <row r="996" spans="1:78" x14ac:dyDescent="0.2">
      <c r="A996">
        <v>994</v>
      </c>
      <c r="B996" t="s">
        <v>942</v>
      </c>
      <c r="C996">
        <v>40</v>
      </c>
      <c r="D996">
        <v>0</v>
      </c>
      <c r="E996">
        <v>1</v>
      </c>
      <c r="F996">
        <v>1</v>
      </c>
      <c r="G996">
        <v>0</v>
      </c>
      <c r="H996">
        <v>0</v>
      </c>
      <c r="I996">
        <v>5134</v>
      </c>
      <c r="J996">
        <v>999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100000</v>
      </c>
      <c r="X996">
        <v>5</v>
      </c>
      <c r="Y996">
        <v>251</v>
      </c>
      <c r="Z996">
        <v>1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</row>
    <row r="997" spans="1:78" x14ac:dyDescent="0.2">
      <c r="A997">
        <v>995</v>
      </c>
      <c r="B997" t="s">
        <v>943</v>
      </c>
      <c r="C997">
        <v>40</v>
      </c>
      <c r="D997">
        <v>0</v>
      </c>
      <c r="E997">
        <v>1</v>
      </c>
      <c r="F997">
        <v>1</v>
      </c>
      <c r="G997">
        <v>0</v>
      </c>
      <c r="H997">
        <v>0</v>
      </c>
      <c r="I997">
        <v>3760</v>
      </c>
      <c r="J997">
        <v>999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100000</v>
      </c>
      <c r="X997">
        <v>5</v>
      </c>
      <c r="Y997">
        <v>251</v>
      </c>
      <c r="Z997">
        <v>1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</row>
    <row r="998" spans="1:78" x14ac:dyDescent="0.2">
      <c r="A998">
        <v>996</v>
      </c>
      <c r="B998" t="s">
        <v>944</v>
      </c>
      <c r="C998">
        <v>40</v>
      </c>
      <c r="D998">
        <v>0</v>
      </c>
      <c r="E998">
        <v>1</v>
      </c>
      <c r="F998">
        <v>1</v>
      </c>
      <c r="G998">
        <v>0</v>
      </c>
      <c r="H998">
        <v>0</v>
      </c>
      <c r="I998">
        <v>3761</v>
      </c>
      <c r="J998">
        <v>999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100000</v>
      </c>
      <c r="X998">
        <v>5</v>
      </c>
      <c r="Y998">
        <v>251</v>
      </c>
      <c r="Z998">
        <v>1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</row>
    <row r="999" spans="1:78" x14ac:dyDescent="0.2">
      <c r="A999">
        <v>997</v>
      </c>
      <c r="B999" t="s">
        <v>945</v>
      </c>
      <c r="C999">
        <v>40</v>
      </c>
      <c r="D999">
        <v>0</v>
      </c>
      <c r="E999">
        <v>1</v>
      </c>
      <c r="F999">
        <v>1</v>
      </c>
      <c r="G999">
        <v>0</v>
      </c>
      <c r="H999">
        <v>0</v>
      </c>
      <c r="I999">
        <v>3762</v>
      </c>
      <c r="J999">
        <v>999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100000</v>
      </c>
      <c r="X999">
        <v>5</v>
      </c>
      <c r="Y999">
        <v>251</v>
      </c>
      <c r="Z999">
        <v>1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</row>
    <row r="1000" spans="1:78" x14ac:dyDescent="0.2">
      <c r="A1000">
        <v>998</v>
      </c>
      <c r="B1000" t="s">
        <v>946</v>
      </c>
      <c r="C1000">
        <v>40</v>
      </c>
      <c r="D1000">
        <v>0</v>
      </c>
      <c r="E1000">
        <v>1</v>
      </c>
      <c r="F1000">
        <v>1</v>
      </c>
      <c r="G1000">
        <v>0</v>
      </c>
      <c r="H1000">
        <v>0</v>
      </c>
      <c r="I1000">
        <v>3763</v>
      </c>
      <c r="J1000">
        <v>999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100000</v>
      </c>
      <c r="X1000">
        <v>5</v>
      </c>
      <c r="Y1000">
        <v>251</v>
      </c>
      <c r="Z1000">
        <v>1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</row>
    <row r="1001" spans="1:78" x14ac:dyDescent="0.2">
      <c r="A1001">
        <v>999</v>
      </c>
      <c r="B1001" t="s">
        <v>947</v>
      </c>
      <c r="C1001">
        <v>40</v>
      </c>
      <c r="D1001">
        <v>0</v>
      </c>
      <c r="E1001">
        <v>1</v>
      </c>
      <c r="F1001">
        <v>1</v>
      </c>
      <c r="G1001">
        <v>0</v>
      </c>
      <c r="H1001">
        <v>0</v>
      </c>
      <c r="I1001">
        <v>3764</v>
      </c>
      <c r="J1001">
        <v>999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100000</v>
      </c>
      <c r="X1001">
        <v>5</v>
      </c>
      <c r="Y1001">
        <v>251</v>
      </c>
      <c r="Z1001">
        <v>1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</row>
    <row r="1002" spans="1:78" x14ac:dyDescent="0.2">
      <c r="A1002">
        <v>1000</v>
      </c>
      <c r="B1002" t="s">
        <v>948</v>
      </c>
      <c r="C1002">
        <v>40</v>
      </c>
      <c r="D1002">
        <v>0</v>
      </c>
      <c r="E1002">
        <v>1</v>
      </c>
      <c r="F1002">
        <v>1</v>
      </c>
      <c r="G1002">
        <v>0</v>
      </c>
      <c r="H1002">
        <v>0</v>
      </c>
      <c r="I1002">
        <v>3765</v>
      </c>
      <c r="J1002">
        <v>999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100000</v>
      </c>
      <c r="X1002">
        <v>5</v>
      </c>
      <c r="Y1002">
        <v>251</v>
      </c>
      <c r="Z1002">
        <v>1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</row>
    <row r="1003" spans="1:78" x14ac:dyDescent="0.2">
      <c r="A1003">
        <v>1001</v>
      </c>
      <c r="B1003" t="s">
        <v>949</v>
      </c>
      <c r="C1003">
        <v>40</v>
      </c>
      <c r="D1003">
        <v>0</v>
      </c>
      <c r="E1003">
        <v>1</v>
      </c>
      <c r="F1003">
        <v>1</v>
      </c>
      <c r="G1003">
        <v>0</v>
      </c>
      <c r="H1003">
        <v>0</v>
      </c>
      <c r="I1003">
        <v>3766</v>
      </c>
      <c r="J1003">
        <v>999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100000</v>
      </c>
      <c r="X1003">
        <v>5</v>
      </c>
      <c r="Y1003">
        <v>251</v>
      </c>
      <c r="Z1003">
        <v>1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</row>
    <row r="1004" spans="1:78" x14ac:dyDescent="0.2">
      <c r="A1004">
        <v>1002</v>
      </c>
      <c r="B1004" t="s">
        <v>950</v>
      </c>
      <c r="C1004">
        <v>40</v>
      </c>
      <c r="D1004">
        <v>0</v>
      </c>
      <c r="E1004">
        <v>1</v>
      </c>
      <c r="F1004">
        <v>1</v>
      </c>
      <c r="G1004">
        <v>0</v>
      </c>
      <c r="H1004">
        <v>0</v>
      </c>
      <c r="I1004">
        <v>3375</v>
      </c>
      <c r="J1004">
        <v>999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1</v>
      </c>
      <c r="W1004">
        <v>100000</v>
      </c>
      <c r="X1004">
        <v>5</v>
      </c>
      <c r="Y1004">
        <v>251</v>
      </c>
      <c r="Z1004">
        <v>1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</row>
    <row r="1005" spans="1:78" x14ac:dyDescent="0.2">
      <c r="A1005">
        <v>1003</v>
      </c>
      <c r="B1005" t="s">
        <v>951</v>
      </c>
      <c r="C1005">
        <v>40</v>
      </c>
      <c r="D1005">
        <v>0</v>
      </c>
      <c r="E1005">
        <v>1</v>
      </c>
      <c r="F1005">
        <v>1</v>
      </c>
      <c r="G1005">
        <v>0</v>
      </c>
      <c r="H1005">
        <v>0</v>
      </c>
      <c r="I1005">
        <v>3390</v>
      </c>
      <c r="J1005">
        <v>999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1</v>
      </c>
      <c r="W1005">
        <v>100000</v>
      </c>
      <c r="X1005">
        <v>5</v>
      </c>
      <c r="Y1005">
        <v>251</v>
      </c>
      <c r="Z1005">
        <v>1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</row>
    <row r="1006" spans="1:78" x14ac:dyDescent="0.2">
      <c r="A1006">
        <v>1004</v>
      </c>
      <c r="B1006" t="s">
        <v>952</v>
      </c>
      <c r="C1006">
        <v>40</v>
      </c>
      <c r="D1006">
        <v>0</v>
      </c>
      <c r="E1006">
        <v>1</v>
      </c>
      <c r="F1006">
        <v>1</v>
      </c>
      <c r="G1006">
        <v>0</v>
      </c>
      <c r="H1006">
        <v>0</v>
      </c>
      <c r="I1006">
        <v>3470</v>
      </c>
      <c r="J1006">
        <v>999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1</v>
      </c>
      <c r="W1006">
        <v>100000</v>
      </c>
      <c r="X1006">
        <v>5</v>
      </c>
      <c r="Y1006">
        <v>251</v>
      </c>
      <c r="Z1006">
        <v>1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</row>
    <row r="1007" spans="1:78" x14ac:dyDescent="0.2">
      <c r="A1007">
        <v>1005</v>
      </c>
      <c r="B1007" t="s">
        <v>953</v>
      </c>
      <c r="C1007">
        <v>40</v>
      </c>
      <c r="D1007">
        <v>0</v>
      </c>
      <c r="E1007">
        <v>1</v>
      </c>
      <c r="F1007">
        <v>1</v>
      </c>
      <c r="G1007">
        <v>0</v>
      </c>
      <c r="H1007">
        <v>0</v>
      </c>
      <c r="I1007">
        <v>3671</v>
      </c>
      <c r="J1007">
        <v>999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1</v>
      </c>
      <c r="W1007">
        <v>100000</v>
      </c>
      <c r="X1007">
        <v>5</v>
      </c>
      <c r="Y1007">
        <v>251</v>
      </c>
      <c r="Z1007">
        <v>1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BZ1007">
        <v>0</v>
      </c>
    </row>
    <row r="1008" spans="1:78" x14ac:dyDescent="0.2">
      <c r="A1008">
        <v>1006</v>
      </c>
      <c r="B1008" t="s">
        <v>954</v>
      </c>
      <c r="C1008">
        <v>40</v>
      </c>
      <c r="D1008">
        <v>0</v>
      </c>
      <c r="E1008">
        <v>1</v>
      </c>
      <c r="F1008">
        <v>1</v>
      </c>
      <c r="G1008">
        <v>0</v>
      </c>
      <c r="H1008">
        <v>0</v>
      </c>
      <c r="I1008">
        <v>2191</v>
      </c>
      <c r="J1008">
        <v>999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1</v>
      </c>
      <c r="W1008">
        <v>100000</v>
      </c>
      <c r="X1008">
        <v>5</v>
      </c>
      <c r="Y1008">
        <v>251</v>
      </c>
      <c r="Z1008">
        <v>1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</row>
    <row r="1009" spans="1:78" x14ac:dyDescent="0.2">
      <c r="A1009">
        <v>1007</v>
      </c>
      <c r="B1009" t="s">
        <v>955</v>
      </c>
      <c r="C1009">
        <v>40</v>
      </c>
      <c r="D1009">
        <v>0</v>
      </c>
      <c r="E1009">
        <v>1</v>
      </c>
      <c r="F1009">
        <v>1</v>
      </c>
      <c r="G1009">
        <v>0</v>
      </c>
      <c r="H1009">
        <v>0</v>
      </c>
      <c r="I1009">
        <v>1033</v>
      </c>
      <c r="J1009">
        <v>999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1</v>
      </c>
      <c r="W1009">
        <v>100000</v>
      </c>
      <c r="X1009">
        <v>5</v>
      </c>
      <c r="Y1009">
        <v>251</v>
      </c>
      <c r="Z1009">
        <v>1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</row>
    <row r="1010" spans="1:78" x14ac:dyDescent="0.2">
      <c r="A1010">
        <v>1008</v>
      </c>
      <c r="B1010" t="s">
        <v>956</v>
      </c>
      <c r="C1010">
        <v>40</v>
      </c>
      <c r="D1010">
        <v>0</v>
      </c>
      <c r="E1010">
        <v>1</v>
      </c>
      <c r="F1010">
        <v>1</v>
      </c>
      <c r="G1010">
        <v>0</v>
      </c>
      <c r="H1010">
        <v>0</v>
      </c>
      <c r="I1010">
        <v>2170</v>
      </c>
      <c r="J1010">
        <v>999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1</v>
      </c>
      <c r="W1010">
        <v>100000</v>
      </c>
      <c r="X1010">
        <v>5</v>
      </c>
      <c r="Y1010">
        <v>251</v>
      </c>
      <c r="Z1010">
        <v>1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</row>
    <row r="1011" spans="1:78" x14ac:dyDescent="0.2">
      <c r="A1011">
        <v>1009</v>
      </c>
      <c r="B1011" t="s">
        <v>957</v>
      </c>
      <c r="C1011">
        <v>40</v>
      </c>
      <c r="D1011">
        <v>1</v>
      </c>
      <c r="E1011">
        <v>1</v>
      </c>
      <c r="F1011">
        <v>1</v>
      </c>
      <c r="G1011">
        <v>0</v>
      </c>
      <c r="H1011">
        <v>0</v>
      </c>
      <c r="I1011">
        <v>266</v>
      </c>
      <c r="J1011">
        <v>999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100000</v>
      </c>
      <c r="X1011">
        <v>5</v>
      </c>
      <c r="Y1011">
        <v>251</v>
      </c>
      <c r="Z1011">
        <v>1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0</v>
      </c>
      <c r="BZ1011">
        <v>0</v>
      </c>
    </row>
    <row r="1012" spans="1:78" x14ac:dyDescent="0.2">
      <c r="A1012">
        <v>1010</v>
      </c>
      <c r="B1012" t="s">
        <v>958</v>
      </c>
      <c r="C1012">
        <v>40</v>
      </c>
      <c r="D1012">
        <v>0</v>
      </c>
      <c r="E1012">
        <v>1</v>
      </c>
      <c r="F1012">
        <v>1</v>
      </c>
      <c r="G1012">
        <v>0</v>
      </c>
      <c r="H1012">
        <v>0</v>
      </c>
      <c r="I1012">
        <v>266</v>
      </c>
      <c r="J1012">
        <v>999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100000</v>
      </c>
      <c r="X1012">
        <v>5</v>
      </c>
      <c r="Y1012">
        <v>251</v>
      </c>
      <c r="Z1012">
        <v>1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</row>
    <row r="1013" spans="1:78" x14ac:dyDescent="0.2">
      <c r="A1013">
        <v>1011</v>
      </c>
      <c r="B1013" t="s">
        <v>959</v>
      </c>
      <c r="C1013">
        <v>40</v>
      </c>
      <c r="D1013">
        <v>1</v>
      </c>
      <c r="E1013">
        <v>1</v>
      </c>
      <c r="F1013">
        <v>1</v>
      </c>
      <c r="G1013">
        <v>0</v>
      </c>
      <c r="H1013">
        <v>0</v>
      </c>
      <c r="I1013">
        <v>2114</v>
      </c>
      <c r="J1013">
        <v>999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100000</v>
      </c>
      <c r="X1013">
        <v>5</v>
      </c>
      <c r="Y1013">
        <v>251</v>
      </c>
      <c r="Z1013">
        <v>1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</row>
    <row r="1014" spans="1:78" x14ac:dyDescent="0.2">
      <c r="A1014">
        <v>1012</v>
      </c>
      <c r="B1014" t="s">
        <v>960</v>
      </c>
      <c r="C1014">
        <v>40</v>
      </c>
      <c r="D1014">
        <v>1</v>
      </c>
      <c r="E1014">
        <v>1</v>
      </c>
      <c r="F1014">
        <v>1</v>
      </c>
      <c r="G1014">
        <v>0</v>
      </c>
      <c r="H1014">
        <v>0</v>
      </c>
      <c r="I1014">
        <v>1145</v>
      </c>
      <c r="J1014">
        <v>999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100000</v>
      </c>
      <c r="X1014">
        <v>5</v>
      </c>
      <c r="Y1014">
        <v>251</v>
      </c>
      <c r="Z1014">
        <v>1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>
        <v>0</v>
      </c>
    </row>
    <row r="1015" spans="1:78" x14ac:dyDescent="0.2">
      <c r="A1015">
        <v>1013</v>
      </c>
      <c r="B1015" t="s">
        <v>961</v>
      </c>
      <c r="C1015">
        <v>40</v>
      </c>
      <c r="D1015">
        <v>0</v>
      </c>
      <c r="E1015">
        <v>1</v>
      </c>
      <c r="F1015">
        <v>1</v>
      </c>
      <c r="G1015">
        <v>0</v>
      </c>
      <c r="H1015">
        <v>0</v>
      </c>
      <c r="I1015">
        <v>1371</v>
      </c>
      <c r="J1015">
        <v>999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100000</v>
      </c>
      <c r="X1015">
        <v>5</v>
      </c>
      <c r="Y1015">
        <v>251</v>
      </c>
      <c r="Z1015">
        <v>1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</row>
    <row r="1016" spans="1:78" x14ac:dyDescent="0.2">
      <c r="A1016">
        <v>1014</v>
      </c>
      <c r="B1016" t="s">
        <v>962</v>
      </c>
      <c r="C1016">
        <v>40</v>
      </c>
      <c r="D1016">
        <v>0</v>
      </c>
      <c r="E1016">
        <v>1</v>
      </c>
      <c r="F1016">
        <v>1</v>
      </c>
      <c r="G1016">
        <v>0</v>
      </c>
      <c r="H1016">
        <v>0</v>
      </c>
      <c r="I1016">
        <v>1720</v>
      </c>
      <c r="J1016">
        <v>999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100000</v>
      </c>
      <c r="X1016">
        <v>5</v>
      </c>
      <c r="Y1016">
        <v>251</v>
      </c>
      <c r="Z1016">
        <v>1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>
        <v>0</v>
      </c>
      <c r="BZ1016">
        <v>0</v>
      </c>
    </row>
    <row r="1017" spans="1:78" x14ac:dyDescent="0.2">
      <c r="A1017">
        <v>1015</v>
      </c>
      <c r="B1017" t="s">
        <v>963</v>
      </c>
      <c r="C1017">
        <v>40</v>
      </c>
      <c r="D1017">
        <v>0</v>
      </c>
      <c r="E1017">
        <v>1</v>
      </c>
      <c r="F1017">
        <v>1</v>
      </c>
      <c r="G1017">
        <v>0</v>
      </c>
      <c r="H1017">
        <v>0</v>
      </c>
      <c r="I1017">
        <v>1370</v>
      </c>
      <c r="J1017">
        <v>999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100000</v>
      </c>
      <c r="X1017">
        <v>5</v>
      </c>
      <c r="Y1017">
        <v>251</v>
      </c>
      <c r="Z1017">
        <v>1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</row>
    <row r="1018" spans="1:78" x14ac:dyDescent="0.2">
      <c r="A1018">
        <v>1016</v>
      </c>
      <c r="B1018" t="s">
        <v>964</v>
      </c>
      <c r="C1018">
        <v>40</v>
      </c>
      <c r="D1018">
        <v>0</v>
      </c>
      <c r="E1018">
        <v>1</v>
      </c>
      <c r="F1018">
        <v>1</v>
      </c>
      <c r="G1018">
        <v>0</v>
      </c>
      <c r="H1018">
        <v>0</v>
      </c>
      <c r="I1018">
        <v>5142</v>
      </c>
      <c r="J1018">
        <v>999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100000</v>
      </c>
      <c r="X1018">
        <v>5</v>
      </c>
      <c r="Y1018">
        <v>251</v>
      </c>
      <c r="Z1018">
        <v>1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0</v>
      </c>
      <c r="BV1018">
        <v>0</v>
      </c>
      <c r="BW1018">
        <v>0</v>
      </c>
      <c r="BX1018">
        <v>0</v>
      </c>
      <c r="BY1018">
        <v>0</v>
      </c>
      <c r="BZ1018">
        <v>0</v>
      </c>
    </row>
    <row r="1019" spans="1:78" x14ac:dyDescent="0.2">
      <c r="A1019">
        <v>1017</v>
      </c>
      <c r="B1019" t="s">
        <v>965</v>
      </c>
      <c r="C1019">
        <v>40</v>
      </c>
      <c r="D1019">
        <v>0</v>
      </c>
      <c r="E1019">
        <v>1</v>
      </c>
      <c r="F1019">
        <v>1</v>
      </c>
      <c r="G1019">
        <v>0</v>
      </c>
      <c r="H1019">
        <v>0</v>
      </c>
      <c r="I1019">
        <v>500</v>
      </c>
      <c r="J1019">
        <v>999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100000</v>
      </c>
      <c r="X1019">
        <v>5</v>
      </c>
      <c r="Y1019">
        <v>251</v>
      </c>
      <c r="Z1019">
        <v>1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</row>
    <row r="1020" spans="1:78" x14ac:dyDescent="0.2">
      <c r="A1020">
        <v>1018</v>
      </c>
      <c r="B1020" t="s">
        <v>966</v>
      </c>
      <c r="C1020">
        <v>40</v>
      </c>
      <c r="D1020">
        <v>0</v>
      </c>
      <c r="E1020">
        <v>1</v>
      </c>
      <c r="F1020">
        <v>1</v>
      </c>
      <c r="G1020">
        <v>0</v>
      </c>
      <c r="H1020">
        <v>0</v>
      </c>
      <c r="I1020">
        <v>444</v>
      </c>
      <c r="J1020">
        <v>999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1</v>
      </c>
      <c r="W1020">
        <v>100000</v>
      </c>
      <c r="X1020">
        <v>5</v>
      </c>
      <c r="Y1020">
        <v>251</v>
      </c>
      <c r="Z1020">
        <v>1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0</v>
      </c>
      <c r="BX1020">
        <v>0</v>
      </c>
      <c r="BY1020">
        <v>0</v>
      </c>
      <c r="BZ1020">
        <v>0</v>
      </c>
    </row>
    <row r="1021" spans="1:78" x14ac:dyDescent="0.2">
      <c r="A1021">
        <v>1019</v>
      </c>
      <c r="B1021" t="s">
        <v>967</v>
      </c>
      <c r="C1021">
        <v>40</v>
      </c>
      <c r="D1021">
        <v>0</v>
      </c>
      <c r="E1021">
        <v>1</v>
      </c>
      <c r="F1021">
        <v>1</v>
      </c>
      <c r="G1021">
        <v>0</v>
      </c>
      <c r="H1021">
        <v>0</v>
      </c>
      <c r="I1021">
        <v>2575</v>
      </c>
      <c r="J1021">
        <v>999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100000</v>
      </c>
      <c r="X1021">
        <v>5</v>
      </c>
      <c r="Y1021">
        <v>251</v>
      </c>
      <c r="Z1021">
        <v>1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0</v>
      </c>
      <c r="BY1021">
        <v>0</v>
      </c>
      <c r="BZ1021">
        <v>0</v>
      </c>
    </row>
    <row r="1022" spans="1:78" x14ac:dyDescent="0.2">
      <c r="A1022">
        <v>1020</v>
      </c>
      <c r="B1022" t="s">
        <v>968</v>
      </c>
      <c r="C1022">
        <v>40</v>
      </c>
      <c r="D1022">
        <v>0</v>
      </c>
      <c r="E1022">
        <v>1</v>
      </c>
      <c r="F1022">
        <v>1</v>
      </c>
      <c r="G1022">
        <v>0</v>
      </c>
      <c r="H1022">
        <v>0</v>
      </c>
      <c r="I1022">
        <v>2376</v>
      </c>
      <c r="J1022">
        <v>999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1</v>
      </c>
      <c r="W1022">
        <v>100000</v>
      </c>
      <c r="X1022">
        <v>5</v>
      </c>
      <c r="Y1022">
        <v>251</v>
      </c>
      <c r="Z1022">
        <v>1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</row>
    <row r="1023" spans="1:78" x14ac:dyDescent="0.2">
      <c r="A1023">
        <v>1021</v>
      </c>
      <c r="B1023" t="s">
        <v>969</v>
      </c>
      <c r="C1023">
        <v>40</v>
      </c>
      <c r="D1023">
        <v>9</v>
      </c>
      <c r="E1023">
        <v>1</v>
      </c>
      <c r="F1023">
        <v>1</v>
      </c>
      <c r="G1023">
        <v>0</v>
      </c>
      <c r="H1023">
        <v>0</v>
      </c>
      <c r="I1023">
        <v>851</v>
      </c>
      <c r="J1023">
        <v>999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43</v>
      </c>
      <c r="W1023">
        <v>100000</v>
      </c>
      <c r="X1023">
        <v>5</v>
      </c>
      <c r="Y1023">
        <v>251</v>
      </c>
      <c r="Z1023">
        <v>1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</row>
    <row r="1024" spans="1:78" x14ac:dyDescent="0.2">
      <c r="A1024">
        <v>1022</v>
      </c>
      <c r="B1024" t="s">
        <v>970</v>
      </c>
      <c r="C1024">
        <v>40</v>
      </c>
      <c r="D1024">
        <v>0</v>
      </c>
      <c r="E1024">
        <v>1</v>
      </c>
      <c r="F1024">
        <v>1</v>
      </c>
      <c r="G1024">
        <v>0</v>
      </c>
      <c r="H1024">
        <v>0</v>
      </c>
      <c r="I1024">
        <v>3388</v>
      </c>
      <c r="J1024">
        <v>999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100000</v>
      </c>
      <c r="X1024">
        <v>5</v>
      </c>
      <c r="Y1024">
        <v>251</v>
      </c>
      <c r="Z1024">
        <v>1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</row>
    <row r="1025" spans="1:78" x14ac:dyDescent="0.2">
      <c r="A1025">
        <v>1023</v>
      </c>
      <c r="B1025" t="s">
        <v>971</v>
      </c>
      <c r="C1025">
        <v>40</v>
      </c>
      <c r="D1025">
        <v>0</v>
      </c>
      <c r="E1025">
        <v>1</v>
      </c>
      <c r="F1025">
        <v>1</v>
      </c>
      <c r="G1025">
        <v>0</v>
      </c>
      <c r="H1025">
        <v>0</v>
      </c>
      <c r="I1025">
        <v>274</v>
      </c>
      <c r="J1025">
        <v>999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100000</v>
      </c>
      <c r="X1025">
        <v>5</v>
      </c>
      <c r="Y1025">
        <v>251</v>
      </c>
      <c r="Z1025">
        <v>1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</row>
    <row r="1026" spans="1:78" x14ac:dyDescent="0.2">
      <c r="A1026">
        <v>1024</v>
      </c>
      <c r="B1026" t="s">
        <v>972</v>
      </c>
      <c r="C1026">
        <v>40</v>
      </c>
      <c r="D1026">
        <v>0</v>
      </c>
      <c r="E1026">
        <v>1</v>
      </c>
      <c r="F1026">
        <v>1</v>
      </c>
      <c r="G1026">
        <v>0</v>
      </c>
      <c r="H1026">
        <v>0</v>
      </c>
      <c r="I1026">
        <v>1230</v>
      </c>
      <c r="J1026">
        <v>999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100000</v>
      </c>
      <c r="X1026">
        <v>5</v>
      </c>
      <c r="Y1026">
        <v>251</v>
      </c>
      <c r="Z1026">
        <v>1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</row>
    <row r="1027" spans="1:78" x14ac:dyDescent="0.2">
      <c r="A1027">
        <v>1025</v>
      </c>
      <c r="B1027" t="s">
        <v>973</v>
      </c>
      <c r="C1027">
        <v>40</v>
      </c>
      <c r="D1027">
        <v>0</v>
      </c>
      <c r="E1027">
        <v>1</v>
      </c>
      <c r="F1027">
        <v>1</v>
      </c>
      <c r="G1027">
        <v>0</v>
      </c>
      <c r="H1027">
        <v>0</v>
      </c>
      <c r="I1027">
        <v>1229</v>
      </c>
      <c r="J1027">
        <v>999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100000</v>
      </c>
      <c r="X1027">
        <v>5</v>
      </c>
      <c r="Y1027">
        <v>251</v>
      </c>
      <c r="Z1027">
        <v>1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</row>
    <row r="1028" spans="1:78" x14ac:dyDescent="0.2">
      <c r="A1028">
        <v>1026</v>
      </c>
      <c r="B1028" t="s">
        <v>974</v>
      </c>
      <c r="C1028">
        <v>40</v>
      </c>
      <c r="D1028">
        <v>0</v>
      </c>
      <c r="E1028">
        <v>1</v>
      </c>
      <c r="F1028">
        <v>1</v>
      </c>
      <c r="G1028">
        <v>0</v>
      </c>
      <c r="H1028">
        <v>0</v>
      </c>
      <c r="I1028">
        <v>2372</v>
      </c>
      <c r="J1028">
        <v>999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100000</v>
      </c>
      <c r="X1028">
        <v>5</v>
      </c>
      <c r="Y1028">
        <v>251</v>
      </c>
      <c r="Z1028">
        <v>1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</row>
    <row r="1029" spans="1:78" x14ac:dyDescent="0.2">
      <c r="A1029">
        <v>1027</v>
      </c>
      <c r="B1029" t="s">
        <v>975</v>
      </c>
      <c r="C1029">
        <v>40</v>
      </c>
      <c r="D1029">
        <v>0</v>
      </c>
      <c r="E1029">
        <v>1</v>
      </c>
      <c r="F1029">
        <v>1</v>
      </c>
      <c r="G1029">
        <v>0</v>
      </c>
      <c r="H1029">
        <v>0</v>
      </c>
      <c r="I1029">
        <v>1511</v>
      </c>
      <c r="J1029">
        <v>999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100000</v>
      </c>
      <c r="X1029">
        <v>5</v>
      </c>
      <c r="Y1029">
        <v>251</v>
      </c>
      <c r="Z1029">
        <v>1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</row>
    <row r="1030" spans="1:78" x14ac:dyDescent="0.2">
      <c r="A1030">
        <v>1028</v>
      </c>
      <c r="B1030" t="s">
        <v>976</v>
      </c>
      <c r="C1030">
        <v>40</v>
      </c>
      <c r="D1030">
        <v>0</v>
      </c>
      <c r="E1030">
        <v>1</v>
      </c>
      <c r="F1030">
        <v>1</v>
      </c>
      <c r="G1030">
        <v>0</v>
      </c>
      <c r="H1030">
        <v>0</v>
      </c>
      <c r="I1030">
        <v>790</v>
      </c>
      <c r="J1030">
        <v>999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100000</v>
      </c>
      <c r="X1030">
        <v>5</v>
      </c>
      <c r="Y1030">
        <v>251</v>
      </c>
      <c r="Z1030">
        <v>1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</row>
    <row r="1031" spans="1:78" x14ac:dyDescent="0.2">
      <c r="A1031">
        <v>1029</v>
      </c>
      <c r="B1031" t="s">
        <v>977</v>
      </c>
      <c r="C1031">
        <v>40</v>
      </c>
      <c r="D1031">
        <v>1</v>
      </c>
      <c r="E1031">
        <v>1</v>
      </c>
      <c r="F1031">
        <v>1</v>
      </c>
      <c r="G1031">
        <v>0</v>
      </c>
      <c r="H1031">
        <v>0</v>
      </c>
      <c r="I1031">
        <v>998</v>
      </c>
      <c r="J1031">
        <v>999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100000</v>
      </c>
      <c r="X1031">
        <v>5</v>
      </c>
      <c r="Y1031">
        <v>251</v>
      </c>
      <c r="Z1031">
        <v>1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</row>
    <row r="1032" spans="1:78" x14ac:dyDescent="0.2">
      <c r="A1032">
        <v>1030</v>
      </c>
      <c r="B1032" t="s">
        <v>978</v>
      </c>
      <c r="C1032">
        <v>40</v>
      </c>
      <c r="D1032">
        <v>0</v>
      </c>
      <c r="E1032">
        <v>1</v>
      </c>
      <c r="F1032">
        <v>1</v>
      </c>
      <c r="G1032">
        <v>0</v>
      </c>
      <c r="H1032">
        <v>0</v>
      </c>
      <c r="I1032">
        <v>274</v>
      </c>
      <c r="J1032">
        <v>999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100000</v>
      </c>
      <c r="X1032">
        <v>5</v>
      </c>
      <c r="Y1032">
        <v>251</v>
      </c>
      <c r="Z1032">
        <v>1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0</v>
      </c>
      <c r="BZ1032">
        <v>0</v>
      </c>
    </row>
    <row r="1033" spans="1:78" x14ac:dyDescent="0.2">
      <c r="A1033">
        <v>1031</v>
      </c>
      <c r="B1033" t="s">
        <v>979</v>
      </c>
      <c r="C1033">
        <v>40</v>
      </c>
      <c r="D1033">
        <v>1</v>
      </c>
      <c r="E1033">
        <v>1</v>
      </c>
      <c r="F1033">
        <v>1</v>
      </c>
      <c r="G1033">
        <v>0</v>
      </c>
      <c r="H1033">
        <v>0</v>
      </c>
      <c r="I1033">
        <v>2376</v>
      </c>
      <c r="J1033">
        <v>999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100000</v>
      </c>
      <c r="X1033">
        <v>5</v>
      </c>
      <c r="Y1033">
        <v>251</v>
      </c>
      <c r="Z1033">
        <v>1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</row>
    <row r="1034" spans="1:78" x14ac:dyDescent="0.2">
      <c r="A1034">
        <v>1032</v>
      </c>
      <c r="B1034" t="s">
        <v>980</v>
      </c>
      <c r="C1034">
        <v>40</v>
      </c>
      <c r="D1034">
        <v>1</v>
      </c>
      <c r="E1034">
        <v>1</v>
      </c>
      <c r="F1034">
        <v>1</v>
      </c>
      <c r="G1034">
        <v>0</v>
      </c>
      <c r="H1034">
        <v>0</v>
      </c>
      <c r="I1034">
        <v>2376</v>
      </c>
      <c r="J1034">
        <v>999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100000</v>
      </c>
      <c r="X1034">
        <v>5</v>
      </c>
      <c r="Y1034">
        <v>251</v>
      </c>
      <c r="Z1034">
        <v>1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</row>
    <row r="1035" spans="1:78" x14ac:dyDescent="0.2">
      <c r="A1035">
        <v>1033</v>
      </c>
      <c r="B1035" t="s">
        <v>981</v>
      </c>
      <c r="C1035">
        <v>40</v>
      </c>
      <c r="D1035">
        <v>1</v>
      </c>
      <c r="E1035">
        <v>1</v>
      </c>
      <c r="F1035">
        <v>1</v>
      </c>
      <c r="G1035">
        <v>0</v>
      </c>
      <c r="H1035">
        <v>0</v>
      </c>
      <c r="I1035">
        <v>2376</v>
      </c>
      <c r="J1035">
        <v>999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100000</v>
      </c>
      <c r="X1035">
        <v>5</v>
      </c>
      <c r="Y1035">
        <v>251</v>
      </c>
      <c r="Z1035">
        <v>1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0</v>
      </c>
      <c r="BZ1035">
        <v>0</v>
      </c>
    </row>
    <row r="1036" spans="1:78" x14ac:dyDescent="0.2">
      <c r="A1036">
        <v>1034</v>
      </c>
      <c r="B1036" t="s">
        <v>982</v>
      </c>
      <c r="C1036">
        <v>40</v>
      </c>
      <c r="D1036">
        <v>0</v>
      </c>
      <c r="E1036">
        <v>1</v>
      </c>
      <c r="F1036">
        <v>1</v>
      </c>
      <c r="G1036">
        <v>0</v>
      </c>
      <c r="H1036">
        <v>0</v>
      </c>
      <c r="I1036">
        <v>2376</v>
      </c>
      <c r="J1036">
        <v>999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100000</v>
      </c>
      <c r="X1036">
        <v>5</v>
      </c>
      <c r="Y1036">
        <v>251</v>
      </c>
      <c r="Z1036">
        <v>1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0</v>
      </c>
      <c r="BZ1036">
        <v>0</v>
      </c>
    </row>
    <row r="1037" spans="1:78" x14ac:dyDescent="0.2">
      <c r="A1037">
        <v>1035</v>
      </c>
      <c r="B1037" t="s">
        <v>983</v>
      </c>
      <c r="C1037">
        <v>40</v>
      </c>
      <c r="D1037">
        <v>0</v>
      </c>
      <c r="E1037">
        <v>1</v>
      </c>
      <c r="F1037">
        <v>1</v>
      </c>
      <c r="G1037">
        <v>0</v>
      </c>
      <c r="H1037">
        <v>0</v>
      </c>
      <c r="I1037">
        <v>4021</v>
      </c>
      <c r="J1037">
        <v>999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100000</v>
      </c>
      <c r="X1037">
        <v>5</v>
      </c>
      <c r="Y1037">
        <v>251</v>
      </c>
      <c r="Z1037">
        <v>1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0</v>
      </c>
    </row>
    <row r="1038" spans="1:78" x14ac:dyDescent="0.2">
      <c r="A1038">
        <v>1036</v>
      </c>
      <c r="B1038" t="s">
        <v>984</v>
      </c>
      <c r="C1038">
        <v>40</v>
      </c>
      <c r="D1038">
        <v>0</v>
      </c>
      <c r="E1038">
        <v>1</v>
      </c>
      <c r="F1038">
        <v>1</v>
      </c>
      <c r="G1038">
        <v>0</v>
      </c>
      <c r="H1038">
        <v>0</v>
      </c>
      <c r="I1038">
        <v>1224</v>
      </c>
      <c r="J1038">
        <v>999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100000</v>
      </c>
      <c r="X1038">
        <v>5</v>
      </c>
      <c r="Y1038">
        <v>251</v>
      </c>
      <c r="Z1038">
        <v>1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0</v>
      </c>
      <c r="BV1038">
        <v>0</v>
      </c>
      <c r="BW1038">
        <v>0</v>
      </c>
      <c r="BX1038">
        <v>0</v>
      </c>
      <c r="BY1038">
        <v>0</v>
      </c>
      <c r="BZ1038">
        <v>0</v>
      </c>
    </row>
    <row r="1039" spans="1:78" x14ac:dyDescent="0.2">
      <c r="A1039">
        <v>1037</v>
      </c>
      <c r="B1039" t="s">
        <v>985</v>
      </c>
      <c r="C1039">
        <v>40</v>
      </c>
      <c r="D1039">
        <v>0</v>
      </c>
      <c r="E1039">
        <v>1</v>
      </c>
      <c r="F1039">
        <v>1</v>
      </c>
      <c r="G1039">
        <v>0</v>
      </c>
      <c r="H1039">
        <v>0</v>
      </c>
      <c r="I1039">
        <v>2797</v>
      </c>
      <c r="J1039">
        <v>999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100000</v>
      </c>
      <c r="X1039">
        <v>5</v>
      </c>
      <c r="Y1039">
        <v>251</v>
      </c>
      <c r="Z1039">
        <v>1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</row>
    <row r="1040" spans="1:78" x14ac:dyDescent="0.2">
      <c r="A1040">
        <v>1038</v>
      </c>
      <c r="B1040" t="s">
        <v>986</v>
      </c>
      <c r="C1040">
        <v>40</v>
      </c>
      <c r="D1040">
        <v>0</v>
      </c>
      <c r="E1040">
        <v>1</v>
      </c>
      <c r="F1040">
        <v>1</v>
      </c>
      <c r="G1040">
        <v>0</v>
      </c>
      <c r="H1040">
        <v>0</v>
      </c>
      <c r="I1040">
        <v>1096</v>
      </c>
      <c r="J1040">
        <v>999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100000</v>
      </c>
      <c r="X1040">
        <v>5</v>
      </c>
      <c r="Y1040">
        <v>251</v>
      </c>
      <c r="Z1040">
        <v>1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</row>
    <row r="1041" spans="1:78" x14ac:dyDescent="0.2">
      <c r="A1041">
        <v>1039</v>
      </c>
      <c r="B1041" t="s">
        <v>987</v>
      </c>
      <c r="C1041">
        <v>40</v>
      </c>
      <c r="D1041">
        <v>19</v>
      </c>
      <c r="E1041">
        <v>1</v>
      </c>
      <c r="F1041">
        <v>1</v>
      </c>
      <c r="G1041">
        <v>0</v>
      </c>
      <c r="H1041">
        <v>0</v>
      </c>
      <c r="I1041">
        <v>1191</v>
      </c>
      <c r="J1041">
        <v>999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100000</v>
      </c>
      <c r="X1041">
        <v>5</v>
      </c>
      <c r="Y1041">
        <v>251</v>
      </c>
      <c r="Z1041">
        <v>1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</row>
    <row r="1042" spans="1:78" x14ac:dyDescent="0.2">
      <c r="A1042">
        <v>1040</v>
      </c>
      <c r="B1042" t="s">
        <v>988</v>
      </c>
      <c r="C1042">
        <v>40</v>
      </c>
      <c r="D1042">
        <v>19</v>
      </c>
      <c r="E1042">
        <v>1</v>
      </c>
      <c r="F1042">
        <v>1</v>
      </c>
      <c r="G1042">
        <v>4</v>
      </c>
      <c r="H1042">
        <v>0</v>
      </c>
      <c r="I1042">
        <v>1192</v>
      </c>
      <c r="J1042">
        <v>999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100000</v>
      </c>
      <c r="X1042">
        <v>5</v>
      </c>
      <c r="Y1042">
        <v>251</v>
      </c>
      <c r="Z1042">
        <v>1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0</v>
      </c>
      <c r="BY1042">
        <v>0</v>
      </c>
      <c r="BZ1042">
        <v>0</v>
      </c>
    </row>
    <row r="1043" spans="1:78" x14ac:dyDescent="0.2">
      <c r="A1043">
        <v>1041</v>
      </c>
      <c r="B1043" t="s">
        <v>989</v>
      </c>
      <c r="C1043">
        <v>40</v>
      </c>
      <c r="D1043">
        <v>0</v>
      </c>
      <c r="E1043">
        <v>1</v>
      </c>
      <c r="F1043">
        <v>1</v>
      </c>
      <c r="G1043">
        <v>0</v>
      </c>
      <c r="H1043">
        <v>0</v>
      </c>
      <c r="I1043">
        <v>2383</v>
      </c>
      <c r="J1043">
        <v>999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100000</v>
      </c>
      <c r="X1043">
        <v>5</v>
      </c>
      <c r="Y1043">
        <v>251</v>
      </c>
      <c r="Z1043">
        <v>1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0</v>
      </c>
      <c r="BZ1043">
        <v>0</v>
      </c>
    </row>
    <row r="1044" spans="1:78" x14ac:dyDescent="0.2">
      <c r="A1044">
        <v>1042</v>
      </c>
      <c r="B1044" t="s">
        <v>990</v>
      </c>
      <c r="C1044">
        <v>40</v>
      </c>
      <c r="D1044">
        <v>0</v>
      </c>
      <c r="E1044">
        <v>1</v>
      </c>
      <c r="F1044">
        <v>1</v>
      </c>
      <c r="G1044">
        <v>0</v>
      </c>
      <c r="H1044">
        <v>0</v>
      </c>
      <c r="I1044">
        <v>1011</v>
      </c>
      <c r="J1044">
        <v>999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100000</v>
      </c>
      <c r="X1044">
        <v>5</v>
      </c>
      <c r="Y1044">
        <v>251</v>
      </c>
      <c r="Z1044">
        <v>1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>
        <v>0</v>
      </c>
    </row>
    <row r="1045" spans="1:78" x14ac:dyDescent="0.2">
      <c r="A1045">
        <v>1043</v>
      </c>
      <c r="B1045" t="s">
        <v>991</v>
      </c>
      <c r="C1045">
        <v>40</v>
      </c>
      <c r="D1045">
        <v>0</v>
      </c>
      <c r="E1045">
        <v>1</v>
      </c>
      <c r="F1045">
        <v>1</v>
      </c>
      <c r="G1045">
        <v>0</v>
      </c>
      <c r="H1045">
        <v>0</v>
      </c>
      <c r="I1045">
        <v>1580</v>
      </c>
      <c r="J1045">
        <v>999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100000</v>
      </c>
      <c r="X1045">
        <v>5</v>
      </c>
      <c r="Y1045">
        <v>251</v>
      </c>
      <c r="Z1045">
        <v>1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</row>
    <row r="1046" spans="1:78" x14ac:dyDescent="0.2">
      <c r="A1046">
        <v>1044</v>
      </c>
      <c r="B1046" t="s">
        <v>992</v>
      </c>
      <c r="C1046">
        <v>40</v>
      </c>
      <c r="D1046">
        <v>0</v>
      </c>
      <c r="E1046">
        <v>1</v>
      </c>
      <c r="F1046">
        <v>1</v>
      </c>
      <c r="G1046">
        <v>0</v>
      </c>
      <c r="H1046">
        <v>0</v>
      </c>
      <c r="I1046">
        <v>1767</v>
      </c>
      <c r="J1046">
        <v>999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100000</v>
      </c>
      <c r="X1046">
        <v>5</v>
      </c>
      <c r="Y1046">
        <v>251</v>
      </c>
      <c r="Z1046">
        <v>1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0</v>
      </c>
      <c r="BZ1046">
        <v>0</v>
      </c>
    </row>
    <row r="1047" spans="1:78" x14ac:dyDescent="0.2">
      <c r="A1047">
        <v>1045</v>
      </c>
      <c r="B1047" t="s">
        <v>993</v>
      </c>
      <c r="C1047">
        <v>46</v>
      </c>
      <c r="D1047">
        <v>3</v>
      </c>
      <c r="E1047">
        <v>1</v>
      </c>
      <c r="F1047">
        <v>1</v>
      </c>
      <c r="G1047">
        <v>10</v>
      </c>
      <c r="H1047">
        <v>0</v>
      </c>
      <c r="I1047">
        <v>50617</v>
      </c>
      <c r="J1047">
        <v>1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100000</v>
      </c>
      <c r="X1047">
        <v>5</v>
      </c>
      <c r="Y1047">
        <v>251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0</v>
      </c>
      <c r="BX1047">
        <v>0</v>
      </c>
      <c r="BY1047">
        <v>0</v>
      </c>
      <c r="BZ1047">
        <v>0</v>
      </c>
    </row>
    <row r="1048" spans="1:78" x14ac:dyDescent="0.2">
      <c r="A1048">
        <v>1046</v>
      </c>
      <c r="B1048" t="s">
        <v>994</v>
      </c>
      <c r="C1048">
        <v>46</v>
      </c>
      <c r="D1048">
        <v>3</v>
      </c>
      <c r="E1048">
        <v>1</v>
      </c>
      <c r="F1048">
        <v>1</v>
      </c>
      <c r="G1048">
        <v>15</v>
      </c>
      <c r="H1048">
        <v>0</v>
      </c>
      <c r="I1048">
        <v>50618</v>
      </c>
      <c r="J1048">
        <v>1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100000</v>
      </c>
      <c r="X1048">
        <v>5</v>
      </c>
      <c r="Y1048">
        <v>251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BY1048">
        <v>0</v>
      </c>
      <c r="BZ1048">
        <v>0</v>
      </c>
    </row>
    <row r="1049" spans="1:78" x14ac:dyDescent="0.2">
      <c r="A1049">
        <v>1047</v>
      </c>
      <c r="B1049" t="s">
        <v>995</v>
      </c>
      <c r="C1049">
        <v>46</v>
      </c>
      <c r="D1049">
        <v>3</v>
      </c>
      <c r="E1049">
        <v>1</v>
      </c>
      <c r="F1049">
        <v>1</v>
      </c>
      <c r="G1049">
        <v>20</v>
      </c>
      <c r="H1049">
        <v>0</v>
      </c>
      <c r="I1049">
        <v>50619</v>
      </c>
      <c r="J1049">
        <v>1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100000</v>
      </c>
      <c r="X1049">
        <v>5</v>
      </c>
      <c r="Y1049">
        <v>251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</row>
    <row r="1050" spans="1:78" x14ac:dyDescent="0.2">
      <c r="A1050">
        <v>1048</v>
      </c>
      <c r="B1050" t="s">
        <v>996</v>
      </c>
      <c r="C1050">
        <v>46</v>
      </c>
      <c r="D1050">
        <v>3</v>
      </c>
      <c r="E1050">
        <v>1</v>
      </c>
      <c r="F1050">
        <v>1</v>
      </c>
      <c r="G1050">
        <v>25</v>
      </c>
      <c r="H1050">
        <v>0</v>
      </c>
      <c r="I1050">
        <v>50620</v>
      </c>
      <c r="J1050">
        <v>1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100000</v>
      </c>
      <c r="X1050">
        <v>5</v>
      </c>
      <c r="Y1050">
        <v>251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0</v>
      </c>
      <c r="BZ1050">
        <v>0</v>
      </c>
    </row>
    <row r="1051" spans="1:78" x14ac:dyDescent="0.2">
      <c r="A1051">
        <v>1049</v>
      </c>
      <c r="B1051" t="s">
        <v>997</v>
      </c>
      <c r="C1051">
        <v>46</v>
      </c>
      <c r="D1051">
        <v>3</v>
      </c>
      <c r="E1051">
        <v>1</v>
      </c>
      <c r="F1051">
        <v>1</v>
      </c>
      <c r="G1051">
        <v>35</v>
      </c>
      <c r="H1051">
        <v>0</v>
      </c>
      <c r="I1051">
        <v>50621</v>
      </c>
      <c r="J1051">
        <v>1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100000</v>
      </c>
      <c r="X1051">
        <v>5</v>
      </c>
      <c r="Y1051">
        <v>251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0</v>
      </c>
      <c r="BW1051">
        <v>0</v>
      </c>
      <c r="BX1051">
        <v>0</v>
      </c>
      <c r="BY1051">
        <v>0</v>
      </c>
      <c r="BZ1051">
        <v>0</v>
      </c>
    </row>
    <row r="1052" spans="1:78" x14ac:dyDescent="0.2">
      <c r="A1052">
        <v>1050</v>
      </c>
      <c r="B1052" t="s">
        <v>998</v>
      </c>
      <c r="C1052">
        <v>46</v>
      </c>
      <c r="D1052">
        <v>3</v>
      </c>
      <c r="E1052">
        <v>1</v>
      </c>
      <c r="F1052">
        <v>2</v>
      </c>
      <c r="G1052">
        <v>10</v>
      </c>
      <c r="H1052">
        <v>0</v>
      </c>
      <c r="I1052">
        <v>50638</v>
      </c>
      <c r="J1052">
        <v>1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100000</v>
      </c>
      <c r="X1052">
        <v>5</v>
      </c>
      <c r="Y1052">
        <v>251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>
        <v>0</v>
      </c>
      <c r="BW1052">
        <v>0</v>
      </c>
      <c r="BX1052">
        <v>0</v>
      </c>
      <c r="BY1052">
        <v>0</v>
      </c>
      <c r="BZ1052">
        <v>0</v>
      </c>
    </row>
    <row r="1053" spans="1:78" x14ac:dyDescent="0.2">
      <c r="A1053">
        <v>1051</v>
      </c>
      <c r="B1053" t="s">
        <v>999</v>
      </c>
      <c r="C1053">
        <v>46</v>
      </c>
      <c r="D1053">
        <v>3</v>
      </c>
      <c r="E1053">
        <v>1</v>
      </c>
      <c r="F1053">
        <v>2</v>
      </c>
      <c r="G1053">
        <v>15</v>
      </c>
      <c r="H1053">
        <v>0</v>
      </c>
      <c r="I1053">
        <v>50639</v>
      </c>
      <c r="J1053">
        <v>1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100000</v>
      </c>
      <c r="X1053">
        <v>5</v>
      </c>
      <c r="Y1053">
        <v>251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0</v>
      </c>
      <c r="BY1053">
        <v>0</v>
      </c>
      <c r="BZ1053">
        <v>0</v>
      </c>
    </row>
    <row r="1054" spans="1:78" x14ac:dyDescent="0.2">
      <c r="A1054">
        <v>1052</v>
      </c>
      <c r="B1054" t="s">
        <v>1000</v>
      </c>
      <c r="C1054">
        <v>46</v>
      </c>
      <c r="D1054">
        <v>3</v>
      </c>
      <c r="E1054">
        <v>1</v>
      </c>
      <c r="F1054">
        <v>2</v>
      </c>
      <c r="G1054">
        <v>20</v>
      </c>
      <c r="H1054">
        <v>0</v>
      </c>
      <c r="I1054">
        <v>50640</v>
      </c>
      <c r="J1054">
        <v>1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100000</v>
      </c>
      <c r="X1054">
        <v>5</v>
      </c>
      <c r="Y1054">
        <v>251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</row>
    <row r="1055" spans="1:78" x14ac:dyDescent="0.2">
      <c r="A1055">
        <v>1053</v>
      </c>
      <c r="B1055" t="s">
        <v>1001</v>
      </c>
      <c r="C1055">
        <v>46</v>
      </c>
      <c r="D1055">
        <v>3</v>
      </c>
      <c r="E1055">
        <v>1</v>
      </c>
      <c r="F1055">
        <v>2</v>
      </c>
      <c r="G1055">
        <v>25</v>
      </c>
      <c r="H1055">
        <v>0</v>
      </c>
      <c r="I1055">
        <v>50641</v>
      </c>
      <c r="J1055">
        <v>1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100000</v>
      </c>
      <c r="X1055">
        <v>5</v>
      </c>
      <c r="Y1055">
        <v>251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</row>
    <row r="1056" spans="1:78" x14ac:dyDescent="0.2">
      <c r="A1056">
        <v>1054</v>
      </c>
      <c r="B1056" t="s">
        <v>1002</v>
      </c>
      <c r="C1056">
        <v>46</v>
      </c>
      <c r="D1056">
        <v>3</v>
      </c>
      <c r="E1056">
        <v>1</v>
      </c>
      <c r="F1056">
        <v>2</v>
      </c>
      <c r="G1056">
        <v>35</v>
      </c>
      <c r="H1056">
        <v>0</v>
      </c>
      <c r="I1056">
        <v>50642</v>
      </c>
      <c r="J1056">
        <v>1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100000</v>
      </c>
      <c r="X1056">
        <v>5</v>
      </c>
      <c r="Y1056">
        <v>251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0</v>
      </c>
      <c r="BZ1056">
        <v>0</v>
      </c>
    </row>
    <row r="1057" spans="1:78" x14ac:dyDescent="0.2">
      <c r="A1057">
        <v>1055</v>
      </c>
      <c r="B1057" t="s">
        <v>1003</v>
      </c>
      <c r="C1057">
        <v>46</v>
      </c>
      <c r="D1057">
        <v>3</v>
      </c>
      <c r="E1057">
        <v>1</v>
      </c>
      <c r="F1057">
        <v>3</v>
      </c>
      <c r="G1057">
        <v>10</v>
      </c>
      <c r="H1057">
        <v>0</v>
      </c>
      <c r="I1057">
        <v>50603</v>
      </c>
      <c r="J1057">
        <v>1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100000</v>
      </c>
      <c r="X1057">
        <v>5</v>
      </c>
      <c r="Y1057">
        <v>251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0</v>
      </c>
      <c r="BZ1057">
        <v>0</v>
      </c>
    </row>
    <row r="1058" spans="1:78" x14ac:dyDescent="0.2">
      <c r="A1058">
        <v>1056</v>
      </c>
      <c r="B1058" t="s">
        <v>1004</v>
      </c>
      <c r="C1058">
        <v>46</v>
      </c>
      <c r="D1058">
        <v>3</v>
      </c>
      <c r="E1058">
        <v>1</v>
      </c>
      <c r="F1058">
        <v>3</v>
      </c>
      <c r="G1058">
        <v>15</v>
      </c>
      <c r="H1058">
        <v>0</v>
      </c>
      <c r="I1058">
        <v>50604</v>
      </c>
      <c r="J1058">
        <v>1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100000</v>
      </c>
      <c r="X1058">
        <v>5</v>
      </c>
      <c r="Y1058">
        <v>251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0</v>
      </c>
      <c r="BZ1058">
        <v>0</v>
      </c>
    </row>
    <row r="1059" spans="1:78" x14ac:dyDescent="0.2">
      <c r="A1059">
        <v>1057</v>
      </c>
      <c r="B1059" t="s">
        <v>1005</v>
      </c>
      <c r="C1059">
        <v>46</v>
      </c>
      <c r="D1059">
        <v>3</v>
      </c>
      <c r="E1059">
        <v>1</v>
      </c>
      <c r="F1059">
        <v>3</v>
      </c>
      <c r="G1059">
        <v>20</v>
      </c>
      <c r="H1059">
        <v>0</v>
      </c>
      <c r="I1059">
        <v>50605</v>
      </c>
      <c r="J1059">
        <v>1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100000</v>
      </c>
      <c r="X1059">
        <v>5</v>
      </c>
      <c r="Y1059">
        <v>251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>
        <v>0</v>
      </c>
      <c r="BZ1059">
        <v>0</v>
      </c>
    </row>
    <row r="1060" spans="1:78" x14ac:dyDescent="0.2">
      <c r="A1060">
        <v>1058</v>
      </c>
      <c r="B1060" t="s">
        <v>1006</v>
      </c>
      <c r="C1060">
        <v>46</v>
      </c>
      <c r="D1060">
        <v>3</v>
      </c>
      <c r="E1060">
        <v>1</v>
      </c>
      <c r="F1060">
        <v>3</v>
      </c>
      <c r="G1060">
        <v>35</v>
      </c>
      <c r="H1060">
        <v>0</v>
      </c>
      <c r="I1060">
        <v>50606</v>
      </c>
      <c r="J1060">
        <v>1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100000</v>
      </c>
      <c r="X1060">
        <v>5</v>
      </c>
      <c r="Y1060">
        <v>251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</row>
    <row r="1061" spans="1:78" x14ac:dyDescent="0.2">
      <c r="A1061">
        <v>1059</v>
      </c>
      <c r="B1061" t="s">
        <v>1007</v>
      </c>
      <c r="C1061">
        <v>46</v>
      </c>
      <c r="D1061">
        <v>3</v>
      </c>
      <c r="E1061">
        <v>1</v>
      </c>
      <c r="F1061">
        <v>3</v>
      </c>
      <c r="G1061">
        <v>50</v>
      </c>
      <c r="H1061">
        <v>0</v>
      </c>
      <c r="I1061">
        <v>50607</v>
      </c>
      <c r="J1061">
        <v>1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100000</v>
      </c>
      <c r="X1061">
        <v>5</v>
      </c>
      <c r="Y1061">
        <v>251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</row>
    <row r="1062" spans="1:78" x14ac:dyDescent="0.2">
      <c r="A1062">
        <v>1060</v>
      </c>
      <c r="B1062" t="s">
        <v>1008</v>
      </c>
      <c r="C1062">
        <v>46</v>
      </c>
      <c r="D1062">
        <v>3</v>
      </c>
      <c r="E1062">
        <v>1</v>
      </c>
      <c r="F1062">
        <v>4</v>
      </c>
      <c r="G1062">
        <v>10</v>
      </c>
      <c r="H1062">
        <v>0</v>
      </c>
      <c r="I1062">
        <v>50645</v>
      </c>
      <c r="J1062">
        <v>1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100000</v>
      </c>
      <c r="X1062">
        <v>5</v>
      </c>
      <c r="Y1062">
        <v>251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</row>
    <row r="1063" spans="1:78" x14ac:dyDescent="0.2">
      <c r="A1063">
        <v>1061</v>
      </c>
      <c r="B1063" t="s">
        <v>1009</v>
      </c>
      <c r="C1063">
        <v>46</v>
      </c>
      <c r="D1063">
        <v>3</v>
      </c>
      <c r="E1063">
        <v>1</v>
      </c>
      <c r="F1063">
        <v>4</v>
      </c>
      <c r="G1063">
        <v>15</v>
      </c>
      <c r="H1063">
        <v>0</v>
      </c>
      <c r="I1063">
        <v>50646</v>
      </c>
      <c r="J1063">
        <v>1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100000</v>
      </c>
      <c r="X1063">
        <v>5</v>
      </c>
      <c r="Y1063">
        <v>251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</row>
    <row r="1064" spans="1:78" x14ac:dyDescent="0.2">
      <c r="A1064">
        <v>1062</v>
      </c>
      <c r="B1064" t="s">
        <v>1010</v>
      </c>
      <c r="C1064">
        <v>46</v>
      </c>
      <c r="D1064">
        <v>3</v>
      </c>
      <c r="E1064">
        <v>1</v>
      </c>
      <c r="F1064">
        <v>4</v>
      </c>
      <c r="G1064">
        <v>20</v>
      </c>
      <c r="H1064">
        <v>0</v>
      </c>
      <c r="I1064">
        <v>50647</v>
      </c>
      <c r="J1064">
        <v>1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100000</v>
      </c>
      <c r="X1064">
        <v>5</v>
      </c>
      <c r="Y1064">
        <v>251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</row>
    <row r="1065" spans="1:78" x14ac:dyDescent="0.2">
      <c r="A1065">
        <v>1063</v>
      </c>
      <c r="B1065" t="s">
        <v>1011</v>
      </c>
      <c r="C1065">
        <v>46</v>
      </c>
      <c r="D1065">
        <v>3</v>
      </c>
      <c r="E1065">
        <v>1</v>
      </c>
      <c r="F1065">
        <v>4</v>
      </c>
      <c r="G1065">
        <v>35</v>
      </c>
      <c r="H1065">
        <v>0</v>
      </c>
      <c r="I1065">
        <v>50648</v>
      </c>
      <c r="J1065">
        <v>1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100000</v>
      </c>
      <c r="X1065">
        <v>5</v>
      </c>
      <c r="Y1065">
        <v>251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0</v>
      </c>
      <c r="BZ1065">
        <v>0</v>
      </c>
    </row>
    <row r="1066" spans="1:78" x14ac:dyDescent="0.2">
      <c r="A1066">
        <v>1064</v>
      </c>
      <c r="B1066" t="s">
        <v>1012</v>
      </c>
      <c r="C1066">
        <v>46</v>
      </c>
      <c r="D1066">
        <v>3</v>
      </c>
      <c r="E1066">
        <v>1</v>
      </c>
      <c r="F1066">
        <v>4</v>
      </c>
      <c r="G1066">
        <v>50</v>
      </c>
      <c r="H1066">
        <v>0</v>
      </c>
      <c r="I1066">
        <v>50649</v>
      </c>
      <c r="J1066">
        <v>1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100000</v>
      </c>
      <c r="X1066">
        <v>5</v>
      </c>
      <c r="Y1066">
        <v>251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</row>
    <row r="1067" spans="1:78" x14ac:dyDescent="0.2">
      <c r="A1067">
        <v>1065</v>
      </c>
      <c r="B1067" t="s">
        <v>1013</v>
      </c>
      <c r="C1067">
        <v>46</v>
      </c>
      <c r="D1067">
        <v>3</v>
      </c>
      <c r="E1067">
        <v>1</v>
      </c>
      <c r="F1067">
        <v>5</v>
      </c>
      <c r="G1067">
        <v>10</v>
      </c>
      <c r="H1067">
        <v>0</v>
      </c>
      <c r="I1067">
        <v>50610</v>
      </c>
      <c r="J1067">
        <v>1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100000</v>
      </c>
      <c r="X1067">
        <v>5</v>
      </c>
      <c r="Y1067">
        <v>251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</row>
    <row r="1068" spans="1:78" x14ac:dyDescent="0.2">
      <c r="A1068">
        <v>1066</v>
      </c>
      <c r="B1068" t="s">
        <v>1014</v>
      </c>
      <c r="C1068">
        <v>46</v>
      </c>
      <c r="D1068">
        <v>3</v>
      </c>
      <c r="E1068">
        <v>1</v>
      </c>
      <c r="F1068">
        <v>5</v>
      </c>
      <c r="G1068">
        <v>15</v>
      </c>
      <c r="H1068">
        <v>0</v>
      </c>
      <c r="I1068">
        <v>50612</v>
      </c>
      <c r="J1068">
        <v>1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100000</v>
      </c>
      <c r="X1068">
        <v>5</v>
      </c>
      <c r="Y1068">
        <v>251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0</v>
      </c>
    </row>
    <row r="1069" spans="1:78" x14ac:dyDescent="0.2">
      <c r="A1069">
        <v>1067</v>
      </c>
      <c r="B1069" t="s">
        <v>1015</v>
      </c>
      <c r="C1069">
        <v>46</v>
      </c>
      <c r="D1069">
        <v>3</v>
      </c>
      <c r="E1069">
        <v>1</v>
      </c>
      <c r="F1069">
        <v>5</v>
      </c>
      <c r="G1069">
        <v>20</v>
      </c>
      <c r="H1069">
        <v>0</v>
      </c>
      <c r="I1069">
        <v>50614</v>
      </c>
      <c r="J1069">
        <v>1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100000</v>
      </c>
      <c r="X1069">
        <v>5</v>
      </c>
      <c r="Y1069">
        <v>251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</row>
    <row r="1070" spans="1:78" x14ac:dyDescent="0.2">
      <c r="A1070">
        <v>1068</v>
      </c>
      <c r="B1070" t="s">
        <v>1016</v>
      </c>
      <c r="C1070">
        <v>46</v>
      </c>
      <c r="D1070">
        <v>3</v>
      </c>
      <c r="E1070">
        <v>1</v>
      </c>
      <c r="F1070">
        <v>5</v>
      </c>
      <c r="G1070">
        <v>35</v>
      </c>
      <c r="H1070">
        <v>0</v>
      </c>
      <c r="I1070">
        <v>50616</v>
      </c>
      <c r="J1070">
        <v>1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100000</v>
      </c>
      <c r="X1070">
        <v>5</v>
      </c>
      <c r="Y1070">
        <v>251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</row>
    <row r="1071" spans="1:78" x14ac:dyDescent="0.2">
      <c r="A1071">
        <v>1069</v>
      </c>
      <c r="B1071" t="s">
        <v>1017</v>
      </c>
      <c r="C1071">
        <v>46</v>
      </c>
      <c r="D1071">
        <v>3</v>
      </c>
      <c r="E1071">
        <v>1</v>
      </c>
      <c r="F1071">
        <v>5</v>
      </c>
      <c r="G1071">
        <v>50</v>
      </c>
      <c r="H1071">
        <v>0</v>
      </c>
      <c r="I1071">
        <v>50618</v>
      </c>
      <c r="J1071">
        <v>1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100000</v>
      </c>
      <c r="X1071">
        <v>5</v>
      </c>
      <c r="Y1071">
        <v>251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0</v>
      </c>
      <c r="BZ1071">
        <v>0</v>
      </c>
    </row>
    <row r="1072" spans="1:78" x14ac:dyDescent="0.2">
      <c r="A1072">
        <v>1070</v>
      </c>
      <c r="B1072" t="s">
        <v>1018</v>
      </c>
      <c r="C1072">
        <v>46</v>
      </c>
      <c r="D1072">
        <v>3</v>
      </c>
      <c r="E1072">
        <v>1</v>
      </c>
      <c r="F1072">
        <v>6</v>
      </c>
      <c r="G1072">
        <v>100</v>
      </c>
      <c r="H1072">
        <v>0</v>
      </c>
      <c r="I1072">
        <v>50659</v>
      </c>
      <c r="J1072">
        <v>1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100000</v>
      </c>
      <c r="X1072">
        <v>5</v>
      </c>
      <c r="Y1072">
        <v>251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</row>
    <row r="1073" spans="1:78" x14ac:dyDescent="0.2">
      <c r="A1073">
        <v>1071</v>
      </c>
      <c r="B1073" t="s">
        <v>1019</v>
      </c>
      <c r="C1073">
        <v>46</v>
      </c>
      <c r="D1073">
        <v>3</v>
      </c>
      <c r="E1073">
        <v>1</v>
      </c>
      <c r="F1073">
        <v>6</v>
      </c>
      <c r="G1073">
        <v>150</v>
      </c>
      <c r="H1073">
        <v>0</v>
      </c>
      <c r="I1073">
        <v>50659</v>
      </c>
      <c r="J1073">
        <v>1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100000</v>
      </c>
      <c r="X1073">
        <v>5</v>
      </c>
      <c r="Y1073">
        <v>251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</row>
    <row r="1074" spans="1:78" x14ac:dyDescent="0.2">
      <c r="A1074">
        <v>1072</v>
      </c>
      <c r="B1074" t="s">
        <v>1020</v>
      </c>
      <c r="C1074">
        <v>46</v>
      </c>
      <c r="D1074">
        <v>3</v>
      </c>
      <c r="E1074">
        <v>1</v>
      </c>
      <c r="F1074">
        <v>6</v>
      </c>
      <c r="G1074">
        <v>200</v>
      </c>
      <c r="H1074">
        <v>0</v>
      </c>
      <c r="I1074">
        <v>50660</v>
      </c>
      <c r="J1074">
        <v>1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100000</v>
      </c>
      <c r="X1074">
        <v>5</v>
      </c>
      <c r="Y1074">
        <v>251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</row>
    <row r="1075" spans="1:78" x14ac:dyDescent="0.2">
      <c r="A1075">
        <v>1073</v>
      </c>
      <c r="B1075" t="s">
        <v>1021</v>
      </c>
      <c r="C1075">
        <v>46</v>
      </c>
      <c r="D1075">
        <v>3</v>
      </c>
      <c r="E1075">
        <v>1</v>
      </c>
      <c r="F1075">
        <v>6</v>
      </c>
      <c r="G1075">
        <v>300</v>
      </c>
      <c r="H1075">
        <v>0</v>
      </c>
      <c r="I1075">
        <v>50660</v>
      </c>
      <c r="J1075">
        <v>1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100000</v>
      </c>
      <c r="X1075">
        <v>5</v>
      </c>
      <c r="Y1075">
        <v>251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0</v>
      </c>
      <c r="BZ1075">
        <v>0</v>
      </c>
    </row>
    <row r="1076" spans="1:78" x14ac:dyDescent="0.2">
      <c r="A1076">
        <v>1074</v>
      </c>
      <c r="B1076" t="s">
        <v>1022</v>
      </c>
      <c r="C1076">
        <v>46</v>
      </c>
      <c r="D1076">
        <v>3</v>
      </c>
      <c r="E1076">
        <v>1</v>
      </c>
      <c r="F1076">
        <v>6</v>
      </c>
      <c r="G1076">
        <v>400</v>
      </c>
      <c r="H1076">
        <v>0</v>
      </c>
      <c r="I1076">
        <v>50661</v>
      </c>
      <c r="J1076">
        <v>1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100000</v>
      </c>
      <c r="X1076">
        <v>5</v>
      </c>
      <c r="Y1076">
        <v>251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0</v>
      </c>
      <c r="BZ1076">
        <v>0</v>
      </c>
    </row>
    <row r="1077" spans="1:78" x14ac:dyDescent="0.2">
      <c r="A1077">
        <v>1075</v>
      </c>
      <c r="B1077" t="s">
        <v>1023</v>
      </c>
      <c r="C1077">
        <v>46</v>
      </c>
      <c r="D1077">
        <v>3</v>
      </c>
      <c r="E1077">
        <v>1</v>
      </c>
      <c r="F1077">
        <v>6</v>
      </c>
      <c r="G1077">
        <v>500</v>
      </c>
      <c r="H1077">
        <v>0</v>
      </c>
      <c r="I1077">
        <v>50662</v>
      </c>
      <c r="J1077">
        <v>1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100000</v>
      </c>
      <c r="X1077">
        <v>5</v>
      </c>
      <c r="Y1077">
        <v>251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0</v>
      </c>
    </row>
    <row r="1078" spans="1:78" x14ac:dyDescent="0.2">
      <c r="A1078">
        <v>1076</v>
      </c>
      <c r="B1078" t="s">
        <v>1024</v>
      </c>
      <c r="C1078">
        <v>46</v>
      </c>
      <c r="D1078">
        <v>3</v>
      </c>
      <c r="E1078">
        <v>1</v>
      </c>
      <c r="F1078">
        <v>6</v>
      </c>
      <c r="G1078">
        <v>700</v>
      </c>
      <c r="H1078">
        <v>0</v>
      </c>
      <c r="I1078">
        <v>50663</v>
      </c>
      <c r="J1078">
        <v>1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100000</v>
      </c>
      <c r="X1078">
        <v>5</v>
      </c>
      <c r="Y1078">
        <v>251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>
        <v>0</v>
      </c>
      <c r="BZ1078">
        <v>0</v>
      </c>
    </row>
    <row r="1079" spans="1:78" x14ac:dyDescent="0.2">
      <c r="A1079">
        <v>1077</v>
      </c>
      <c r="B1079" t="s">
        <v>1025</v>
      </c>
      <c r="C1079">
        <v>46</v>
      </c>
      <c r="D1079">
        <v>3</v>
      </c>
      <c r="E1079">
        <v>1</v>
      </c>
      <c r="F1079">
        <v>6</v>
      </c>
      <c r="G1079">
        <v>900</v>
      </c>
      <c r="H1079">
        <v>0</v>
      </c>
      <c r="I1079">
        <v>50664</v>
      </c>
      <c r="J1079">
        <v>1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100000</v>
      </c>
      <c r="X1079">
        <v>5</v>
      </c>
      <c r="Y1079">
        <v>251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0</v>
      </c>
      <c r="BZ1079">
        <v>0</v>
      </c>
    </row>
    <row r="1080" spans="1:78" x14ac:dyDescent="0.2">
      <c r="A1080">
        <v>1078</v>
      </c>
      <c r="B1080" t="s">
        <v>1026</v>
      </c>
      <c r="C1080">
        <v>46</v>
      </c>
      <c r="D1080">
        <v>3</v>
      </c>
      <c r="E1080">
        <v>1</v>
      </c>
      <c r="F1080">
        <v>6</v>
      </c>
      <c r="G1080">
        <v>1200</v>
      </c>
      <c r="H1080">
        <v>0</v>
      </c>
      <c r="I1080">
        <v>50665</v>
      </c>
      <c r="J1080">
        <v>1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100000</v>
      </c>
      <c r="X1080">
        <v>5</v>
      </c>
      <c r="Y1080">
        <v>251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</row>
    <row r="1081" spans="1:78" x14ac:dyDescent="0.2">
      <c r="A1081">
        <v>1079</v>
      </c>
      <c r="B1081" t="s">
        <v>1027</v>
      </c>
      <c r="C1081">
        <v>46</v>
      </c>
      <c r="D1081">
        <v>3</v>
      </c>
      <c r="E1081">
        <v>1</v>
      </c>
      <c r="F1081">
        <v>7</v>
      </c>
      <c r="G1081">
        <v>100</v>
      </c>
      <c r="H1081">
        <v>0</v>
      </c>
      <c r="I1081">
        <v>50652</v>
      </c>
      <c r="J1081">
        <v>1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100000</v>
      </c>
      <c r="X1081">
        <v>5</v>
      </c>
      <c r="Y1081">
        <v>251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</row>
    <row r="1082" spans="1:78" x14ac:dyDescent="0.2">
      <c r="A1082">
        <v>1080</v>
      </c>
      <c r="B1082" t="s">
        <v>1028</v>
      </c>
      <c r="C1082">
        <v>46</v>
      </c>
      <c r="D1082">
        <v>3</v>
      </c>
      <c r="E1082">
        <v>1</v>
      </c>
      <c r="F1082">
        <v>7</v>
      </c>
      <c r="G1082">
        <v>150</v>
      </c>
      <c r="H1082">
        <v>0</v>
      </c>
      <c r="I1082">
        <v>50652</v>
      </c>
      <c r="J1082">
        <v>1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100000</v>
      </c>
      <c r="X1082">
        <v>5</v>
      </c>
      <c r="Y1082">
        <v>251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</row>
    <row r="1083" spans="1:78" x14ac:dyDescent="0.2">
      <c r="A1083">
        <v>1081</v>
      </c>
      <c r="B1083" t="s">
        <v>1029</v>
      </c>
      <c r="C1083">
        <v>46</v>
      </c>
      <c r="D1083">
        <v>3</v>
      </c>
      <c r="E1083">
        <v>1</v>
      </c>
      <c r="F1083">
        <v>7</v>
      </c>
      <c r="G1083">
        <v>200</v>
      </c>
      <c r="H1083">
        <v>0</v>
      </c>
      <c r="I1083">
        <v>50653</v>
      </c>
      <c r="J1083">
        <v>1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100000</v>
      </c>
      <c r="X1083">
        <v>5</v>
      </c>
      <c r="Y1083">
        <v>251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>
        <v>0</v>
      </c>
      <c r="BW1083">
        <v>0</v>
      </c>
      <c r="BX1083">
        <v>0</v>
      </c>
      <c r="BY1083">
        <v>0</v>
      </c>
      <c r="BZ1083">
        <v>0</v>
      </c>
    </row>
    <row r="1084" spans="1:78" x14ac:dyDescent="0.2">
      <c r="A1084">
        <v>1082</v>
      </c>
      <c r="B1084" t="s">
        <v>1030</v>
      </c>
      <c r="C1084">
        <v>46</v>
      </c>
      <c r="D1084">
        <v>3</v>
      </c>
      <c r="E1084">
        <v>1</v>
      </c>
      <c r="F1084">
        <v>7</v>
      </c>
      <c r="G1084">
        <v>300</v>
      </c>
      <c r="H1084">
        <v>0</v>
      </c>
      <c r="I1084">
        <v>50653</v>
      </c>
      <c r="J1084">
        <v>1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100000</v>
      </c>
      <c r="X1084">
        <v>5</v>
      </c>
      <c r="Y1084">
        <v>251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</row>
    <row r="1085" spans="1:78" x14ac:dyDescent="0.2">
      <c r="A1085">
        <v>1083</v>
      </c>
      <c r="B1085" t="s">
        <v>1031</v>
      </c>
      <c r="C1085">
        <v>46</v>
      </c>
      <c r="D1085">
        <v>3</v>
      </c>
      <c r="E1085">
        <v>1</v>
      </c>
      <c r="F1085">
        <v>7</v>
      </c>
      <c r="G1085">
        <v>400</v>
      </c>
      <c r="H1085">
        <v>0</v>
      </c>
      <c r="I1085">
        <v>50654</v>
      </c>
      <c r="J1085">
        <v>1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100000</v>
      </c>
      <c r="X1085">
        <v>5</v>
      </c>
      <c r="Y1085">
        <v>251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>
        <v>0</v>
      </c>
      <c r="BZ1085">
        <v>0</v>
      </c>
    </row>
    <row r="1086" spans="1:78" x14ac:dyDescent="0.2">
      <c r="A1086">
        <v>1084</v>
      </c>
      <c r="B1086" t="s">
        <v>1032</v>
      </c>
      <c r="C1086">
        <v>46</v>
      </c>
      <c r="D1086">
        <v>3</v>
      </c>
      <c r="E1086">
        <v>1</v>
      </c>
      <c r="F1086">
        <v>7</v>
      </c>
      <c r="G1086">
        <v>500</v>
      </c>
      <c r="H1086">
        <v>0</v>
      </c>
      <c r="I1086">
        <v>50655</v>
      </c>
      <c r="J1086">
        <v>1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100000</v>
      </c>
      <c r="X1086">
        <v>5</v>
      </c>
      <c r="Y1086">
        <v>251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</row>
    <row r="1087" spans="1:78" x14ac:dyDescent="0.2">
      <c r="A1087">
        <v>1085</v>
      </c>
      <c r="B1087" t="s">
        <v>1033</v>
      </c>
      <c r="C1087">
        <v>46</v>
      </c>
      <c r="D1087">
        <v>3</v>
      </c>
      <c r="E1087">
        <v>1</v>
      </c>
      <c r="F1087">
        <v>7</v>
      </c>
      <c r="G1087">
        <v>700</v>
      </c>
      <c r="H1087">
        <v>0</v>
      </c>
      <c r="I1087">
        <v>50656</v>
      </c>
      <c r="J1087">
        <v>1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100000</v>
      </c>
      <c r="X1087">
        <v>5</v>
      </c>
      <c r="Y1087">
        <v>251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>
        <v>0</v>
      </c>
    </row>
    <row r="1088" spans="1:78" x14ac:dyDescent="0.2">
      <c r="A1088">
        <v>1086</v>
      </c>
      <c r="B1088" t="s">
        <v>1034</v>
      </c>
      <c r="C1088">
        <v>46</v>
      </c>
      <c r="D1088">
        <v>3</v>
      </c>
      <c r="E1088">
        <v>1</v>
      </c>
      <c r="F1088">
        <v>7</v>
      </c>
      <c r="G1088">
        <v>900</v>
      </c>
      <c r="H1088">
        <v>0</v>
      </c>
      <c r="I1088">
        <v>50657</v>
      </c>
      <c r="J1088">
        <v>1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100000</v>
      </c>
      <c r="X1088">
        <v>5</v>
      </c>
      <c r="Y1088">
        <v>251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>
        <v>0</v>
      </c>
    </row>
    <row r="1089" spans="1:78" x14ac:dyDescent="0.2">
      <c r="A1089">
        <v>1087</v>
      </c>
      <c r="B1089" t="s">
        <v>1035</v>
      </c>
      <c r="C1089">
        <v>46</v>
      </c>
      <c r="D1089">
        <v>3</v>
      </c>
      <c r="E1089">
        <v>1</v>
      </c>
      <c r="F1089">
        <v>7</v>
      </c>
      <c r="G1089">
        <v>1200</v>
      </c>
      <c r="H1089">
        <v>0</v>
      </c>
      <c r="I1089">
        <v>50658</v>
      </c>
      <c r="J1089">
        <v>1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100000</v>
      </c>
      <c r="X1089">
        <v>5</v>
      </c>
      <c r="Y1089">
        <v>251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>
        <v>0</v>
      </c>
    </row>
    <row r="1090" spans="1:78" x14ac:dyDescent="0.2">
      <c r="A1090">
        <v>1088</v>
      </c>
      <c r="B1090" t="s">
        <v>1036</v>
      </c>
      <c r="C1090">
        <v>46</v>
      </c>
      <c r="D1090">
        <v>3</v>
      </c>
      <c r="E1090">
        <v>1</v>
      </c>
      <c r="F1090">
        <v>0</v>
      </c>
      <c r="G1090">
        <v>0</v>
      </c>
      <c r="H1090">
        <v>0</v>
      </c>
      <c r="I1090">
        <v>50624</v>
      </c>
      <c r="J1090">
        <v>1</v>
      </c>
      <c r="K1090">
        <v>1</v>
      </c>
      <c r="L1090">
        <v>1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100000</v>
      </c>
      <c r="X1090">
        <v>5</v>
      </c>
      <c r="Y1090">
        <v>251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>
        <v>0</v>
      </c>
    </row>
    <row r="1091" spans="1:78" x14ac:dyDescent="0.2">
      <c r="A1091">
        <v>1089</v>
      </c>
      <c r="B1091" t="s">
        <v>1037</v>
      </c>
      <c r="C1091">
        <v>46</v>
      </c>
      <c r="D1091">
        <v>3</v>
      </c>
      <c r="E1091">
        <v>1</v>
      </c>
      <c r="F1091">
        <v>0</v>
      </c>
      <c r="G1091">
        <v>0</v>
      </c>
      <c r="H1091">
        <v>0</v>
      </c>
      <c r="I1091">
        <v>50625</v>
      </c>
      <c r="J1091">
        <v>1</v>
      </c>
      <c r="K1091">
        <v>1</v>
      </c>
      <c r="L1091">
        <v>2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100000</v>
      </c>
      <c r="X1091">
        <v>5</v>
      </c>
      <c r="Y1091">
        <v>251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</row>
    <row r="1092" spans="1:78" x14ac:dyDescent="0.2">
      <c r="A1092">
        <v>1090</v>
      </c>
      <c r="B1092" t="s">
        <v>1038</v>
      </c>
      <c r="C1092">
        <v>46</v>
      </c>
      <c r="D1092">
        <v>3</v>
      </c>
      <c r="E1092">
        <v>1</v>
      </c>
      <c r="F1092">
        <v>0</v>
      </c>
      <c r="G1092">
        <v>0</v>
      </c>
      <c r="H1092">
        <v>0</v>
      </c>
      <c r="I1092">
        <v>50626</v>
      </c>
      <c r="J1092">
        <v>1</v>
      </c>
      <c r="K1092">
        <v>1</v>
      </c>
      <c r="L1092">
        <v>3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100000</v>
      </c>
      <c r="X1092">
        <v>5</v>
      </c>
      <c r="Y1092">
        <v>251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>
        <v>0</v>
      </c>
      <c r="BX1092">
        <v>0</v>
      </c>
      <c r="BY1092">
        <v>0</v>
      </c>
      <c r="BZ1092">
        <v>0</v>
      </c>
    </row>
    <row r="1093" spans="1:78" x14ac:dyDescent="0.2">
      <c r="A1093">
        <v>1091</v>
      </c>
      <c r="B1093" t="s">
        <v>1039</v>
      </c>
      <c r="C1093">
        <v>46</v>
      </c>
      <c r="D1093">
        <v>3</v>
      </c>
      <c r="E1093">
        <v>1</v>
      </c>
      <c r="F1093">
        <v>0</v>
      </c>
      <c r="G1093">
        <v>0</v>
      </c>
      <c r="H1093">
        <v>0</v>
      </c>
      <c r="I1093">
        <v>50674</v>
      </c>
      <c r="J1093">
        <v>1</v>
      </c>
      <c r="K1093">
        <v>2</v>
      </c>
      <c r="L1093">
        <v>3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100000</v>
      </c>
      <c r="X1093">
        <v>5</v>
      </c>
      <c r="Y1093">
        <v>251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0</v>
      </c>
      <c r="BZ1093">
        <v>0</v>
      </c>
    </row>
    <row r="1094" spans="1:78" x14ac:dyDescent="0.2">
      <c r="A1094">
        <v>1092</v>
      </c>
      <c r="B1094" t="s">
        <v>1040</v>
      </c>
      <c r="C1094">
        <v>46</v>
      </c>
      <c r="D1094">
        <v>3</v>
      </c>
      <c r="E1094">
        <v>1</v>
      </c>
      <c r="F1094">
        <v>0</v>
      </c>
      <c r="G1094">
        <v>0</v>
      </c>
      <c r="H1094">
        <v>0</v>
      </c>
      <c r="I1094">
        <v>50676</v>
      </c>
      <c r="J1094">
        <v>1</v>
      </c>
      <c r="K1094">
        <v>2</v>
      </c>
      <c r="L1094">
        <v>4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100000</v>
      </c>
      <c r="X1094">
        <v>5</v>
      </c>
      <c r="Y1094">
        <v>251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>
        <v>0</v>
      </c>
      <c r="BX1094">
        <v>0</v>
      </c>
      <c r="BY1094">
        <v>0</v>
      </c>
      <c r="BZ1094">
        <v>0</v>
      </c>
    </row>
    <row r="1095" spans="1:78" x14ac:dyDescent="0.2">
      <c r="A1095">
        <v>1093</v>
      </c>
      <c r="B1095" t="s">
        <v>1041</v>
      </c>
      <c r="C1095">
        <v>46</v>
      </c>
      <c r="D1095">
        <v>3</v>
      </c>
      <c r="E1095">
        <v>1</v>
      </c>
      <c r="F1095">
        <v>0</v>
      </c>
      <c r="G1095">
        <v>0</v>
      </c>
      <c r="H1095">
        <v>0</v>
      </c>
      <c r="I1095">
        <v>50678</v>
      </c>
      <c r="J1095">
        <v>1</v>
      </c>
      <c r="K1095">
        <v>2</v>
      </c>
      <c r="L1095">
        <v>5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100000</v>
      </c>
      <c r="X1095">
        <v>5</v>
      </c>
      <c r="Y1095">
        <v>251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0</v>
      </c>
    </row>
    <row r="1096" spans="1:78" x14ac:dyDescent="0.2">
      <c r="A1096">
        <v>1094</v>
      </c>
      <c r="B1096" t="s">
        <v>1042</v>
      </c>
      <c r="C1096">
        <v>46</v>
      </c>
      <c r="D1096">
        <v>3</v>
      </c>
      <c r="E1096">
        <v>1</v>
      </c>
      <c r="F1096">
        <v>0</v>
      </c>
      <c r="G1096">
        <v>0</v>
      </c>
      <c r="H1096">
        <v>0</v>
      </c>
      <c r="I1096">
        <v>50680</v>
      </c>
      <c r="J1096">
        <v>1</v>
      </c>
      <c r="K1096">
        <v>2</v>
      </c>
      <c r="L1096">
        <v>7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100000</v>
      </c>
      <c r="X1096">
        <v>5</v>
      </c>
      <c r="Y1096">
        <v>251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>
        <v>0</v>
      </c>
      <c r="BZ1096">
        <v>0</v>
      </c>
    </row>
    <row r="1097" spans="1:78" x14ac:dyDescent="0.2">
      <c r="A1097">
        <v>1095</v>
      </c>
      <c r="B1097" t="s">
        <v>1043</v>
      </c>
      <c r="C1097">
        <v>46</v>
      </c>
      <c r="D1097">
        <v>3</v>
      </c>
      <c r="E1097">
        <v>1</v>
      </c>
      <c r="F1097">
        <v>0</v>
      </c>
      <c r="G1097">
        <v>0</v>
      </c>
      <c r="H1097">
        <v>0</v>
      </c>
      <c r="I1097">
        <v>50682</v>
      </c>
      <c r="J1097">
        <v>1</v>
      </c>
      <c r="K1097">
        <v>2</v>
      </c>
      <c r="L1097">
        <v>10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100000</v>
      </c>
      <c r="X1097">
        <v>5</v>
      </c>
      <c r="Y1097">
        <v>251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</row>
    <row r="1098" spans="1:78" x14ac:dyDescent="0.2">
      <c r="A1098">
        <v>1096</v>
      </c>
      <c r="B1098" t="s">
        <v>1044</v>
      </c>
      <c r="C1098">
        <v>46</v>
      </c>
      <c r="D1098">
        <v>3</v>
      </c>
      <c r="E1098">
        <v>1</v>
      </c>
      <c r="F1098">
        <v>0</v>
      </c>
      <c r="G1098">
        <v>0</v>
      </c>
      <c r="H1098">
        <v>0</v>
      </c>
      <c r="I1098">
        <v>50627</v>
      </c>
      <c r="J1098">
        <v>1</v>
      </c>
      <c r="K1098">
        <v>5</v>
      </c>
      <c r="L1098">
        <v>1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100000</v>
      </c>
      <c r="X1098">
        <v>5</v>
      </c>
      <c r="Y1098">
        <v>251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>
        <v>0</v>
      </c>
      <c r="BW1098">
        <v>0</v>
      </c>
      <c r="BX1098">
        <v>0</v>
      </c>
      <c r="BY1098">
        <v>0</v>
      </c>
      <c r="BZ1098">
        <v>0</v>
      </c>
    </row>
    <row r="1099" spans="1:78" x14ac:dyDescent="0.2">
      <c r="A1099">
        <v>1097</v>
      </c>
      <c r="B1099" t="s">
        <v>1045</v>
      </c>
      <c r="C1099">
        <v>46</v>
      </c>
      <c r="D1099">
        <v>3</v>
      </c>
      <c r="E1099">
        <v>1</v>
      </c>
      <c r="F1099">
        <v>0</v>
      </c>
      <c r="G1099">
        <v>0</v>
      </c>
      <c r="H1099">
        <v>0</v>
      </c>
      <c r="I1099">
        <v>50628</v>
      </c>
      <c r="J1099">
        <v>1</v>
      </c>
      <c r="K1099">
        <v>5</v>
      </c>
      <c r="L1099">
        <v>2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100000</v>
      </c>
      <c r="X1099">
        <v>5</v>
      </c>
      <c r="Y1099">
        <v>251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</row>
    <row r="1100" spans="1:78" x14ac:dyDescent="0.2">
      <c r="A1100">
        <v>1098</v>
      </c>
      <c r="B1100" t="s">
        <v>1046</v>
      </c>
      <c r="C1100">
        <v>46</v>
      </c>
      <c r="D1100">
        <v>3</v>
      </c>
      <c r="E1100">
        <v>1</v>
      </c>
      <c r="F1100">
        <v>0</v>
      </c>
      <c r="G1100">
        <v>0</v>
      </c>
      <c r="H1100">
        <v>0</v>
      </c>
      <c r="I1100">
        <v>50629</v>
      </c>
      <c r="J1100">
        <v>1</v>
      </c>
      <c r="K1100">
        <v>5</v>
      </c>
      <c r="L1100">
        <v>3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100000</v>
      </c>
      <c r="X1100">
        <v>5</v>
      </c>
      <c r="Y1100">
        <v>251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</row>
    <row r="1101" spans="1:78" x14ac:dyDescent="0.2">
      <c r="A1101">
        <v>1099</v>
      </c>
      <c r="B1101" t="s">
        <v>1047</v>
      </c>
      <c r="C1101">
        <v>46</v>
      </c>
      <c r="D1101">
        <v>3</v>
      </c>
      <c r="E1101">
        <v>1</v>
      </c>
      <c r="F1101">
        <v>0</v>
      </c>
      <c r="G1101">
        <v>0</v>
      </c>
      <c r="H1101">
        <v>0</v>
      </c>
      <c r="I1101">
        <v>50666</v>
      </c>
      <c r="J1101">
        <v>1</v>
      </c>
      <c r="K1101">
        <v>6</v>
      </c>
      <c r="L1101">
        <v>1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100000</v>
      </c>
      <c r="X1101">
        <v>5</v>
      </c>
      <c r="Y1101">
        <v>251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0</v>
      </c>
    </row>
    <row r="1102" spans="1:78" x14ac:dyDescent="0.2">
      <c r="A1102">
        <v>1100</v>
      </c>
      <c r="B1102" t="s">
        <v>1048</v>
      </c>
      <c r="C1102">
        <v>46</v>
      </c>
      <c r="D1102">
        <v>3</v>
      </c>
      <c r="E1102">
        <v>1</v>
      </c>
      <c r="F1102">
        <v>0</v>
      </c>
      <c r="G1102">
        <v>0</v>
      </c>
      <c r="H1102">
        <v>0</v>
      </c>
      <c r="I1102">
        <v>50667</v>
      </c>
      <c r="J1102">
        <v>1</v>
      </c>
      <c r="K1102">
        <v>6</v>
      </c>
      <c r="L1102">
        <v>3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100000</v>
      </c>
      <c r="X1102">
        <v>5</v>
      </c>
      <c r="Y1102">
        <v>251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>
        <v>0</v>
      </c>
      <c r="BW1102">
        <v>0</v>
      </c>
      <c r="BX1102">
        <v>0</v>
      </c>
      <c r="BY1102">
        <v>0</v>
      </c>
      <c r="BZ1102">
        <v>0</v>
      </c>
    </row>
    <row r="1103" spans="1:78" x14ac:dyDescent="0.2">
      <c r="A1103">
        <v>1101</v>
      </c>
      <c r="B1103" t="s">
        <v>1049</v>
      </c>
      <c r="C1103">
        <v>46</v>
      </c>
      <c r="D1103">
        <v>3</v>
      </c>
      <c r="E1103">
        <v>1</v>
      </c>
      <c r="F1103">
        <v>0</v>
      </c>
      <c r="G1103">
        <v>0</v>
      </c>
      <c r="H1103">
        <v>0</v>
      </c>
      <c r="I1103">
        <v>50668</v>
      </c>
      <c r="J1103">
        <v>1</v>
      </c>
      <c r="K1103">
        <v>6</v>
      </c>
      <c r="L1103">
        <v>5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100000</v>
      </c>
      <c r="X1103">
        <v>5</v>
      </c>
      <c r="Y1103">
        <v>251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0</v>
      </c>
      <c r="BY1103">
        <v>0</v>
      </c>
      <c r="BZ1103">
        <v>0</v>
      </c>
    </row>
    <row r="1104" spans="1:78" x14ac:dyDescent="0.2">
      <c r="A1104">
        <v>1102</v>
      </c>
      <c r="B1104" t="s">
        <v>1050</v>
      </c>
      <c r="C1104">
        <v>46</v>
      </c>
      <c r="D1104">
        <v>3</v>
      </c>
      <c r="E1104">
        <v>2</v>
      </c>
      <c r="F1104">
        <v>0</v>
      </c>
      <c r="G1104">
        <v>0</v>
      </c>
      <c r="H1104">
        <v>0</v>
      </c>
      <c r="I1104">
        <v>50680</v>
      </c>
      <c r="J1104">
        <v>1</v>
      </c>
      <c r="K1104">
        <v>8</v>
      </c>
      <c r="L1104">
        <v>2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100000</v>
      </c>
      <c r="X1104">
        <v>5</v>
      </c>
      <c r="Y1104">
        <v>251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</row>
    <row r="1105" spans="1:78" x14ac:dyDescent="0.2">
      <c r="A1105">
        <v>1103</v>
      </c>
      <c r="B1105" t="s">
        <v>1051</v>
      </c>
      <c r="C1105">
        <v>46</v>
      </c>
      <c r="D1105">
        <v>3</v>
      </c>
      <c r="E1105">
        <v>2</v>
      </c>
      <c r="F1105">
        <v>0</v>
      </c>
      <c r="G1105">
        <v>0</v>
      </c>
      <c r="H1105">
        <v>0</v>
      </c>
      <c r="I1105">
        <v>50681</v>
      </c>
      <c r="J1105">
        <v>1</v>
      </c>
      <c r="K1105">
        <v>8</v>
      </c>
      <c r="L1105">
        <v>4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100000</v>
      </c>
      <c r="X1105">
        <v>5</v>
      </c>
      <c r="Y1105">
        <v>251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</row>
    <row r="1106" spans="1:78" x14ac:dyDescent="0.2">
      <c r="A1106">
        <v>1104</v>
      </c>
      <c r="B1106" t="s">
        <v>1052</v>
      </c>
      <c r="C1106">
        <v>46</v>
      </c>
      <c r="D1106">
        <v>3</v>
      </c>
      <c r="E1106">
        <v>2</v>
      </c>
      <c r="F1106">
        <v>0</v>
      </c>
      <c r="G1106">
        <v>0</v>
      </c>
      <c r="H1106">
        <v>0</v>
      </c>
      <c r="I1106">
        <v>50682</v>
      </c>
      <c r="J1106">
        <v>1</v>
      </c>
      <c r="K1106">
        <v>8</v>
      </c>
      <c r="L1106">
        <v>6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100000</v>
      </c>
      <c r="X1106">
        <v>5</v>
      </c>
      <c r="Y1106">
        <v>251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</row>
    <row r="1107" spans="1:78" x14ac:dyDescent="0.2">
      <c r="A1107">
        <v>1105</v>
      </c>
      <c r="B1107" t="s">
        <v>1053</v>
      </c>
      <c r="C1107">
        <v>46</v>
      </c>
      <c r="D1107">
        <v>3</v>
      </c>
      <c r="E1107">
        <v>2</v>
      </c>
      <c r="F1107">
        <v>0</v>
      </c>
      <c r="G1107">
        <v>0</v>
      </c>
      <c r="H1107">
        <v>0</v>
      </c>
      <c r="I1107">
        <v>50683</v>
      </c>
      <c r="J1107">
        <v>1</v>
      </c>
      <c r="K1107">
        <v>8</v>
      </c>
      <c r="L1107">
        <v>8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100000</v>
      </c>
      <c r="X1107">
        <v>5</v>
      </c>
      <c r="Y1107">
        <v>251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</row>
    <row r="1108" spans="1:78" x14ac:dyDescent="0.2">
      <c r="A1108">
        <v>1106</v>
      </c>
      <c r="B1108" t="s">
        <v>1054</v>
      </c>
      <c r="C1108">
        <v>46</v>
      </c>
      <c r="D1108">
        <v>3</v>
      </c>
      <c r="E1108">
        <v>2</v>
      </c>
      <c r="F1108">
        <v>0</v>
      </c>
      <c r="G1108">
        <v>0</v>
      </c>
      <c r="H1108">
        <v>0</v>
      </c>
      <c r="I1108">
        <v>50684</v>
      </c>
      <c r="J1108">
        <v>1</v>
      </c>
      <c r="K1108">
        <v>8</v>
      </c>
      <c r="L1108">
        <v>10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100000</v>
      </c>
      <c r="X1108">
        <v>5</v>
      </c>
      <c r="Y1108">
        <v>251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</row>
    <row r="1109" spans="1:78" x14ac:dyDescent="0.2">
      <c r="A1109">
        <v>1107</v>
      </c>
      <c r="B1109" t="s">
        <v>1055</v>
      </c>
      <c r="C1109">
        <v>40</v>
      </c>
      <c r="D1109">
        <v>0</v>
      </c>
      <c r="E1109">
        <v>1</v>
      </c>
      <c r="F1109">
        <v>0</v>
      </c>
      <c r="G1109">
        <v>0</v>
      </c>
      <c r="H1109">
        <v>0</v>
      </c>
      <c r="I1109">
        <v>50696</v>
      </c>
      <c r="J1109">
        <v>1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100000</v>
      </c>
      <c r="X1109">
        <v>5</v>
      </c>
      <c r="Y1109">
        <v>251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>
        <v>0</v>
      </c>
      <c r="BZ1109">
        <v>0</v>
      </c>
    </row>
    <row r="1110" spans="1:78" x14ac:dyDescent="0.2">
      <c r="A1110">
        <v>1108</v>
      </c>
      <c r="B1110" t="s">
        <v>1056</v>
      </c>
      <c r="C1110">
        <v>40</v>
      </c>
      <c r="D1110">
        <v>0</v>
      </c>
      <c r="E1110">
        <v>1</v>
      </c>
      <c r="F1110">
        <v>0</v>
      </c>
      <c r="G1110">
        <v>0</v>
      </c>
      <c r="H1110">
        <v>0</v>
      </c>
      <c r="I1110">
        <v>50695</v>
      </c>
      <c r="J1110">
        <v>1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100000</v>
      </c>
      <c r="X1110">
        <v>5</v>
      </c>
      <c r="Y1110">
        <v>251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0</v>
      </c>
    </row>
    <row r="1111" spans="1:78" x14ac:dyDescent="0.2">
      <c r="A1111">
        <v>1109</v>
      </c>
      <c r="B1111" t="s">
        <v>1057</v>
      </c>
      <c r="C1111">
        <v>40</v>
      </c>
      <c r="D1111">
        <v>0</v>
      </c>
      <c r="E1111">
        <v>1</v>
      </c>
      <c r="F1111">
        <v>0</v>
      </c>
      <c r="G1111">
        <v>0</v>
      </c>
      <c r="H1111">
        <v>0</v>
      </c>
      <c r="I1111">
        <v>50694</v>
      </c>
      <c r="J1111">
        <v>1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100000</v>
      </c>
      <c r="X1111">
        <v>5</v>
      </c>
      <c r="Y1111">
        <v>251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>
        <v>0</v>
      </c>
      <c r="BZ1111">
        <v>0</v>
      </c>
    </row>
    <row r="1112" spans="1:78" x14ac:dyDescent="0.2">
      <c r="A1112">
        <v>1110</v>
      </c>
      <c r="B1112" t="s">
        <v>1058</v>
      </c>
      <c r="C1112">
        <v>40</v>
      </c>
      <c r="D1112">
        <v>0</v>
      </c>
      <c r="E1112">
        <v>1</v>
      </c>
      <c r="F1112">
        <v>0</v>
      </c>
      <c r="G1112">
        <v>0</v>
      </c>
      <c r="H1112">
        <v>0</v>
      </c>
      <c r="I1112">
        <v>50693</v>
      </c>
      <c r="J1112">
        <v>1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100000</v>
      </c>
      <c r="X1112">
        <v>5</v>
      </c>
      <c r="Y1112">
        <v>251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</row>
    <row r="1113" spans="1:78" x14ac:dyDescent="0.2">
      <c r="A1113">
        <v>1111</v>
      </c>
      <c r="B1113" t="s">
        <v>1059</v>
      </c>
      <c r="C1113">
        <v>40</v>
      </c>
      <c r="D1113">
        <v>0</v>
      </c>
      <c r="E1113">
        <v>1</v>
      </c>
      <c r="F1113">
        <v>0</v>
      </c>
      <c r="G1113">
        <v>0</v>
      </c>
      <c r="H1113">
        <v>0</v>
      </c>
      <c r="I1113">
        <v>50692</v>
      </c>
      <c r="J1113">
        <v>1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100000</v>
      </c>
      <c r="X1113">
        <v>5</v>
      </c>
      <c r="Y1113">
        <v>251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</row>
    <row r="1114" spans="1:78" x14ac:dyDescent="0.2">
      <c r="A1114">
        <v>1112</v>
      </c>
      <c r="B1114" t="s">
        <v>1744</v>
      </c>
      <c r="C1114">
        <v>40</v>
      </c>
      <c r="D1114">
        <v>0</v>
      </c>
      <c r="E1114">
        <v>1</v>
      </c>
      <c r="F1114">
        <v>0</v>
      </c>
      <c r="G1114">
        <v>0</v>
      </c>
      <c r="H1114">
        <v>0</v>
      </c>
      <c r="I1114">
        <v>40558</v>
      </c>
      <c r="J1114">
        <v>999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100000</v>
      </c>
      <c r="X1114">
        <v>5</v>
      </c>
      <c r="Y1114">
        <v>251</v>
      </c>
      <c r="Z1114">
        <v>1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</row>
    <row r="1115" spans="1:78" x14ac:dyDescent="0.2">
      <c r="A1115">
        <v>1113</v>
      </c>
      <c r="B1115" t="s">
        <v>1745</v>
      </c>
      <c r="C1115">
        <v>40</v>
      </c>
      <c r="D1115">
        <v>0</v>
      </c>
      <c r="E1115">
        <v>1</v>
      </c>
      <c r="F1115">
        <v>0</v>
      </c>
      <c r="G1115">
        <v>0</v>
      </c>
      <c r="H1115">
        <v>0</v>
      </c>
      <c r="I1115">
        <v>40559</v>
      </c>
      <c r="J1115">
        <v>999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100000</v>
      </c>
      <c r="X1115">
        <v>5</v>
      </c>
      <c r="Y1115">
        <v>251</v>
      </c>
      <c r="Z1115">
        <v>1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0</v>
      </c>
    </row>
    <row r="1116" spans="1:78" x14ac:dyDescent="0.2">
      <c r="A1116">
        <v>1114</v>
      </c>
      <c r="B1116" t="s">
        <v>1746</v>
      </c>
      <c r="C1116">
        <v>40</v>
      </c>
      <c r="D1116">
        <v>0</v>
      </c>
      <c r="E1116">
        <v>1</v>
      </c>
      <c r="F1116">
        <v>0</v>
      </c>
      <c r="G1116">
        <v>0</v>
      </c>
      <c r="H1116">
        <v>0</v>
      </c>
      <c r="I1116">
        <v>40560</v>
      </c>
      <c r="J1116">
        <v>999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100000</v>
      </c>
      <c r="X1116">
        <v>5</v>
      </c>
      <c r="Y1116">
        <v>251</v>
      </c>
      <c r="Z1116">
        <v>1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>
        <v>0</v>
      </c>
      <c r="BZ1116">
        <v>0</v>
      </c>
    </row>
    <row r="1117" spans="1:78" x14ac:dyDescent="0.2">
      <c r="A1117">
        <v>1115</v>
      </c>
      <c r="B1117" t="s">
        <v>1953</v>
      </c>
      <c r="C1117">
        <v>40</v>
      </c>
      <c r="D1117">
        <v>0</v>
      </c>
      <c r="E1117">
        <v>1</v>
      </c>
      <c r="F1117">
        <v>0</v>
      </c>
      <c r="G1117">
        <v>0</v>
      </c>
      <c r="H1117">
        <v>0</v>
      </c>
      <c r="I1117">
        <v>40847</v>
      </c>
      <c r="J1117">
        <v>999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100000</v>
      </c>
      <c r="X1117">
        <v>5</v>
      </c>
      <c r="Y1117">
        <v>251</v>
      </c>
      <c r="Z1117">
        <v>1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>
        <v>0</v>
      </c>
      <c r="BZ1117">
        <v>0</v>
      </c>
    </row>
    <row r="1118" spans="1:78" x14ac:dyDescent="0.2">
      <c r="A1118">
        <v>1116</v>
      </c>
      <c r="B1118" t="s">
        <v>2100</v>
      </c>
      <c r="C1118">
        <v>40</v>
      </c>
      <c r="D1118">
        <v>0</v>
      </c>
      <c r="E1118">
        <v>1</v>
      </c>
      <c r="F1118">
        <v>0</v>
      </c>
      <c r="G1118">
        <v>0</v>
      </c>
      <c r="H1118">
        <v>0</v>
      </c>
      <c r="I1118">
        <v>40843</v>
      </c>
      <c r="J1118">
        <v>1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100000</v>
      </c>
      <c r="X1118">
        <v>5</v>
      </c>
      <c r="Y1118">
        <v>251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0</v>
      </c>
      <c r="BW1118">
        <v>0</v>
      </c>
      <c r="BX1118">
        <v>0</v>
      </c>
      <c r="BY1118">
        <v>0</v>
      </c>
      <c r="BZ1118">
        <v>0</v>
      </c>
    </row>
    <row r="1119" spans="1:78" x14ac:dyDescent="0.2">
      <c r="A1119">
        <v>1117</v>
      </c>
      <c r="B1119" t="s">
        <v>2090</v>
      </c>
      <c r="C1119">
        <v>40</v>
      </c>
      <c r="D1119">
        <v>0</v>
      </c>
      <c r="E1119">
        <v>1</v>
      </c>
      <c r="F1119">
        <v>0</v>
      </c>
      <c r="G1119">
        <v>0</v>
      </c>
      <c r="H1119">
        <v>0</v>
      </c>
      <c r="I1119">
        <v>40843</v>
      </c>
      <c r="J1119">
        <v>1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100000</v>
      </c>
      <c r="X1119">
        <v>5</v>
      </c>
      <c r="Y1119">
        <v>251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>
        <v>0</v>
      </c>
      <c r="BW1119">
        <v>0</v>
      </c>
      <c r="BX1119">
        <v>0</v>
      </c>
      <c r="BY1119">
        <v>0</v>
      </c>
      <c r="BZ1119">
        <v>0</v>
      </c>
    </row>
    <row r="1120" spans="1:78" x14ac:dyDescent="0.2">
      <c r="A1120">
        <v>1118</v>
      </c>
      <c r="B1120" t="s">
        <v>2101</v>
      </c>
      <c r="C1120">
        <v>40</v>
      </c>
      <c r="D1120">
        <v>0</v>
      </c>
      <c r="E1120">
        <v>1</v>
      </c>
      <c r="F1120">
        <v>0</v>
      </c>
      <c r="G1120">
        <v>0</v>
      </c>
      <c r="H1120">
        <v>0</v>
      </c>
      <c r="I1120">
        <v>40842</v>
      </c>
      <c r="J1120">
        <v>1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100000</v>
      </c>
      <c r="X1120">
        <v>5</v>
      </c>
      <c r="Y1120">
        <v>251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0</v>
      </c>
      <c r="BZ1120">
        <v>0</v>
      </c>
    </row>
    <row r="1121" spans="1:78" x14ac:dyDescent="0.2">
      <c r="A1121">
        <v>1119</v>
      </c>
      <c r="B1121" t="s">
        <v>2091</v>
      </c>
      <c r="C1121">
        <v>40</v>
      </c>
      <c r="D1121">
        <v>0</v>
      </c>
      <c r="E1121">
        <v>1</v>
      </c>
      <c r="F1121">
        <v>0</v>
      </c>
      <c r="G1121">
        <v>0</v>
      </c>
      <c r="H1121">
        <v>0</v>
      </c>
      <c r="I1121">
        <v>40842</v>
      </c>
      <c r="J1121">
        <v>1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100000</v>
      </c>
      <c r="X1121">
        <v>5</v>
      </c>
      <c r="Y1121">
        <v>251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0</v>
      </c>
      <c r="BX1121">
        <v>0</v>
      </c>
      <c r="BY1121">
        <v>0</v>
      </c>
      <c r="BZ1121">
        <v>0</v>
      </c>
    </row>
    <row r="1122" spans="1:78" x14ac:dyDescent="0.2">
      <c r="A1122">
        <v>1120</v>
      </c>
      <c r="B1122" t="s">
        <v>2102</v>
      </c>
      <c r="C1122">
        <v>40</v>
      </c>
      <c r="D1122">
        <v>0</v>
      </c>
      <c r="E1122">
        <v>1</v>
      </c>
      <c r="F1122">
        <v>0</v>
      </c>
      <c r="G1122">
        <v>0</v>
      </c>
      <c r="H1122">
        <v>0</v>
      </c>
      <c r="I1122">
        <v>40841</v>
      </c>
      <c r="J1122">
        <v>1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100000</v>
      </c>
      <c r="X1122">
        <v>5</v>
      </c>
      <c r="Y1122">
        <v>251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0</v>
      </c>
      <c r="BV1122">
        <v>0</v>
      </c>
      <c r="BW1122">
        <v>0</v>
      </c>
      <c r="BX1122">
        <v>0</v>
      </c>
      <c r="BY1122">
        <v>0</v>
      </c>
      <c r="BZ1122">
        <v>0</v>
      </c>
    </row>
    <row r="1123" spans="1:78" x14ac:dyDescent="0.2">
      <c r="A1123">
        <v>1121</v>
      </c>
      <c r="B1123" t="s">
        <v>2092</v>
      </c>
      <c r="C1123">
        <v>40</v>
      </c>
      <c r="D1123">
        <v>0</v>
      </c>
      <c r="E1123">
        <v>1</v>
      </c>
      <c r="F1123">
        <v>0</v>
      </c>
      <c r="G1123">
        <v>0</v>
      </c>
      <c r="H1123">
        <v>0</v>
      </c>
      <c r="I1123">
        <v>40841</v>
      </c>
      <c r="J1123">
        <v>1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100000</v>
      </c>
      <c r="X1123">
        <v>5</v>
      </c>
      <c r="Y1123">
        <v>251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</row>
    <row r="1124" spans="1:78" x14ac:dyDescent="0.2">
      <c r="A1124">
        <v>1122</v>
      </c>
      <c r="B1124" t="s">
        <v>2097</v>
      </c>
      <c r="C1124">
        <v>40</v>
      </c>
      <c r="D1124">
        <v>0</v>
      </c>
      <c r="E1124">
        <v>1</v>
      </c>
      <c r="F1124">
        <v>0</v>
      </c>
      <c r="G1124">
        <v>0</v>
      </c>
      <c r="H1124">
        <v>0</v>
      </c>
      <c r="I1124">
        <v>40846</v>
      </c>
      <c r="J1124">
        <v>1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100000</v>
      </c>
      <c r="X1124">
        <v>5</v>
      </c>
      <c r="Y1124">
        <v>251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</row>
    <row r="1125" spans="1:78" x14ac:dyDescent="0.2">
      <c r="A1125">
        <v>1123</v>
      </c>
      <c r="B1125" t="s">
        <v>2094</v>
      </c>
      <c r="C1125">
        <v>40</v>
      </c>
      <c r="D1125">
        <v>0</v>
      </c>
      <c r="E1125">
        <v>1</v>
      </c>
      <c r="F1125">
        <v>0</v>
      </c>
      <c r="G1125">
        <v>0</v>
      </c>
      <c r="H1125">
        <v>0</v>
      </c>
      <c r="I1125">
        <v>40846</v>
      </c>
      <c r="J1125">
        <v>1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100000</v>
      </c>
      <c r="X1125">
        <v>5</v>
      </c>
      <c r="Y1125">
        <v>251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</row>
    <row r="1126" spans="1:78" x14ac:dyDescent="0.2">
      <c r="A1126">
        <v>1124</v>
      </c>
      <c r="B1126" t="s">
        <v>2098</v>
      </c>
      <c r="C1126">
        <v>40</v>
      </c>
      <c r="D1126">
        <v>0</v>
      </c>
      <c r="E1126">
        <v>1</v>
      </c>
      <c r="F1126">
        <v>0</v>
      </c>
      <c r="G1126">
        <v>0</v>
      </c>
      <c r="H1126">
        <v>0</v>
      </c>
      <c r="I1126">
        <v>40845</v>
      </c>
      <c r="J1126">
        <v>1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100000</v>
      </c>
      <c r="X1126">
        <v>5</v>
      </c>
      <c r="Y1126">
        <v>251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0</v>
      </c>
      <c r="BY1126">
        <v>0</v>
      </c>
      <c r="BZ1126">
        <v>0</v>
      </c>
    </row>
    <row r="1127" spans="1:78" x14ac:dyDescent="0.2">
      <c r="A1127">
        <v>1125</v>
      </c>
      <c r="B1127" t="s">
        <v>2095</v>
      </c>
      <c r="C1127">
        <v>40</v>
      </c>
      <c r="D1127">
        <v>0</v>
      </c>
      <c r="E1127">
        <v>1</v>
      </c>
      <c r="F1127">
        <v>0</v>
      </c>
      <c r="G1127">
        <v>0</v>
      </c>
      <c r="H1127">
        <v>0</v>
      </c>
      <c r="I1127">
        <v>40845</v>
      </c>
      <c r="J1127">
        <v>1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100000</v>
      </c>
      <c r="X1127">
        <v>5</v>
      </c>
      <c r="Y1127">
        <v>251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</row>
    <row r="1128" spans="1:78" x14ac:dyDescent="0.2">
      <c r="A1128">
        <v>1126</v>
      </c>
      <c r="B1128" t="s">
        <v>2099</v>
      </c>
      <c r="C1128">
        <v>40</v>
      </c>
      <c r="D1128">
        <v>0</v>
      </c>
      <c r="E1128">
        <v>1</v>
      </c>
      <c r="F1128">
        <v>0</v>
      </c>
      <c r="G1128">
        <v>0</v>
      </c>
      <c r="H1128">
        <v>0</v>
      </c>
      <c r="I1128">
        <v>40844</v>
      </c>
      <c r="J1128">
        <v>1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100000</v>
      </c>
      <c r="X1128">
        <v>5</v>
      </c>
      <c r="Y1128">
        <v>251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0</v>
      </c>
      <c r="BW1128">
        <v>0</v>
      </c>
      <c r="BX1128">
        <v>0</v>
      </c>
      <c r="BY1128">
        <v>0</v>
      </c>
      <c r="BZ1128">
        <v>0</v>
      </c>
    </row>
    <row r="1129" spans="1:78" x14ac:dyDescent="0.2">
      <c r="A1129">
        <v>1127</v>
      </c>
      <c r="B1129" t="s">
        <v>2096</v>
      </c>
      <c r="C1129">
        <v>40</v>
      </c>
      <c r="D1129">
        <v>0</v>
      </c>
      <c r="E1129">
        <v>1</v>
      </c>
      <c r="F1129">
        <v>0</v>
      </c>
      <c r="G1129">
        <v>0</v>
      </c>
      <c r="H1129">
        <v>0</v>
      </c>
      <c r="I1129">
        <v>40844</v>
      </c>
      <c r="J1129">
        <v>1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100000</v>
      </c>
      <c r="X1129">
        <v>5</v>
      </c>
      <c r="Y1129">
        <v>251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0</v>
      </c>
      <c r="BY1129">
        <v>0</v>
      </c>
      <c r="BZ1129">
        <v>0</v>
      </c>
    </row>
  </sheetData>
  <autoFilter ref="A1:BZ1117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4"/>
  <sheetViews>
    <sheetView tabSelected="1" workbookViewId="0">
      <pane ySplit="1" topLeftCell="A1102" activePane="bottomLeft" state="frozen"/>
      <selection pane="bottomLeft" activeCell="E1122" sqref="E1122"/>
    </sheetView>
  </sheetViews>
  <sheetFormatPr defaultRowHeight="14.25" x14ac:dyDescent="0.2"/>
  <cols>
    <col min="1" max="1" width="14.25" customWidth="1"/>
    <col min="2" max="2" width="15.875" customWidth="1"/>
    <col min="5" max="5" width="37.125" customWidth="1"/>
    <col min="8" max="8" width="37.25" customWidth="1"/>
    <col min="9" max="9" width="18.125" customWidth="1"/>
  </cols>
  <sheetData>
    <row r="1" spans="1:11" x14ac:dyDescent="0.2">
      <c r="A1" t="s">
        <v>1682</v>
      </c>
      <c r="B1" t="s">
        <v>1751</v>
      </c>
      <c r="C1" t="s">
        <v>1752</v>
      </c>
      <c r="E1" t="s">
        <v>1747</v>
      </c>
      <c r="F1" t="s">
        <v>1748</v>
      </c>
      <c r="G1" t="s">
        <v>1749</v>
      </c>
      <c r="H1" t="s">
        <v>1750</v>
      </c>
      <c r="J1" t="s">
        <v>1858</v>
      </c>
    </row>
    <row r="2" spans="1:11" x14ac:dyDescent="0.2">
      <c r="A2" t="str">
        <f>IF(LEN(stditems!B2)=0,"",stditems!B2)</f>
        <v>命运之书</v>
      </c>
      <c r="B2" t="str">
        <f>IF(stditems!C2=15,"装备位置:头盔",IF(OR(stditems!C2=19,stditems!C2=20,stditems!C2=21),"装备位置:项链",IF(OR(stditems!C2=5,stditems!C2=6),"装备位置:武器",IF(OR(stditems!C2=10,stditems!C2=11),"装备位置:衣服",IF(stditems!C2=16,"装备位置:斗笠",IF(OR(stditems!C2=22,stditems!C2=23),"装备位置:戒指",IF(OR(stditems!C2=24,stditems!C2=26),"装备位置:手镯",IF(stditems!C2=31,"双击使用物品",IF(stditems!C2=4,"书籍,双击使用",IF(stditems!C2=25,"装备位置:毒符",IF(stditems!C2=41,"任务物品",IF(stditems!C2=56,"强化宝石",IF(stditems!C2=0,"药品",IF(stditems!C2=3,"卷轴",IF(stditems!C2=43,"矿石",IF(stditems!C2=2,"可使用物品",IF(stditems!C2=64,"装备位置:腰带",IF(stditems!C2=62,"装备位置:鞋子",IF(stditems!C2=53,"装备位置:宝石\有气血石功能",IF(stditems!C2=63,"装备位置:灵石",IF(stditems!C2=65,"装备位置:官印",IF(stditems!C2=90,"装备位置:灵玉",IF(OR(stditems!C2=72,stditems!C2=73,stditems!C2=74),"装备位置:称号",IF(stditems!C2=30,"装备位置:勋章",IF(stditems!C2=28,"装备位置:马牌",IF(stditems!C2=12,"装备位置:盾牌",IF(OR(stditems!C2=66,stditems!C2=67),"装备位置:时装衣服",IF(OR(stditems!C2=68,stditems!C2=69),"装备位置:时装武器",IF(OR(stditems!C2=75,stditems!C2=76,stditems!C2=77),"装备位置:时装项链",IF(stditems!C2=78,"装备位置:时装头盔",IF(OR(stditems!C2=79,stditems!C2=80),"装备位置:时装手镯",IF(OR(stditems!C2=81,stditems!C2=82),"装备位置:时装戒指",IF(stditems!C2=83,"装备位置:时装勋章",IF(OR(stditems!C2=84,stditems!C2=85),"装备位置:时装腰带",IF(OR(stditems!C2=86,stditems!C2=87),"装备位置:时装靴子",IF(OR(stditems!C2=88,stditems!C2=89),"装备位置:时装宝石","其他物品"))))))))))))))))))))))))))))))))))))</f>
        <v>任务物品</v>
      </c>
      <c r="C2" t="str">
        <f>IF(OR(stditems!C2=5,stditems!C2=10,stditems!C2=11,stditems!C2=30,stditems!C2=16,stditems!C2=12,stditems!C2=25),0,IF(OR(stditems!C2=15,stditems!C2=19,stditems!C2=20,stditems!C2=21,stditems!C2=22,stditems!C2=23,stditems!C2=24,stditems!C2=26,stditems!C2=28,stditems!C2=29,stditems!C2=30,stditems!C2=53,stditems!C2=62,stditems!C2=63,stditems!C2=64,stditems!C2=65,stditems!C2=90),stditems!D2,""))</f>
        <v/>
      </c>
      <c r="D2" t="str">
        <f>IF(ISNA( VLOOKUP(C2,attrDesc!A:C,2,FALSE)),"", "\250/"&amp;VLOOKUP(C2,attrDesc!A:C,2,FALSE)&amp;":"&amp;VLOOKUP(C2,attrDesc!A:C,3,FALSE))</f>
        <v/>
      </c>
      <c r="H2" t="str">
        <f>IF(LEN(A2)=0,"", IF(LEN(B2)=0,"","151/"&amp;B2)&amp;IF(LEN(D2)=0,"", "\249/"&amp;D2))</f>
        <v>151/任务物品</v>
      </c>
      <c r="I2" t="str">
        <f>IF(LEN(H2)=0,"",A2&amp;"="&amp; H2)</f>
        <v>命运之书=151/任务物品</v>
      </c>
      <c r="J2" t="str">
        <f>IF(LEN(E2)=0,"", "\168/[物品特性]\"&amp;E2) &amp;IF(LEN(F2)=0,"", "\168/[物品备注]\"&amp; F2)&amp;IF(LEN(G2)=0,"", "\168/[物品出处]\"&amp; G2)</f>
        <v/>
      </c>
      <c r="K2" t="str">
        <f>IF(LEN(J2)=0,"",A2&amp;"="&amp;J2)</f>
        <v/>
      </c>
    </row>
    <row r="3" spans="1:11" x14ac:dyDescent="0.2">
      <c r="A3" t="str">
        <f>IF(LEN(stditems!B3)=0,"",stditems!B3)</f>
        <v>金创药(小量)</v>
      </c>
      <c r="B3" t="str">
        <f>IF(stditems!C3=15,"装备位置:头盔",IF(OR(stditems!C3=19,stditems!C3=20,stditems!C3=21),"装备位置:项链",IF(OR(stditems!C3=5,stditems!C3=6),"装备位置:武器",IF(OR(stditems!C3=10,stditems!C3=11),"装备位置:衣服",IF(stditems!C3=16,"装备位置:斗笠",IF(OR(stditems!C3=22,stditems!C3=23),"装备位置:戒指",IF(OR(stditems!C3=24,stditems!C3=26),"装备位置:手镯",IF(stditems!C3=31,"双击使用物品",IF(stditems!C3=4,"书籍,双击使用",IF(stditems!C3=25,"装备位置:毒符",IF(stditems!C3=41,"任务物品",IF(stditems!C3=56,"强化宝石",IF(stditems!C3=0,"药品",IF(stditems!C3=3,"卷轴",IF(stditems!C3=43,"矿石",IF(stditems!C3=2,"可使用物品",IF(stditems!C3=64,"装备位置:腰带",IF(stditems!C3=62,"装备位置:鞋子",IF(stditems!C3=53,"装备位置:宝石\有气血石功能",IF(stditems!C3=63,"装备位置:灵石",IF(stditems!C3=65,"装备位置:官印",IF(stditems!C3=90,"装备位置:灵玉",IF(OR(stditems!C3=72,stditems!C3=73,stditems!C3=74),"装备位置:称号",IF(stditems!C3=30,"装备位置:勋章",IF(stditems!C3=28,"装备位置:马牌",IF(stditems!C3=12,"装备位置:盾牌",IF(OR(stditems!C3=66,stditems!C3=67),"装备位置:时装衣服",IF(OR(stditems!C3=68,stditems!C3=69),"装备位置:时装武器",IF(OR(stditems!C3=75,stditems!C3=76,stditems!C3=77),"装备位置:时装项链",IF(stditems!C3=78,"装备位置:时装头盔",IF(OR(stditems!C3=79,stditems!C3=80),"装备位置:时装手镯",IF(OR(stditems!C3=81,stditems!C3=82),"装备位置:时装戒指",IF(stditems!C3=83,"装备位置:时装勋章",IF(OR(stditems!C3=84,stditems!C3=85),"装备位置:时装腰带",IF(OR(stditems!C3=86,stditems!C3=87),"装备位置:时装靴子",IF(OR(stditems!C3=88,stditems!C3=89),"装备位置:时装宝石","其他物品"))))))))))))))))))))))))))))))))))))</f>
        <v>药品</v>
      </c>
      <c r="C3" t="str">
        <f>IF(OR(stditems!C3=5,stditems!C3=10,stditems!C3=11,stditems!C3=30,stditems!C3=16,stditems!C3=12,stditems!C3=25),0,IF(OR(stditems!C3=15,stditems!C3=19,stditems!C3=20,stditems!C3=21,stditems!C3=22,stditems!C3=23,stditems!C3=24,stditems!C3=26,stditems!C3=28,stditems!C3=29,stditems!C3=30,stditems!C3=53,stditems!C3=62,stditems!C3=63,stditems!C3=64,stditems!C3=65,stditems!C3=90),stditems!D3,""))</f>
        <v/>
      </c>
      <c r="D3" t="str">
        <f>IF(ISNA( VLOOKUP(C3,attrDesc!A:C,2,FALSE)),"", "\250/"&amp;VLOOKUP(C3,attrDesc!A:C,2,FALSE)&amp;":"&amp;VLOOKUP(C3,attrDesc!A:C,3,FALSE))</f>
        <v/>
      </c>
      <c r="H3" t="str">
        <f t="shared" ref="H3:H66" si="0">IF(LEN(A3)=0,"", IF(LEN(B3)=0,"","151/"&amp;B3)&amp;IF(LEN(D3)=0,"", "\249/"&amp;D3))</f>
        <v>151/药品</v>
      </c>
      <c r="I3" t="str">
        <f t="shared" ref="I3:I66" si="1">IF(LEN(H3)=0,"",A3&amp;"="&amp; H3)</f>
        <v>金创药(小量)=151/药品</v>
      </c>
      <c r="J3" t="str">
        <f t="shared" ref="J3:J66" si="2">IF(LEN(E3)=0,"", "\168/[物品特性]\"&amp;E3) &amp;IF(LEN(F3)=0,"", "\168/[物品备注]\"&amp; F3)&amp;IF(LEN(G3)=0,"", "\168/[物品出处]\"&amp; G3)</f>
        <v/>
      </c>
      <c r="K3" t="str">
        <f t="shared" ref="K3:K66" si="3">IF(LEN(J3)=0,"",A3&amp;"="&amp;J3)</f>
        <v/>
      </c>
    </row>
    <row r="4" spans="1:11" x14ac:dyDescent="0.2">
      <c r="A4" t="str">
        <f>IF(LEN(stditems!B4)=0,"",stditems!B4)</f>
        <v>魔法药(小量)</v>
      </c>
      <c r="B4" t="str">
        <f>IF(stditems!C4=15,"装备位置:头盔",IF(OR(stditems!C4=19,stditems!C4=20,stditems!C4=21),"装备位置:项链",IF(OR(stditems!C4=5,stditems!C4=6),"装备位置:武器",IF(OR(stditems!C4=10,stditems!C4=11),"装备位置:衣服",IF(stditems!C4=16,"装备位置:斗笠",IF(OR(stditems!C4=22,stditems!C4=23),"装备位置:戒指",IF(OR(stditems!C4=24,stditems!C4=26),"装备位置:手镯",IF(stditems!C4=31,"双击使用物品",IF(stditems!C4=4,"书籍,双击使用",IF(stditems!C4=25,"装备位置:毒符",IF(stditems!C4=41,"任务物品",IF(stditems!C4=56,"强化宝石",IF(stditems!C4=0,"药品",IF(stditems!C4=3,"卷轴",IF(stditems!C4=43,"矿石",IF(stditems!C4=2,"可使用物品",IF(stditems!C4=64,"装备位置:腰带",IF(stditems!C4=62,"装备位置:鞋子",IF(stditems!C4=53,"装备位置:宝石\有气血石功能",IF(stditems!C4=63,"装备位置:灵石",IF(stditems!C4=65,"装备位置:官印",IF(stditems!C4=90,"装备位置:灵玉",IF(OR(stditems!C4=72,stditems!C4=73,stditems!C4=74),"装备位置:称号",IF(stditems!C4=30,"装备位置:勋章",IF(stditems!C4=28,"装备位置:马牌",IF(stditems!C4=12,"装备位置:盾牌",IF(OR(stditems!C4=66,stditems!C4=67),"装备位置:时装衣服",IF(OR(stditems!C4=68,stditems!C4=69),"装备位置:时装武器",IF(OR(stditems!C4=75,stditems!C4=76,stditems!C4=77),"装备位置:时装项链",IF(stditems!C4=78,"装备位置:时装头盔",IF(OR(stditems!C4=79,stditems!C4=80),"装备位置:时装手镯",IF(OR(stditems!C4=81,stditems!C4=82),"装备位置:时装戒指",IF(stditems!C4=83,"装备位置:时装勋章",IF(OR(stditems!C4=84,stditems!C4=85),"装备位置:时装腰带",IF(OR(stditems!C4=86,stditems!C4=87),"装备位置:时装靴子",IF(OR(stditems!C4=88,stditems!C4=89),"装备位置:时装宝石","其他物品"))))))))))))))))))))))))))))))))))))</f>
        <v>药品</v>
      </c>
      <c r="C4" t="str">
        <f>IF(OR(stditems!C4=5,stditems!C4=10,stditems!C4=11,stditems!C4=30,stditems!C4=16,stditems!C4=12,stditems!C4=25),0,IF(OR(stditems!C4=15,stditems!C4=19,stditems!C4=20,stditems!C4=21,stditems!C4=22,stditems!C4=23,stditems!C4=24,stditems!C4=26,stditems!C4=28,stditems!C4=29,stditems!C4=30,stditems!C4=53,stditems!C4=62,stditems!C4=63,stditems!C4=64,stditems!C4=65,stditems!C4=90),stditems!D4,""))</f>
        <v/>
      </c>
      <c r="D4" t="str">
        <f>IF(ISNA( VLOOKUP(C4,attrDesc!A:C,2,FALSE)),"", "\250/"&amp;VLOOKUP(C4,attrDesc!A:C,2,FALSE)&amp;":"&amp;VLOOKUP(C4,attrDesc!A:C,3,FALSE))</f>
        <v/>
      </c>
      <c r="H4" t="str">
        <f t="shared" si="0"/>
        <v>151/药品</v>
      </c>
      <c r="I4" t="str">
        <f t="shared" si="1"/>
        <v>魔法药(小量)=151/药品</v>
      </c>
      <c r="J4" t="str">
        <f t="shared" si="2"/>
        <v/>
      </c>
      <c r="K4" t="str">
        <f t="shared" si="3"/>
        <v/>
      </c>
    </row>
    <row r="5" spans="1:11" x14ac:dyDescent="0.2">
      <c r="A5" t="str">
        <f>IF(LEN(stditems!B5)=0,"",stditems!B5)</f>
        <v>金创药(中量)</v>
      </c>
      <c r="B5" t="str">
        <f>IF(stditems!C5=15,"装备位置:头盔",IF(OR(stditems!C5=19,stditems!C5=20,stditems!C5=21),"装备位置:项链",IF(OR(stditems!C5=5,stditems!C5=6),"装备位置:武器",IF(OR(stditems!C5=10,stditems!C5=11),"装备位置:衣服",IF(stditems!C5=16,"装备位置:斗笠",IF(OR(stditems!C5=22,stditems!C5=23),"装备位置:戒指",IF(OR(stditems!C5=24,stditems!C5=26),"装备位置:手镯",IF(stditems!C5=31,"双击使用物品",IF(stditems!C5=4,"书籍,双击使用",IF(stditems!C5=25,"装备位置:毒符",IF(stditems!C5=41,"任务物品",IF(stditems!C5=56,"强化宝石",IF(stditems!C5=0,"药品",IF(stditems!C5=3,"卷轴",IF(stditems!C5=43,"矿石",IF(stditems!C5=2,"可使用物品",IF(stditems!C5=64,"装备位置:腰带",IF(stditems!C5=62,"装备位置:鞋子",IF(stditems!C5=53,"装备位置:宝石\有气血石功能",IF(stditems!C5=63,"装备位置:灵石",IF(stditems!C5=65,"装备位置:官印",IF(stditems!C5=90,"装备位置:灵玉",IF(OR(stditems!C5=72,stditems!C5=73,stditems!C5=74),"装备位置:称号",IF(stditems!C5=30,"装备位置:勋章",IF(stditems!C5=28,"装备位置:马牌",IF(stditems!C5=12,"装备位置:盾牌",IF(OR(stditems!C5=66,stditems!C5=67),"装备位置:时装衣服",IF(OR(stditems!C5=68,stditems!C5=69),"装备位置:时装武器",IF(OR(stditems!C5=75,stditems!C5=76,stditems!C5=77),"装备位置:时装项链",IF(stditems!C5=78,"装备位置:时装头盔",IF(OR(stditems!C5=79,stditems!C5=80),"装备位置:时装手镯",IF(OR(stditems!C5=81,stditems!C5=82),"装备位置:时装戒指",IF(stditems!C5=83,"装备位置:时装勋章",IF(OR(stditems!C5=84,stditems!C5=85),"装备位置:时装腰带",IF(OR(stditems!C5=86,stditems!C5=87),"装备位置:时装靴子",IF(OR(stditems!C5=88,stditems!C5=89),"装备位置:时装宝石","其他物品"))))))))))))))))))))))))))))))))))))</f>
        <v>药品</v>
      </c>
      <c r="C5" t="str">
        <f>IF(OR(stditems!C5=5,stditems!C5=10,stditems!C5=11,stditems!C5=30,stditems!C5=16,stditems!C5=12,stditems!C5=25),0,IF(OR(stditems!C5=15,stditems!C5=19,stditems!C5=20,stditems!C5=21,stditems!C5=22,stditems!C5=23,stditems!C5=24,stditems!C5=26,stditems!C5=28,stditems!C5=29,stditems!C5=30,stditems!C5=53,stditems!C5=62,stditems!C5=63,stditems!C5=64,stditems!C5=65,stditems!C5=90),stditems!D5,""))</f>
        <v/>
      </c>
      <c r="D5" t="str">
        <f>IF(ISNA( VLOOKUP(C5,attrDesc!A:C,2,FALSE)),"", "\250/"&amp;VLOOKUP(C5,attrDesc!A:C,2,FALSE)&amp;":"&amp;VLOOKUP(C5,attrDesc!A:C,3,FALSE))</f>
        <v/>
      </c>
      <c r="H5" t="str">
        <f t="shared" si="0"/>
        <v>151/药品</v>
      </c>
      <c r="I5" t="str">
        <f t="shared" si="1"/>
        <v>金创药(中量)=151/药品</v>
      </c>
      <c r="J5" t="str">
        <f t="shared" si="2"/>
        <v/>
      </c>
      <c r="K5" t="str">
        <f t="shared" si="3"/>
        <v/>
      </c>
    </row>
    <row r="6" spans="1:11" x14ac:dyDescent="0.2">
      <c r="A6" t="str">
        <f>IF(LEN(stditems!B6)=0,"",stditems!B6)</f>
        <v>魔法药(中量)</v>
      </c>
      <c r="B6" t="str">
        <f>IF(stditems!C6=15,"装备位置:头盔",IF(OR(stditems!C6=19,stditems!C6=20,stditems!C6=21),"装备位置:项链",IF(OR(stditems!C6=5,stditems!C6=6),"装备位置:武器",IF(OR(stditems!C6=10,stditems!C6=11),"装备位置:衣服",IF(stditems!C6=16,"装备位置:斗笠",IF(OR(stditems!C6=22,stditems!C6=23),"装备位置:戒指",IF(OR(stditems!C6=24,stditems!C6=26),"装备位置:手镯",IF(stditems!C6=31,"双击使用物品",IF(stditems!C6=4,"书籍,双击使用",IF(stditems!C6=25,"装备位置:毒符",IF(stditems!C6=41,"任务物品",IF(stditems!C6=56,"强化宝石",IF(stditems!C6=0,"药品",IF(stditems!C6=3,"卷轴",IF(stditems!C6=43,"矿石",IF(stditems!C6=2,"可使用物品",IF(stditems!C6=64,"装备位置:腰带",IF(stditems!C6=62,"装备位置:鞋子",IF(stditems!C6=53,"装备位置:宝石\有气血石功能",IF(stditems!C6=63,"装备位置:灵石",IF(stditems!C6=65,"装备位置:官印",IF(stditems!C6=90,"装备位置:灵玉",IF(OR(stditems!C6=72,stditems!C6=73,stditems!C6=74),"装备位置:称号",IF(stditems!C6=30,"装备位置:勋章",IF(stditems!C6=28,"装备位置:马牌",IF(stditems!C6=12,"装备位置:盾牌",IF(OR(stditems!C6=66,stditems!C6=67),"装备位置:时装衣服",IF(OR(stditems!C6=68,stditems!C6=69),"装备位置:时装武器",IF(OR(stditems!C6=75,stditems!C6=76,stditems!C6=77),"装备位置:时装项链",IF(stditems!C6=78,"装备位置:时装头盔",IF(OR(stditems!C6=79,stditems!C6=80),"装备位置:时装手镯",IF(OR(stditems!C6=81,stditems!C6=82),"装备位置:时装戒指",IF(stditems!C6=83,"装备位置:时装勋章",IF(OR(stditems!C6=84,stditems!C6=85),"装备位置:时装腰带",IF(OR(stditems!C6=86,stditems!C6=87),"装备位置:时装靴子",IF(OR(stditems!C6=88,stditems!C6=89),"装备位置:时装宝石","其他物品"))))))))))))))))))))))))))))))))))))</f>
        <v>药品</v>
      </c>
      <c r="C6" t="str">
        <f>IF(OR(stditems!C6=5,stditems!C6=10,stditems!C6=11,stditems!C6=30,stditems!C6=16,stditems!C6=12,stditems!C6=25),0,IF(OR(stditems!C6=15,stditems!C6=19,stditems!C6=20,stditems!C6=21,stditems!C6=22,stditems!C6=23,stditems!C6=24,stditems!C6=26,stditems!C6=28,stditems!C6=29,stditems!C6=30,stditems!C6=53,stditems!C6=62,stditems!C6=63,stditems!C6=64,stditems!C6=65,stditems!C6=90),stditems!D6,""))</f>
        <v/>
      </c>
      <c r="D6" t="str">
        <f>IF(ISNA( VLOOKUP(C6,attrDesc!A:C,2,FALSE)),"", "\250/"&amp;VLOOKUP(C6,attrDesc!A:C,2,FALSE)&amp;":"&amp;VLOOKUP(C6,attrDesc!A:C,3,FALSE))</f>
        <v/>
      </c>
      <c r="H6" t="str">
        <f t="shared" si="0"/>
        <v>151/药品</v>
      </c>
      <c r="I6" t="str">
        <f t="shared" si="1"/>
        <v>魔法药(中量)=151/药品</v>
      </c>
      <c r="J6" t="str">
        <f t="shared" si="2"/>
        <v/>
      </c>
      <c r="K6" t="str">
        <f t="shared" si="3"/>
        <v/>
      </c>
    </row>
    <row r="7" spans="1:11" x14ac:dyDescent="0.2">
      <c r="A7" t="str">
        <f>IF(LEN(stditems!B7)=0,"",stditems!B7)</f>
        <v>强效金创药</v>
      </c>
      <c r="B7" t="str">
        <f>IF(stditems!C7=15,"装备位置:头盔",IF(OR(stditems!C7=19,stditems!C7=20,stditems!C7=21),"装备位置:项链",IF(OR(stditems!C7=5,stditems!C7=6),"装备位置:武器",IF(OR(stditems!C7=10,stditems!C7=11),"装备位置:衣服",IF(stditems!C7=16,"装备位置:斗笠",IF(OR(stditems!C7=22,stditems!C7=23),"装备位置:戒指",IF(OR(stditems!C7=24,stditems!C7=26),"装备位置:手镯",IF(stditems!C7=31,"双击使用物品",IF(stditems!C7=4,"书籍,双击使用",IF(stditems!C7=25,"装备位置:毒符",IF(stditems!C7=41,"任务物品",IF(stditems!C7=56,"强化宝石",IF(stditems!C7=0,"药品",IF(stditems!C7=3,"卷轴",IF(stditems!C7=43,"矿石",IF(stditems!C7=2,"可使用物品",IF(stditems!C7=64,"装备位置:腰带",IF(stditems!C7=62,"装备位置:鞋子",IF(stditems!C7=53,"装备位置:宝石\有气血石功能",IF(stditems!C7=63,"装备位置:灵石",IF(stditems!C7=65,"装备位置:官印",IF(stditems!C7=90,"装备位置:灵玉",IF(OR(stditems!C7=72,stditems!C7=73,stditems!C7=74),"装备位置:称号",IF(stditems!C7=30,"装备位置:勋章",IF(stditems!C7=28,"装备位置:马牌",IF(stditems!C7=12,"装备位置:盾牌",IF(OR(stditems!C7=66,stditems!C7=67),"装备位置:时装衣服",IF(OR(stditems!C7=68,stditems!C7=69),"装备位置:时装武器",IF(OR(stditems!C7=75,stditems!C7=76,stditems!C7=77),"装备位置:时装项链",IF(stditems!C7=78,"装备位置:时装头盔",IF(OR(stditems!C7=79,stditems!C7=80),"装备位置:时装手镯",IF(OR(stditems!C7=81,stditems!C7=82),"装备位置:时装戒指",IF(stditems!C7=83,"装备位置:时装勋章",IF(OR(stditems!C7=84,stditems!C7=85),"装备位置:时装腰带",IF(OR(stditems!C7=86,stditems!C7=87),"装备位置:时装靴子",IF(OR(stditems!C7=88,stditems!C7=89),"装备位置:时装宝石","其他物品"))))))))))))))))))))))))))))))))))))</f>
        <v>药品</v>
      </c>
      <c r="C7" t="str">
        <f>IF(OR(stditems!C7=5,stditems!C7=10,stditems!C7=11,stditems!C7=30,stditems!C7=16,stditems!C7=12,stditems!C7=25),0,IF(OR(stditems!C7=15,stditems!C7=19,stditems!C7=20,stditems!C7=21,stditems!C7=22,stditems!C7=23,stditems!C7=24,stditems!C7=26,stditems!C7=28,stditems!C7=29,stditems!C7=30,stditems!C7=53,stditems!C7=62,stditems!C7=63,stditems!C7=64,stditems!C7=65,stditems!C7=90),stditems!D7,""))</f>
        <v/>
      </c>
      <c r="D7" t="str">
        <f>IF(ISNA( VLOOKUP(C7,attrDesc!A:C,2,FALSE)),"", "\250/"&amp;VLOOKUP(C7,attrDesc!A:C,2,FALSE)&amp;":"&amp;VLOOKUP(C7,attrDesc!A:C,3,FALSE))</f>
        <v/>
      </c>
      <c r="H7" t="str">
        <f t="shared" si="0"/>
        <v>151/药品</v>
      </c>
      <c r="I7" t="str">
        <f t="shared" si="1"/>
        <v>强效金创药=151/药品</v>
      </c>
      <c r="J7" t="str">
        <f t="shared" si="2"/>
        <v/>
      </c>
      <c r="K7" t="str">
        <f t="shared" si="3"/>
        <v/>
      </c>
    </row>
    <row r="8" spans="1:11" x14ac:dyDescent="0.2">
      <c r="A8" t="str">
        <f>IF(LEN(stditems!B8)=0,"",stditems!B8)</f>
        <v>强效魔法药</v>
      </c>
      <c r="B8" t="str">
        <f>IF(stditems!C8=15,"装备位置:头盔",IF(OR(stditems!C8=19,stditems!C8=20,stditems!C8=21),"装备位置:项链",IF(OR(stditems!C8=5,stditems!C8=6),"装备位置:武器",IF(OR(stditems!C8=10,stditems!C8=11),"装备位置:衣服",IF(stditems!C8=16,"装备位置:斗笠",IF(OR(stditems!C8=22,stditems!C8=23),"装备位置:戒指",IF(OR(stditems!C8=24,stditems!C8=26),"装备位置:手镯",IF(stditems!C8=31,"双击使用物品",IF(stditems!C8=4,"书籍,双击使用",IF(stditems!C8=25,"装备位置:毒符",IF(stditems!C8=41,"任务物品",IF(stditems!C8=56,"强化宝石",IF(stditems!C8=0,"药品",IF(stditems!C8=3,"卷轴",IF(stditems!C8=43,"矿石",IF(stditems!C8=2,"可使用物品",IF(stditems!C8=64,"装备位置:腰带",IF(stditems!C8=62,"装备位置:鞋子",IF(stditems!C8=53,"装备位置:宝石\有气血石功能",IF(stditems!C8=63,"装备位置:灵石",IF(stditems!C8=65,"装备位置:官印",IF(stditems!C8=90,"装备位置:灵玉",IF(OR(stditems!C8=72,stditems!C8=73,stditems!C8=74),"装备位置:称号",IF(stditems!C8=30,"装备位置:勋章",IF(stditems!C8=28,"装备位置:马牌",IF(stditems!C8=12,"装备位置:盾牌",IF(OR(stditems!C8=66,stditems!C8=67),"装备位置:时装衣服",IF(OR(stditems!C8=68,stditems!C8=69),"装备位置:时装武器",IF(OR(stditems!C8=75,stditems!C8=76,stditems!C8=77),"装备位置:时装项链",IF(stditems!C8=78,"装备位置:时装头盔",IF(OR(stditems!C8=79,stditems!C8=80),"装备位置:时装手镯",IF(OR(stditems!C8=81,stditems!C8=82),"装备位置:时装戒指",IF(stditems!C8=83,"装备位置:时装勋章",IF(OR(stditems!C8=84,stditems!C8=85),"装备位置:时装腰带",IF(OR(stditems!C8=86,stditems!C8=87),"装备位置:时装靴子",IF(OR(stditems!C8=88,stditems!C8=89),"装备位置:时装宝石","其他物品"))))))))))))))))))))))))))))))))))))</f>
        <v>药品</v>
      </c>
      <c r="C8" t="str">
        <f>IF(OR(stditems!C8=5,stditems!C8=10,stditems!C8=11,stditems!C8=30,stditems!C8=16,stditems!C8=12,stditems!C8=25),0,IF(OR(stditems!C8=15,stditems!C8=19,stditems!C8=20,stditems!C8=21,stditems!C8=22,stditems!C8=23,stditems!C8=24,stditems!C8=26,stditems!C8=28,stditems!C8=29,stditems!C8=30,stditems!C8=53,stditems!C8=62,stditems!C8=63,stditems!C8=64,stditems!C8=65,stditems!C8=90),stditems!D8,""))</f>
        <v/>
      </c>
      <c r="D8" t="str">
        <f>IF(ISNA( VLOOKUP(C8,attrDesc!A:C,2,FALSE)),"", "\250/"&amp;VLOOKUP(C8,attrDesc!A:C,2,FALSE)&amp;":"&amp;VLOOKUP(C8,attrDesc!A:C,3,FALSE))</f>
        <v/>
      </c>
      <c r="H8" t="str">
        <f t="shared" si="0"/>
        <v>151/药品</v>
      </c>
      <c r="I8" t="str">
        <f t="shared" si="1"/>
        <v>强效魔法药=151/药品</v>
      </c>
      <c r="J8" t="str">
        <f t="shared" si="2"/>
        <v/>
      </c>
      <c r="K8" t="str">
        <f t="shared" si="3"/>
        <v/>
      </c>
    </row>
    <row r="9" spans="1:11" x14ac:dyDescent="0.2">
      <c r="A9" t="str">
        <f>IF(LEN(stditems!B9)=0,"",stditems!B9)</f>
        <v>金创药(小)包</v>
      </c>
      <c r="B9" t="str">
        <f>IF(stditems!C9=15,"装备位置:头盔",IF(OR(stditems!C9=19,stditems!C9=20,stditems!C9=21),"装备位置:项链",IF(OR(stditems!C9=5,stditems!C9=6),"装备位置:武器",IF(OR(stditems!C9=10,stditems!C9=11),"装备位置:衣服",IF(stditems!C9=16,"装备位置:斗笠",IF(OR(stditems!C9=22,stditems!C9=23),"装备位置:戒指",IF(OR(stditems!C9=24,stditems!C9=26),"装备位置:手镯",IF(stditems!C9=31,"双击使用物品",IF(stditems!C9=4,"书籍,双击使用",IF(stditems!C9=25,"装备位置:毒符",IF(stditems!C9=41,"任务物品",IF(stditems!C9=56,"强化宝石",IF(stditems!C9=0,"药品",IF(stditems!C9=3,"卷轴",IF(stditems!C9=43,"矿石",IF(stditems!C9=2,"可使用物品",IF(stditems!C9=64,"装备位置:腰带",IF(stditems!C9=62,"装备位置:鞋子",IF(stditems!C9=53,"装备位置:宝石\有气血石功能",IF(stditems!C9=63,"装备位置:灵石",IF(stditems!C9=65,"装备位置:官印",IF(stditems!C9=90,"装备位置:灵玉",IF(OR(stditems!C9=72,stditems!C9=73,stditems!C9=74),"装备位置:称号",IF(stditems!C9=30,"装备位置:勋章",IF(stditems!C9=28,"装备位置:马牌",IF(stditems!C9=12,"装备位置:盾牌",IF(OR(stditems!C9=66,stditems!C9=67),"装备位置:时装衣服",IF(OR(stditems!C9=68,stditems!C9=69),"装备位置:时装武器",IF(OR(stditems!C9=75,stditems!C9=76,stditems!C9=77),"装备位置:时装项链",IF(stditems!C9=78,"装备位置:时装头盔",IF(OR(stditems!C9=79,stditems!C9=80),"装备位置:时装手镯",IF(OR(stditems!C9=81,stditems!C9=82),"装备位置:时装戒指",IF(stditems!C9=83,"装备位置:时装勋章",IF(OR(stditems!C9=84,stditems!C9=85),"装备位置:时装腰带",IF(OR(stditems!C9=86,stditems!C9=87),"装备位置:时装靴子",IF(OR(stditems!C9=88,stditems!C9=89),"装备位置:时装宝石","其他物品"))))))))))))))))))))))))))))))))))))</f>
        <v>双击使用物品</v>
      </c>
      <c r="C9" t="str">
        <f>IF(OR(stditems!C9=5,stditems!C9=10,stditems!C9=11,stditems!C9=30,stditems!C9=16,stditems!C9=12,stditems!C9=25),0,IF(OR(stditems!C9=15,stditems!C9=19,stditems!C9=20,stditems!C9=21,stditems!C9=22,stditems!C9=23,stditems!C9=24,stditems!C9=26,stditems!C9=28,stditems!C9=29,stditems!C9=30,stditems!C9=53,stditems!C9=62,stditems!C9=63,stditems!C9=64,stditems!C9=65,stditems!C9=90),stditems!D9,""))</f>
        <v/>
      </c>
      <c r="D9" t="str">
        <f>IF(ISNA( VLOOKUP(C9,attrDesc!A:C,2,FALSE)),"", "\250/"&amp;VLOOKUP(C9,attrDesc!A:C,2,FALSE)&amp;":"&amp;VLOOKUP(C9,attrDesc!A:C,3,FALSE))</f>
        <v/>
      </c>
      <c r="H9" t="str">
        <f t="shared" si="0"/>
        <v>151/双击使用物品</v>
      </c>
      <c r="I9" t="str">
        <f t="shared" si="1"/>
        <v>金创药(小)包=151/双击使用物品</v>
      </c>
      <c r="J9" t="str">
        <f t="shared" si="2"/>
        <v/>
      </c>
      <c r="K9" t="str">
        <f t="shared" si="3"/>
        <v/>
      </c>
    </row>
    <row r="10" spans="1:11" x14ac:dyDescent="0.2">
      <c r="A10" t="str">
        <f>IF(LEN(stditems!B10)=0,"",stditems!B10)</f>
        <v>魔法药(小)包</v>
      </c>
      <c r="B10" t="str">
        <f>IF(stditems!C10=15,"装备位置:头盔",IF(OR(stditems!C10=19,stditems!C10=20,stditems!C10=21),"装备位置:项链",IF(OR(stditems!C10=5,stditems!C10=6),"装备位置:武器",IF(OR(stditems!C10=10,stditems!C10=11),"装备位置:衣服",IF(stditems!C10=16,"装备位置:斗笠",IF(OR(stditems!C10=22,stditems!C10=23),"装备位置:戒指",IF(OR(stditems!C10=24,stditems!C10=26),"装备位置:手镯",IF(stditems!C10=31,"双击使用物品",IF(stditems!C10=4,"书籍,双击使用",IF(stditems!C10=25,"装备位置:毒符",IF(stditems!C10=41,"任务物品",IF(stditems!C10=56,"强化宝石",IF(stditems!C10=0,"药品",IF(stditems!C10=3,"卷轴",IF(stditems!C10=43,"矿石",IF(stditems!C10=2,"可使用物品",IF(stditems!C10=64,"装备位置:腰带",IF(stditems!C10=62,"装备位置:鞋子",IF(stditems!C10=53,"装备位置:宝石\有气血石功能",IF(stditems!C10=63,"装备位置:灵石",IF(stditems!C10=65,"装备位置:官印",IF(stditems!C10=90,"装备位置:灵玉",IF(OR(stditems!C10=72,stditems!C10=73,stditems!C10=74),"装备位置:称号",IF(stditems!C10=30,"装备位置:勋章",IF(stditems!C10=28,"装备位置:马牌",IF(stditems!C10=12,"装备位置:盾牌",IF(OR(stditems!C10=66,stditems!C10=67),"装备位置:时装衣服",IF(OR(stditems!C10=68,stditems!C10=69),"装备位置:时装武器",IF(OR(stditems!C10=75,stditems!C10=76,stditems!C10=77),"装备位置:时装项链",IF(stditems!C10=78,"装备位置:时装头盔",IF(OR(stditems!C10=79,stditems!C10=80),"装备位置:时装手镯",IF(OR(stditems!C10=81,stditems!C10=82),"装备位置:时装戒指",IF(stditems!C10=83,"装备位置:时装勋章",IF(OR(stditems!C10=84,stditems!C10=85),"装备位置:时装腰带",IF(OR(stditems!C10=86,stditems!C10=87),"装备位置:时装靴子",IF(OR(stditems!C10=88,stditems!C10=89),"装备位置:时装宝石","其他物品"))))))))))))))))))))))))))))))))))))</f>
        <v>双击使用物品</v>
      </c>
      <c r="C10" t="str">
        <f>IF(OR(stditems!C10=5,stditems!C10=10,stditems!C10=11,stditems!C10=30,stditems!C10=16,stditems!C10=12,stditems!C10=25),0,IF(OR(stditems!C10=15,stditems!C10=19,stditems!C10=20,stditems!C10=21,stditems!C10=22,stditems!C10=23,stditems!C10=24,stditems!C10=26,stditems!C10=28,stditems!C10=29,stditems!C10=30,stditems!C10=53,stditems!C10=62,stditems!C10=63,stditems!C10=64,stditems!C10=65,stditems!C10=90),stditems!D10,""))</f>
        <v/>
      </c>
      <c r="D10" t="str">
        <f>IF(ISNA( VLOOKUP(C10,attrDesc!A:C,2,FALSE)),"", "\250/"&amp;VLOOKUP(C10,attrDesc!A:C,2,FALSE)&amp;":"&amp;VLOOKUP(C10,attrDesc!A:C,3,FALSE))</f>
        <v/>
      </c>
      <c r="H10" t="str">
        <f t="shared" si="0"/>
        <v>151/双击使用物品</v>
      </c>
      <c r="I10" t="str">
        <f t="shared" si="1"/>
        <v>魔法药(小)包=151/双击使用物品</v>
      </c>
      <c r="J10" t="str">
        <f t="shared" si="2"/>
        <v/>
      </c>
      <c r="K10" t="str">
        <f t="shared" si="3"/>
        <v/>
      </c>
    </row>
    <row r="11" spans="1:11" x14ac:dyDescent="0.2">
      <c r="A11" t="str">
        <f>IF(LEN(stditems!B11)=0,"",stditems!B11)</f>
        <v>金创药(中)包</v>
      </c>
      <c r="B11" t="str">
        <f>IF(stditems!C11=15,"装备位置:头盔",IF(OR(stditems!C11=19,stditems!C11=20,stditems!C11=21),"装备位置:项链",IF(OR(stditems!C11=5,stditems!C11=6),"装备位置:武器",IF(OR(stditems!C11=10,stditems!C11=11),"装备位置:衣服",IF(stditems!C11=16,"装备位置:斗笠",IF(OR(stditems!C11=22,stditems!C11=23),"装备位置:戒指",IF(OR(stditems!C11=24,stditems!C11=26),"装备位置:手镯",IF(stditems!C11=31,"双击使用物品",IF(stditems!C11=4,"书籍,双击使用",IF(stditems!C11=25,"装备位置:毒符",IF(stditems!C11=41,"任务物品",IF(stditems!C11=56,"强化宝石",IF(stditems!C11=0,"药品",IF(stditems!C11=3,"卷轴",IF(stditems!C11=43,"矿石",IF(stditems!C11=2,"可使用物品",IF(stditems!C11=64,"装备位置:腰带",IF(stditems!C11=62,"装备位置:鞋子",IF(stditems!C11=53,"装备位置:宝石\有气血石功能",IF(stditems!C11=63,"装备位置:灵石",IF(stditems!C11=65,"装备位置:官印",IF(stditems!C11=90,"装备位置:灵玉",IF(OR(stditems!C11=72,stditems!C11=73,stditems!C11=74),"装备位置:称号",IF(stditems!C11=30,"装备位置:勋章",IF(stditems!C11=28,"装备位置:马牌",IF(stditems!C11=12,"装备位置:盾牌",IF(OR(stditems!C11=66,stditems!C11=67),"装备位置:时装衣服",IF(OR(stditems!C11=68,stditems!C11=69),"装备位置:时装武器",IF(OR(stditems!C11=75,stditems!C11=76,stditems!C11=77),"装备位置:时装项链",IF(stditems!C11=78,"装备位置:时装头盔",IF(OR(stditems!C11=79,stditems!C11=80),"装备位置:时装手镯",IF(OR(stditems!C11=81,stditems!C11=82),"装备位置:时装戒指",IF(stditems!C11=83,"装备位置:时装勋章",IF(OR(stditems!C11=84,stditems!C11=85),"装备位置:时装腰带",IF(OR(stditems!C11=86,stditems!C11=87),"装备位置:时装靴子",IF(OR(stditems!C11=88,stditems!C11=89),"装备位置:时装宝石","其他物品"))))))))))))))))))))))))))))))))))))</f>
        <v>双击使用物品</v>
      </c>
      <c r="C11" t="str">
        <f>IF(OR(stditems!C11=5,stditems!C11=10,stditems!C11=11,stditems!C11=30,stditems!C11=16,stditems!C11=12,stditems!C11=25),0,IF(OR(stditems!C11=15,stditems!C11=19,stditems!C11=20,stditems!C11=21,stditems!C11=22,stditems!C11=23,stditems!C11=24,stditems!C11=26,stditems!C11=28,stditems!C11=29,stditems!C11=30,stditems!C11=53,stditems!C11=62,stditems!C11=63,stditems!C11=64,stditems!C11=65,stditems!C11=90),stditems!D11,""))</f>
        <v/>
      </c>
      <c r="D11" t="str">
        <f>IF(ISNA( VLOOKUP(C11,attrDesc!A:C,2,FALSE)),"", "\250/"&amp;VLOOKUP(C11,attrDesc!A:C,2,FALSE)&amp;":"&amp;VLOOKUP(C11,attrDesc!A:C,3,FALSE))</f>
        <v/>
      </c>
      <c r="H11" t="str">
        <f t="shared" si="0"/>
        <v>151/双击使用物品</v>
      </c>
      <c r="I11" t="str">
        <f t="shared" si="1"/>
        <v>金创药(中)包=151/双击使用物品</v>
      </c>
      <c r="J11" t="str">
        <f t="shared" si="2"/>
        <v/>
      </c>
      <c r="K11" t="str">
        <f t="shared" si="3"/>
        <v/>
      </c>
    </row>
    <row r="12" spans="1:11" x14ac:dyDescent="0.2">
      <c r="A12" t="str">
        <f>IF(LEN(stditems!B12)=0,"",stditems!B12)</f>
        <v>魔法药(中)包</v>
      </c>
      <c r="B12" t="str">
        <f>IF(stditems!C12=15,"装备位置:头盔",IF(OR(stditems!C12=19,stditems!C12=20,stditems!C12=21),"装备位置:项链",IF(OR(stditems!C12=5,stditems!C12=6),"装备位置:武器",IF(OR(stditems!C12=10,stditems!C12=11),"装备位置:衣服",IF(stditems!C12=16,"装备位置:斗笠",IF(OR(stditems!C12=22,stditems!C12=23),"装备位置:戒指",IF(OR(stditems!C12=24,stditems!C12=26),"装备位置:手镯",IF(stditems!C12=31,"双击使用物品",IF(stditems!C12=4,"书籍,双击使用",IF(stditems!C12=25,"装备位置:毒符",IF(stditems!C12=41,"任务物品",IF(stditems!C12=56,"强化宝石",IF(stditems!C12=0,"药品",IF(stditems!C12=3,"卷轴",IF(stditems!C12=43,"矿石",IF(stditems!C12=2,"可使用物品",IF(stditems!C12=64,"装备位置:腰带",IF(stditems!C12=62,"装备位置:鞋子",IF(stditems!C12=53,"装备位置:宝石\有气血石功能",IF(stditems!C12=63,"装备位置:灵石",IF(stditems!C12=65,"装备位置:官印",IF(stditems!C12=90,"装备位置:灵玉",IF(OR(stditems!C12=72,stditems!C12=73,stditems!C12=74),"装备位置:称号",IF(stditems!C12=30,"装备位置:勋章",IF(stditems!C12=28,"装备位置:马牌",IF(stditems!C12=12,"装备位置:盾牌",IF(OR(stditems!C12=66,stditems!C12=67),"装备位置:时装衣服",IF(OR(stditems!C12=68,stditems!C12=69),"装备位置:时装武器",IF(OR(stditems!C12=75,stditems!C12=76,stditems!C12=77),"装备位置:时装项链",IF(stditems!C12=78,"装备位置:时装头盔",IF(OR(stditems!C12=79,stditems!C12=80),"装备位置:时装手镯",IF(OR(stditems!C12=81,stditems!C12=82),"装备位置:时装戒指",IF(stditems!C12=83,"装备位置:时装勋章",IF(OR(stditems!C12=84,stditems!C12=85),"装备位置:时装腰带",IF(OR(stditems!C12=86,stditems!C12=87),"装备位置:时装靴子",IF(OR(stditems!C12=88,stditems!C12=89),"装备位置:时装宝石","其他物品"))))))))))))))))))))))))))))))))))))</f>
        <v>双击使用物品</v>
      </c>
      <c r="C12" t="str">
        <f>IF(OR(stditems!C12=5,stditems!C12=10,stditems!C12=11,stditems!C12=30,stditems!C12=16,stditems!C12=12,stditems!C12=25),0,IF(OR(stditems!C12=15,stditems!C12=19,stditems!C12=20,stditems!C12=21,stditems!C12=22,stditems!C12=23,stditems!C12=24,stditems!C12=26,stditems!C12=28,stditems!C12=29,stditems!C12=30,stditems!C12=53,stditems!C12=62,stditems!C12=63,stditems!C12=64,stditems!C12=65,stditems!C12=90),stditems!D12,""))</f>
        <v/>
      </c>
      <c r="D12" t="str">
        <f>IF(ISNA( VLOOKUP(C12,attrDesc!A:C,2,FALSE)),"", "\250/"&amp;VLOOKUP(C12,attrDesc!A:C,2,FALSE)&amp;":"&amp;VLOOKUP(C12,attrDesc!A:C,3,FALSE))</f>
        <v/>
      </c>
      <c r="H12" t="str">
        <f t="shared" si="0"/>
        <v>151/双击使用物品</v>
      </c>
      <c r="I12" t="str">
        <f t="shared" si="1"/>
        <v>魔法药(中)包=151/双击使用物品</v>
      </c>
      <c r="J12" t="str">
        <f t="shared" si="2"/>
        <v/>
      </c>
      <c r="K12" t="str">
        <f t="shared" si="3"/>
        <v/>
      </c>
    </row>
    <row r="13" spans="1:11" x14ac:dyDescent="0.2">
      <c r="A13" t="str">
        <f>IF(LEN(stditems!B13)=0,"",stditems!B13)</f>
        <v>超级金创药</v>
      </c>
      <c r="B13" t="str">
        <f>IF(stditems!C13=15,"装备位置:头盔",IF(OR(stditems!C13=19,stditems!C13=20,stditems!C13=21),"装备位置:项链",IF(OR(stditems!C13=5,stditems!C13=6),"装备位置:武器",IF(OR(stditems!C13=10,stditems!C13=11),"装备位置:衣服",IF(stditems!C13=16,"装备位置:斗笠",IF(OR(stditems!C13=22,stditems!C13=23),"装备位置:戒指",IF(OR(stditems!C13=24,stditems!C13=26),"装备位置:手镯",IF(stditems!C13=31,"双击使用物品",IF(stditems!C13=4,"书籍,双击使用",IF(stditems!C13=25,"装备位置:毒符",IF(stditems!C13=41,"任务物品",IF(stditems!C13=56,"强化宝石",IF(stditems!C13=0,"药品",IF(stditems!C13=3,"卷轴",IF(stditems!C13=43,"矿石",IF(stditems!C13=2,"可使用物品",IF(stditems!C13=64,"装备位置:腰带",IF(stditems!C13=62,"装备位置:鞋子",IF(stditems!C13=53,"装备位置:宝石\有气血石功能",IF(stditems!C13=63,"装备位置:灵石",IF(stditems!C13=65,"装备位置:官印",IF(stditems!C13=90,"装备位置:灵玉",IF(OR(stditems!C13=72,stditems!C13=73,stditems!C13=74),"装备位置:称号",IF(stditems!C13=30,"装备位置:勋章",IF(stditems!C13=28,"装备位置:马牌",IF(stditems!C13=12,"装备位置:盾牌",IF(OR(stditems!C13=66,stditems!C13=67),"装备位置:时装衣服",IF(OR(stditems!C13=68,stditems!C13=69),"装备位置:时装武器",IF(OR(stditems!C13=75,stditems!C13=76,stditems!C13=77),"装备位置:时装项链",IF(stditems!C13=78,"装备位置:时装头盔",IF(OR(stditems!C13=79,stditems!C13=80),"装备位置:时装手镯",IF(OR(stditems!C13=81,stditems!C13=82),"装备位置:时装戒指",IF(stditems!C13=83,"装备位置:时装勋章",IF(OR(stditems!C13=84,stditems!C13=85),"装备位置:时装腰带",IF(OR(stditems!C13=86,stditems!C13=87),"装备位置:时装靴子",IF(OR(stditems!C13=88,stditems!C13=89),"装备位置:时装宝石","其他物品"))))))))))))))))))))))))))))))))))))</f>
        <v>双击使用物品</v>
      </c>
      <c r="C13" t="str">
        <f>IF(OR(stditems!C13=5,stditems!C13=10,stditems!C13=11,stditems!C13=30,stditems!C13=16,stditems!C13=12,stditems!C13=25),0,IF(OR(stditems!C13=15,stditems!C13=19,stditems!C13=20,stditems!C13=21,stditems!C13=22,stditems!C13=23,stditems!C13=24,stditems!C13=26,stditems!C13=28,stditems!C13=29,stditems!C13=30,stditems!C13=53,stditems!C13=62,stditems!C13=63,stditems!C13=64,stditems!C13=65,stditems!C13=90),stditems!D13,""))</f>
        <v/>
      </c>
      <c r="D13" t="str">
        <f>IF(ISNA( VLOOKUP(C13,attrDesc!A:C,2,FALSE)),"", "\250/"&amp;VLOOKUP(C13,attrDesc!A:C,2,FALSE)&amp;":"&amp;VLOOKUP(C13,attrDesc!A:C,3,FALSE))</f>
        <v/>
      </c>
      <c r="H13" t="str">
        <f t="shared" si="0"/>
        <v>151/双击使用物品</v>
      </c>
      <c r="I13" t="str">
        <f t="shared" si="1"/>
        <v>超级金创药=151/双击使用物品</v>
      </c>
      <c r="J13" t="str">
        <f t="shared" si="2"/>
        <v/>
      </c>
      <c r="K13" t="str">
        <f t="shared" si="3"/>
        <v/>
      </c>
    </row>
    <row r="14" spans="1:11" x14ac:dyDescent="0.2">
      <c r="A14" t="str">
        <f>IF(LEN(stditems!B14)=0,"",stditems!B14)</f>
        <v>超级魔法药</v>
      </c>
      <c r="B14" t="str">
        <f>IF(stditems!C14=15,"装备位置:头盔",IF(OR(stditems!C14=19,stditems!C14=20,stditems!C14=21),"装备位置:项链",IF(OR(stditems!C14=5,stditems!C14=6),"装备位置:武器",IF(OR(stditems!C14=10,stditems!C14=11),"装备位置:衣服",IF(stditems!C14=16,"装备位置:斗笠",IF(OR(stditems!C14=22,stditems!C14=23),"装备位置:戒指",IF(OR(stditems!C14=24,stditems!C14=26),"装备位置:手镯",IF(stditems!C14=31,"双击使用物品",IF(stditems!C14=4,"书籍,双击使用",IF(stditems!C14=25,"装备位置:毒符",IF(stditems!C14=41,"任务物品",IF(stditems!C14=56,"强化宝石",IF(stditems!C14=0,"药品",IF(stditems!C14=3,"卷轴",IF(stditems!C14=43,"矿石",IF(stditems!C14=2,"可使用物品",IF(stditems!C14=64,"装备位置:腰带",IF(stditems!C14=62,"装备位置:鞋子",IF(stditems!C14=53,"装备位置:宝石\有气血石功能",IF(stditems!C14=63,"装备位置:灵石",IF(stditems!C14=65,"装备位置:官印",IF(stditems!C14=90,"装备位置:灵玉",IF(OR(stditems!C14=72,stditems!C14=73,stditems!C14=74),"装备位置:称号",IF(stditems!C14=30,"装备位置:勋章",IF(stditems!C14=28,"装备位置:马牌",IF(stditems!C14=12,"装备位置:盾牌",IF(OR(stditems!C14=66,stditems!C14=67),"装备位置:时装衣服",IF(OR(stditems!C14=68,stditems!C14=69),"装备位置:时装武器",IF(OR(stditems!C14=75,stditems!C14=76,stditems!C14=77),"装备位置:时装项链",IF(stditems!C14=78,"装备位置:时装头盔",IF(OR(stditems!C14=79,stditems!C14=80),"装备位置:时装手镯",IF(OR(stditems!C14=81,stditems!C14=82),"装备位置:时装戒指",IF(stditems!C14=83,"装备位置:时装勋章",IF(OR(stditems!C14=84,stditems!C14=85),"装备位置:时装腰带",IF(OR(stditems!C14=86,stditems!C14=87),"装备位置:时装靴子",IF(OR(stditems!C14=88,stditems!C14=89),"装备位置:时装宝石","其他物品"))))))))))))))))))))))))))))))))))))</f>
        <v>双击使用物品</v>
      </c>
      <c r="C14" t="str">
        <f>IF(OR(stditems!C14=5,stditems!C14=10,stditems!C14=11,stditems!C14=30,stditems!C14=16,stditems!C14=12,stditems!C14=25),0,IF(OR(stditems!C14=15,stditems!C14=19,stditems!C14=20,stditems!C14=21,stditems!C14=22,stditems!C14=23,stditems!C14=24,stditems!C14=26,stditems!C14=28,stditems!C14=29,stditems!C14=30,stditems!C14=53,stditems!C14=62,stditems!C14=63,stditems!C14=64,stditems!C14=65,stditems!C14=90),stditems!D14,""))</f>
        <v/>
      </c>
      <c r="D14" t="str">
        <f>IF(ISNA( VLOOKUP(C14,attrDesc!A:C,2,FALSE)),"", "\250/"&amp;VLOOKUP(C14,attrDesc!A:C,2,FALSE)&amp;":"&amp;VLOOKUP(C14,attrDesc!A:C,3,FALSE))</f>
        <v/>
      </c>
      <c r="H14" t="str">
        <f t="shared" si="0"/>
        <v>151/双击使用物品</v>
      </c>
      <c r="I14" t="str">
        <f t="shared" si="1"/>
        <v>超级魔法药=151/双击使用物品</v>
      </c>
      <c r="J14" t="str">
        <f t="shared" si="2"/>
        <v/>
      </c>
      <c r="K14" t="str">
        <f t="shared" si="3"/>
        <v/>
      </c>
    </row>
    <row r="15" spans="1:11" x14ac:dyDescent="0.2">
      <c r="A15" t="str">
        <f>IF(LEN(stditems!B15)=0,"",stditems!B15)</f>
        <v>特效金创药</v>
      </c>
      <c r="B15" t="str">
        <f>IF(stditems!C15=15,"装备位置:头盔",IF(OR(stditems!C15=19,stditems!C15=20,stditems!C15=21),"装备位置:项链",IF(OR(stditems!C15=5,stditems!C15=6),"装备位置:武器",IF(OR(stditems!C15=10,stditems!C15=11),"装备位置:衣服",IF(stditems!C15=16,"装备位置:斗笠",IF(OR(stditems!C15=22,stditems!C15=23),"装备位置:戒指",IF(OR(stditems!C15=24,stditems!C15=26),"装备位置:手镯",IF(stditems!C15=31,"双击使用物品",IF(stditems!C15=4,"书籍,双击使用",IF(stditems!C15=25,"装备位置:毒符",IF(stditems!C15=41,"任务物品",IF(stditems!C15=56,"强化宝石",IF(stditems!C15=0,"药品",IF(stditems!C15=3,"卷轴",IF(stditems!C15=43,"矿石",IF(stditems!C15=2,"可使用物品",IF(stditems!C15=64,"装备位置:腰带",IF(stditems!C15=62,"装备位置:鞋子",IF(stditems!C15=53,"装备位置:宝石\有气血石功能",IF(stditems!C15=63,"装备位置:灵石",IF(stditems!C15=65,"装备位置:官印",IF(stditems!C15=90,"装备位置:灵玉",IF(OR(stditems!C15=72,stditems!C15=73,stditems!C15=74),"装备位置:称号",IF(stditems!C15=30,"装备位置:勋章",IF(stditems!C15=28,"装备位置:马牌",IF(stditems!C15=12,"装备位置:盾牌",IF(OR(stditems!C15=66,stditems!C15=67),"装备位置:时装衣服",IF(OR(stditems!C15=68,stditems!C15=69),"装备位置:时装武器",IF(OR(stditems!C15=75,stditems!C15=76,stditems!C15=77),"装备位置:时装项链",IF(stditems!C15=78,"装备位置:时装头盔",IF(OR(stditems!C15=79,stditems!C15=80),"装备位置:时装手镯",IF(OR(stditems!C15=81,stditems!C15=82),"装备位置:时装戒指",IF(stditems!C15=83,"装备位置:时装勋章",IF(OR(stditems!C15=84,stditems!C15=85),"装备位置:时装腰带",IF(OR(stditems!C15=86,stditems!C15=87),"装备位置:时装靴子",IF(OR(stditems!C15=88,stditems!C15=89),"装备位置:时装宝石","其他物品"))))))))))))))))))))))))))))))))))))</f>
        <v>药品</v>
      </c>
      <c r="C15" t="str">
        <f>IF(OR(stditems!C15=5,stditems!C15=10,stditems!C15=11,stditems!C15=30,stditems!C15=16,stditems!C15=12,stditems!C15=25),0,IF(OR(stditems!C15=15,stditems!C15=19,stditems!C15=20,stditems!C15=21,stditems!C15=22,stditems!C15=23,stditems!C15=24,stditems!C15=26,stditems!C15=28,stditems!C15=29,stditems!C15=30,stditems!C15=53,stditems!C15=62,stditems!C15=63,stditems!C15=64,stditems!C15=65,stditems!C15=90),stditems!D15,""))</f>
        <v/>
      </c>
      <c r="D15" t="str">
        <f>IF(ISNA( VLOOKUP(C15,attrDesc!A:C,2,FALSE)),"", "\250/"&amp;VLOOKUP(C15,attrDesc!A:C,2,FALSE)&amp;":"&amp;VLOOKUP(C15,attrDesc!A:C,3,FALSE))</f>
        <v/>
      </c>
      <c r="H15" t="str">
        <f t="shared" si="0"/>
        <v>151/药品</v>
      </c>
      <c r="I15" t="str">
        <f t="shared" si="1"/>
        <v>特效金创药=151/药品</v>
      </c>
      <c r="J15" t="str">
        <f t="shared" si="2"/>
        <v/>
      </c>
      <c r="K15" t="str">
        <f t="shared" si="3"/>
        <v/>
      </c>
    </row>
    <row r="16" spans="1:11" x14ac:dyDescent="0.2">
      <c r="A16" t="str">
        <f>IF(LEN(stditems!B16)=0,"",stditems!B16)</f>
        <v>特效魔法药</v>
      </c>
      <c r="B16" t="str">
        <f>IF(stditems!C16=15,"装备位置:头盔",IF(OR(stditems!C16=19,stditems!C16=20,stditems!C16=21),"装备位置:项链",IF(OR(stditems!C16=5,stditems!C16=6),"装备位置:武器",IF(OR(stditems!C16=10,stditems!C16=11),"装备位置:衣服",IF(stditems!C16=16,"装备位置:斗笠",IF(OR(stditems!C16=22,stditems!C16=23),"装备位置:戒指",IF(OR(stditems!C16=24,stditems!C16=26),"装备位置:手镯",IF(stditems!C16=31,"双击使用物品",IF(stditems!C16=4,"书籍,双击使用",IF(stditems!C16=25,"装备位置:毒符",IF(stditems!C16=41,"任务物品",IF(stditems!C16=56,"强化宝石",IF(stditems!C16=0,"药品",IF(stditems!C16=3,"卷轴",IF(stditems!C16=43,"矿石",IF(stditems!C16=2,"可使用物品",IF(stditems!C16=64,"装备位置:腰带",IF(stditems!C16=62,"装备位置:鞋子",IF(stditems!C16=53,"装备位置:宝石\有气血石功能",IF(stditems!C16=63,"装备位置:灵石",IF(stditems!C16=65,"装备位置:官印",IF(stditems!C16=90,"装备位置:灵玉",IF(OR(stditems!C16=72,stditems!C16=73,stditems!C16=74),"装备位置:称号",IF(stditems!C16=30,"装备位置:勋章",IF(stditems!C16=28,"装备位置:马牌",IF(stditems!C16=12,"装备位置:盾牌",IF(OR(stditems!C16=66,stditems!C16=67),"装备位置:时装衣服",IF(OR(stditems!C16=68,stditems!C16=69),"装备位置:时装武器",IF(OR(stditems!C16=75,stditems!C16=76,stditems!C16=77),"装备位置:时装项链",IF(stditems!C16=78,"装备位置:时装头盔",IF(OR(stditems!C16=79,stditems!C16=80),"装备位置:时装手镯",IF(OR(stditems!C16=81,stditems!C16=82),"装备位置:时装戒指",IF(stditems!C16=83,"装备位置:时装勋章",IF(OR(stditems!C16=84,stditems!C16=85),"装备位置:时装腰带",IF(OR(stditems!C16=86,stditems!C16=87),"装备位置:时装靴子",IF(OR(stditems!C16=88,stditems!C16=89),"装备位置:时装宝石","其他物品"))))))))))))))))))))))))))))))))))))</f>
        <v>药品</v>
      </c>
      <c r="C16" t="str">
        <f>IF(OR(stditems!C16=5,stditems!C16=10,stditems!C16=11,stditems!C16=30,stditems!C16=16,stditems!C16=12,stditems!C16=25),0,IF(OR(stditems!C16=15,stditems!C16=19,stditems!C16=20,stditems!C16=21,stditems!C16=22,stditems!C16=23,stditems!C16=24,stditems!C16=26,stditems!C16=28,stditems!C16=29,stditems!C16=30,stditems!C16=53,stditems!C16=62,stditems!C16=63,stditems!C16=64,stditems!C16=65,stditems!C16=90),stditems!D16,""))</f>
        <v/>
      </c>
      <c r="D16" t="str">
        <f>IF(ISNA( VLOOKUP(C16,attrDesc!A:C,2,FALSE)),"", "\250/"&amp;VLOOKUP(C16,attrDesc!A:C,2,FALSE)&amp;":"&amp;VLOOKUP(C16,attrDesc!A:C,3,FALSE))</f>
        <v/>
      </c>
      <c r="H16" t="str">
        <f t="shared" si="0"/>
        <v>151/药品</v>
      </c>
      <c r="I16" t="str">
        <f t="shared" si="1"/>
        <v>特效魔法药=151/药品</v>
      </c>
      <c r="J16" t="str">
        <f t="shared" si="2"/>
        <v/>
      </c>
      <c r="K16" t="str">
        <f t="shared" si="3"/>
        <v/>
      </c>
    </row>
    <row r="17" spans="1:11" x14ac:dyDescent="0.2">
      <c r="A17" t="str">
        <f>IF(LEN(stditems!B17)=0,"",stditems!B17)</f>
        <v>打捆特红</v>
      </c>
      <c r="B17" t="str">
        <f>IF(stditems!C17=15,"装备位置:头盔",IF(OR(stditems!C17=19,stditems!C17=20,stditems!C17=21),"装备位置:项链",IF(OR(stditems!C17=5,stditems!C17=6),"装备位置:武器",IF(OR(stditems!C17=10,stditems!C17=11),"装备位置:衣服",IF(stditems!C17=16,"装备位置:斗笠",IF(OR(stditems!C17=22,stditems!C17=23),"装备位置:戒指",IF(OR(stditems!C17=24,stditems!C17=26),"装备位置:手镯",IF(stditems!C17=31,"双击使用物品",IF(stditems!C17=4,"书籍,双击使用",IF(stditems!C17=25,"装备位置:毒符",IF(stditems!C17=41,"任务物品",IF(stditems!C17=56,"强化宝石",IF(stditems!C17=0,"药品",IF(stditems!C17=3,"卷轴",IF(stditems!C17=43,"矿石",IF(stditems!C17=2,"可使用物品",IF(stditems!C17=64,"装备位置:腰带",IF(stditems!C17=62,"装备位置:鞋子",IF(stditems!C17=53,"装备位置:宝石\有气血石功能",IF(stditems!C17=63,"装备位置:灵石",IF(stditems!C17=65,"装备位置:官印",IF(stditems!C17=90,"装备位置:灵玉",IF(OR(stditems!C17=72,stditems!C17=73,stditems!C17=74),"装备位置:称号",IF(stditems!C17=30,"装备位置:勋章",IF(stditems!C17=28,"装备位置:马牌",IF(stditems!C17=12,"装备位置:盾牌",IF(OR(stditems!C17=66,stditems!C17=67),"装备位置:时装衣服",IF(OR(stditems!C17=68,stditems!C17=69),"装备位置:时装武器",IF(OR(stditems!C17=75,stditems!C17=76,stditems!C17=77),"装备位置:时装项链",IF(stditems!C17=78,"装备位置:时装头盔",IF(OR(stditems!C17=79,stditems!C17=80),"装备位置:时装手镯",IF(OR(stditems!C17=81,stditems!C17=82),"装备位置:时装戒指",IF(stditems!C17=83,"装备位置:时装勋章",IF(OR(stditems!C17=84,stditems!C17=85),"装备位置:时装腰带",IF(OR(stditems!C17=86,stditems!C17=87),"装备位置:时装靴子",IF(OR(stditems!C17=88,stditems!C17=89),"装备位置:时装宝石","其他物品"))))))))))))))))))))))))))))))))))))</f>
        <v>双击使用物品</v>
      </c>
      <c r="C17" t="str">
        <f>IF(OR(stditems!C17=5,stditems!C17=10,stditems!C17=11,stditems!C17=30,stditems!C17=16,stditems!C17=12,stditems!C17=25),0,IF(OR(stditems!C17=15,stditems!C17=19,stditems!C17=20,stditems!C17=21,stditems!C17=22,stditems!C17=23,stditems!C17=24,stditems!C17=26,stditems!C17=28,stditems!C17=29,stditems!C17=30,stditems!C17=53,stditems!C17=62,stditems!C17=63,stditems!C17=64,stditems!C17=65,stditems!C17=90),stditems!D17,""))</f>
        <v/>
      </c>
      <c r="D17" t="str">
        <f>IF(ISNA( VLOOKUP(C17,attrDesc!A:C,2,FALSE)),"", "\250/"&amp;VLOOKUP(C17,attrDesc!A:C,2,FALSE)&amp;":"&amp;VLOOKUP(C17,attrDesc!A:C,3,FALSE))</f>
        <v/>
      </c>
      <c r="H17" t="str">
        <f t="shared" si="0"/>
        <v>151/双击使用物品</v>
      </c>
      <c r="I17" t="str">
        <f t="shared" si="1"/>
        <v>打捆特红=151/双击使用物品</v>
      </c>
      <c r="J17" t="str">
        <f t="shared" si="2"/>
        <v/>
      </c>
      <c r="K17" t="str">
        <f t="shared" si="3"/>
        <v/>
      </c>
    </row>
    <row r="18" spans="1:11" x14ac:dyDescent="0.2">
      <c r="A18" t="str">
        <f>IF(LEN(stditems!B18)=0,"",stditems!B18)</f>
        <v>打捆特蓝</v>
      </c>
      <c r="B18" t="str">
        <f>IF(stditems!C18=15,"装备位置:头盔",IF(OR(stditems!C18=19,stditems!C18=20,stditems!C18=21),"装备位置:项链",IF(OR(stditems!C18=5,stditems!C18=6),"装备位置:武器",IF(OR(stditems!C18=10,stditems!C18=11),"装备位置:衣服",IF(stditems!C18=16,"装备位置:斗笠",IF(OR(stditems!C18=22,stditems!C18=23),"装备位置:戒指",IF(OR(stditems!C18=24,stditems!C18=26),"装备位置:手镯",IF(stditems!C18=31,"双击使用物品",IF(stditems!C18=4,"书籍,双击使用",IF(stditems!C18=25,"装备位置:毒符",IF(stditems!C18=41,"任务物品",IF(stditems!C18=56,"强化宝石",IF(stditems!C18=0,"药品",IF(stditems!C18=3,"卷轴",IF(stditems!C18=43,"矿石",IF(stditems!C18=2,"可使用物品",IF(stditems!C18=64,"装备位置:腰带",IF(stditems!C18=62,"装备位置:鞋子",IF(stditems!C18=53,"装备位置:宝石\有气血石功能",IF(stditems!C18=63,"装备位置:灵石",IF(stditems!C18=65,"装备位置:官印",IF(stditems!C18=90,"装备位置:灵玉",IF(OR(stditems!C18=72,stditems!C18=73,stditems!C18=74),"装备位置:称号",IF(stditems!C18=30,"装备位置:勋章",IF(stditems!C18=28,"装备位置:马牌",IF(stditems!C18=12,"装备位置:盾牌",IF(OR(stditems!C18=66,stditems!C18=67),"装备位置:时装衣服",IF(OR(stditems!C18=68,stditems!C18=69),"装备位置:时装武器",IF(OR(stditems!C18=75,stditems!C18=76,stditems!C18=77),"装备位置:时装项链",IF(stditems!C18=78,"装备位置:时装头盔",IF(OR(stditems!C18=79,stditems!C18=80),"装备位置:时装手镯",IF(OR(stditems!C18=81,stditems!C18=82),"装备位置:时装戒指",IF(stditems!C18=83,"装备位置:时装勋章",IF(OR(stditems!C18=84,stditems!C18=85),"装备位置:时装腰带",IF(OR(stditems!C18=86,stditems!C18=87),"装备位置:时装靴子",IF(OR(stditems!C18=88,stditems!C18=89),"装备位置:时装宝石","其他物品"))))))))))))))))))))))))))))))))))))</f>
        <v>双击使用物品</v>
      </c>
      <c r="C18" t="str">
        <f>IF(OR(stditems!C18=5,stditems!C18=10,stditems!C18=11,stditems!C18=30,stditems!C18=16,stditems!C18=12,stditems!C18=25),0,IF(OR(stditems!C18=15,stditems!C18=19,stditems!C18=20,stditems!C18=21,stditems!C18=22,stditems!C18=23,stditems!C18=24,stditems!C18=26,stditems!C18=28,stditems!C18=29,stditems!C18=30,stditems!C18=53,stditems!C18=62,stditems!C18=63,stditems!C18=64,stditems!C18=65,stditems!C18=90),stditems!D18,""))</f>
        <v/>
      </c>
      <c r="D18" t="str">
        <f>IF(ISNA( VLOOKUP(C18,attrDesc!A:C,2,FALSE)),"", "\250/"&amp;VLOOKUP(C18,attrDesc!A:C,2,FALSE)&amp;":"&amp;VLOOKUP(C18,attrDesc!A:C,3,FALSE))</f>
        <v/>
      </c>
      <c r="H18" t="str">
        <f t="shared" si="0"/>
        <v>151/双击使用物品</v>
      </c>
      <c r="I18" t="str">
        <f t="shared" si="1"/>
        <v>打捆特蓝=151/双击使用物品</v>
      </c>
      <c r="J18" t="str">
        <f t="shared" si="2"/>
        <v/>
      </c>
      <c r="K18" t="str">
        <f t="shared" si="3"/>
        <v/>
      </c>
    </row>
    <row r="19" spans="1:11" x14ac:dyDescent="0.2">
      <c r="A19" t="str">
        <f>IF(LEN(stditems!B19)=0,"",stditems!B19)</f>
        <v>太阳水</v>
      </c>
      <c r="B19" t="str">
        <f>IF(stditems!C19=15,"装备位置:头盔",IF(OR(stditems!C19=19,stditems!C19=20,stditems!C19=21),"装备位置:项链",IF(OR(stditems!C19=5,stditems!C19=6),"装备位置:武器",IF(OR(stditems!C19=10,stditems!C19=11),"装备位置:衣服",IF(stditems!C19=16,"装备位置:斗笠",IF(OR(stditems!C19=22,stditems!C19=23),"装备位置:戒指",IF(OR(stditems!C19=24,stditems!C19=26),"装备位置:手镯",IF(stditems!C19=31,"双击使用物品",IF(stditems!C19=4,"书籍,双击使用",IF(stditems!C19=25,"装备位置:毒符",IF(stditems!C19=41,"任务物品",IF(stditems!C19=56,"强化宝石",IF(stditems!C19=0,"药品",IF(stditems!C19=3,"卷轴",IF(stditems!C19=43,"矿石",IF(stditems!C19=2,"可使用物品",IF(stditems!C19=64,"装备位置:腰带",IF(stditems!C19=62,"装备位置:鞋子",IF(stditems!C19=53,"装备位置:宝石\有气血石功能",IF(stditems!C19=63,"装备位置:灵石",IF(stditems!C19=65,"装备位置:官印",IF(stditems!C19=90,"装备位置:灵玉",IF(OR(stditems!C19=72,stditems!C19=73,stditems!C19=74),"装备位置:称号",IF(stditems!C19=30,"装备位置:勋章",IF(stditems!C19=28,"装备位置:马牌",IF(stditems!C19=12,"装备位置:盾牌",IF(OR(stditems!C19=66,stditems!C19=67),"装备位置:时装衣服",IF(OR(stditems!C19=68,stditems!C19=69),"装备位置:时装武器",IF(OR(stditems!C19=75,stditems!C19=76,stditems!C19=77),"装备位置:时装项链",IF(stditems!C19=78,"装备位置:时装头盔",IF(OR(stditems!C19=79,stditems!C19=80),"装备位置:时装手镯",IF(OR(stditems!C19=81,stditems!C19=82),"装备位置:时装戒指",IF(stditems!C19=83,"装备位置:时装勋章",IF(OR(stditems!C19=84,stditems!C19=85),"装备位置:时装腰带",IF(OR(stditems!C19=86,stditems!C19=87),"装备位置:时装靴子",IF(OR(stditems!C19=88,stditems!C19=89),"装备位置:时装宝石","其他物品"))))))))))))))))))))))))))))))))))))</f>
        <v>药品</v>
      </c>
      <c r="C19" t="str">
        <f>IF(OR(stditems!C19=5,stditems!C19=10,stditems!C19=11,stditems!C19=30,stditems!C19=16,stditems!C19=12,stditems!C19=25),0,IF(OR(stditems!C19=15,stditems!C19=19,stditems!C19=20,stditems!C19=21,stditems!C19=22,stditems!C19=23,stditems!C19=24,stditems!C19=26,stditems!C19=28,stditems!C19=29,stditems!C19=30,stditems!C19=53,stditems!C19=62,stditems!C19=63,stditems!C19=64,stditems!C19=65,stditems!C19=90),stditems!D19,""))</f>
        <v/>
      </c>
      <c r="D19" t="str">
        <f>IF(ISNA( VLOOKUP(C19,attrDesc!A:C,2,FALSE)),"", "\250/"&amp;VLOOKUP(C19,attrDesc!A:C,2,FALSE)&amp;":"&amp;VLOOKUP(C19,attrDesc!A:C,3,FALSE))</f>
        <v/>
      </c>
      <c r="H19" t="str">
        <f t="shared" si="0"/>
        <v>151/药品</v>
      </c>
      <c r="I19" t="str">
        <f t="shared" si="1"/>
        <v>太阳水=151/药品</v>
      </c>
      <c r="J19" t="str">
        <f t="shared" si="2"/>
        <v/>
      </c>
      <c r="K19" t="str">
        <f t="shared" si="3"/>
        <v/>
      </c>
    </row>
    <row r="20" spans="1:11" x14ac:dyDescent="0.2">
      <c r="A20" t="str">
        <f>IF(LEN(stditems!B20)=0,"",stditems!B20)</f>
        <v>疗伤药</v>
      </c>
      <c r="B20" t="str">
        <f>IF(stditems!C20=15,"装备位置:头盔",IF(OR(stditems!C20=19,stditems!C20=20,stditems!C20=21),"装备位置:项链",IF(OR(stditems!C20=5,stditems!C20=6),"装备位置:武器",IF(OR(stditems!C20=10,stditems!C20=11),"装备位置:衣服",IF(stditems!C20=16,"装备位置:斗笠",IF(OR(stditems!C20=22,stditems!C20=23),"装备位置:戒指",IF(OR(stditems!C20=24,stditems!C20=26),"装备位置:手镯",IF(stditems!C20=31,"双击使用物品",IF(stditems!C20=4,"书籍,双击使用",IF(stditems!C20=25,"装备位置:毒符",IF(stditems!C20=41,"任务物品",IF(stditems!C20=56,"强化宝石",IF(stditems!C20=0,"药品",IF(stditems!C20=3,"卷轴",IF(stditems!C20=43,"矿石",IF(stditems!C20=2,"可使用物品",IF(stditems!C20=64,"装备位置:腰带",IF(stditems!C20=62,"装备位置:鞋子",IF(stditems!C20=53,"装备位置:宝石\有气血石功能",IF(stditems!C20=63,"装备位置:灵石",IF(stditems!C20=65,"装备位置:官印",IF(stditems!C20=90,"装备位置:灵玉",IF(OR(stditems!C20=72,stditems!C20=73,stditems!C20=74),"装备位置:称号",IF(stditems!C20=30,"装备位置:勋章",IF(stditems!C20=28,"装备位置:马牌",IF(stditems!C20=12,"装备位置:盾牌",IF(OR(stditems!C20=66,stditems!C20=67),"装备位置:时装衣服",IF(OR(stditems!C20=68,stditems!C20=69),"装备位置:时装武器",IF(OR(stditems!C20=75,stditems!C20=76,stditems!C20=77),"装备位置:时装项链",IF(stditems!C20=78,"装备位置:时装头盔",IF(OR(stditems!C20=79,stditems!C20=80),"装备位置:时装手镯",IF(OR(stditems!C20=81,stditems!C20=82),"装备位置:时装戒指",IF(stditems!C20=83,"装备位置:时装勋章",IF(OR(stditems!C20=84,stditems!C20=85),"装备位置:时装腰带",IF(OR(stditems!C20=86,stditems!C20=87),"装备位置:时装靴子",IF(OR(stditems!C20=88,stditems!C20=89),"装备位置:时装宝石","其他物品"))))))))))))))))))))))))))))))))))))</f>
        <v>药品</v>
      </c>
      <c r="C20" t="str">
        <f>IF(OR(stditems!C20=5,stditems!C20=10,stditems!C20=11,stditems!C20=30,stditems!C20=16,stditems!C20=12,stditems!C20=25),0,IF(OR(stditems!C20=15,stditems!C20=19,stditems!C20=20,stditems!C20=21,stditems!C20=22,stditems!C20=23,stditems!C20=24,stditems!C20=26,stditems!C20=28,stditems!C20=29,stditems!C20=30,stditems!C20=53,stditems!C20=62,stditems!C20=63,stditems!C20=64,stditems!C20=65,stditems!C20=90),stditems!D20,""))</f>
        <v/>
      </c>
      <c r="D20" t="str">
        <f>IF(ISNA( VLOOKUP(C20,attrDesc!A:C,2,FALSE)),"", "\250/"&amp;VLOOKUP(C20,attrDesc!A:C,2,FALSE)&amp;":"&amp;VLOOKUP(C20,attrDesc!A:C,3,FALSE))</f>
        <v/>
      </c>
      <c r="H20" t="str">
        <f t="shared" si="0"/>
        <v>151/药品</v>
      </c>
      <c r="I20" t="str">
        <f t="shared" si="1"/>
        <v>疗伤药=151/药品</v>
      </c>
      <c r="J20" t="str">
        <f t="shared" si="2"/>
        <v/>
      </c>
      <c r="K20" t="str">
        <f t="shared" si="3"/>
        <v/>
      </c>
    </row>
    <row r="21" spans="1:11" x14ac:dyDescent="0.2">
      <c r="A21" t="str">
        <f>IF(LEN(stditems!B21)=0,"",stditems!B21)</f>
        <v>特殊药水</v>
      </c>
      <c r="B21" t="str">
        <f>IF(stditems!C21=15,"装备位置:头盔",IF(OR(stditems!C21=19,stditems!C21=20,stditems!C21=21),"装备位置:项链",IF(OR(stditems!C21=5,stditems!C21=6),"装备位置:武器",IF(OR(stditems!C21=10,stditems!C21=11),"装备位置:衣服",IF(stditems!C21=16,"装备位置:斗笠",IF(OR(stditems!C21=22,stditems!C21=23),"装备位置:戒指",IF(OR(stditems!C21=24,stditems!C21=26),"装备位置:手镯",IF(stditems!C21=31,"双击使用物品",IF(stditems!C21=4,"书籍,双击使用",IF(stditems!C21=25,"装备位置:毒符",IF(stditems!C21=41,"任务物品",IF(stditems!C21=56,"强化宝石",IF(stditems!C21=0,"药品",IF(stditems!C21=3,"卷轴",IF(stditems!C21=43,"矿石",IF(stditems!C21=2,"可使用物品",IF(stditems!C21=64,"装备位置:腰带",IF(stditems!C21=62,"装备位置:鞋子",IF(stditems!C21=53,"装备位置:宝石\有气血石功能",IF(stditems!C21=63,"装备位置:灵石",IF(stditems!C21=65,"装备位置:官印",IF(stditems!C21=90,"装备位置:灵玉",IF(OR(stditems!C21=72,stditems!C21=73,stditems!C21=74),"装备位置:称号",IF(stditems!C21=30,"装备位置:勋章",IF(stditems!C21=28,"装备位置:马牌",IF(stditems!C21=12,"装备位置:盾牌",IF(OR(stditems!C21=66,stditems!C21=67),"装备位置:时装衣服",IF(OR(stditems!C21=68,stditems!C21=69),"装备位置:时装武器",IF(OR(stditems!C21=75,stditems!C21=76,stditems!C21=77),"装备位置:时装项链",IF(stditems!C21=78,"装备位置:时装头盔",IF(OR(stditems!C21=79,stditems!C21=80),"装备位置:时装手镯",IF(OR(stditems!C21=81,stditems!C21=82),"装备位置:时装戒指",IF(stditems!C21=83,"装备位置:时装勋章",IF(OR(stditems!C21=84,stditems!C21=85),"装备位置:时装腰带",IF(OR(stditems!C21=86,stditems!C21=87),"装备位置:时装靴子",IF(OR(stditems!C21=88,stditems!C21=89),"装备位置:时装宝石","其他物品"))))))))))))))))))))))))))))))))))))</f>
        <v>药品</v>
      </c>
      <c r="C21" t="str">
        <f>IF(OR(stditems!C21=5,stditems!C21=10,stditems!C21=11,stditems!C21=30,stditems!C21=16,stditems!C21=12,stditems!C21=25),0,IF(OR(stditems!C21=15,stditems!C21=19,stditems!C21=20,stditems!C21=21,stditems!C21=22,stditems!C21=23,stditems!C21=24,stditems!C21=26,stditems!C21=28,stditems!C21=29,stditems!C21=30,stditems!C21=53,stditems!C21=62,stditems!C21=63,stditems!C21=64,stditems!C21=65,stditems!C21=90),stditems!D21,""))</f>
        <v/>
      </c>
      <c r="D21" t="str">
        <f>IF(ISNA( VLOOKUP(C21,attrDesc!A:C,2,FALSE)),"", "\250/"&amp;VLOOKUP(C21,attrDesc!A:C,2,FALSE)&amp;":"&amp;VLOOKUP(C21,attrDesc!A:C,3,FALSE))</f>
        <v/>
      </c>
      <c r="H21" t="str">
        <f t="shared" si="0"/>
        <v>151/药品</v>
      </c>
      <c r="I21" t="str">
        <f t="shared" si="1"/>
        <v>特殊药水=151/药品</v>
      </c>
      <c r="J21" t="str">
        <f t="shared" si="2"/>
        <v/>
      </c>
      <c r="K21" t="str">
        <f t="shared" si="3"/>
        <v/>
      </c>
    </row>
    <row r="22" spans="1:11" x14ac:dyDescent="0.2">
      <c r="A22" t="str">
        <f>IF(LEN(stditems!B22)=0,"",stditems!B22)</f>
        <v>万年雪霜</v>
      </c>
      <c r="B22" t="str">
        <f>IF(stditems!C22=15,"装备位置:头盔",IF(OR(stditems!C22=19,stditems!C22=20,stditems!C22=21),"装备位置:项链",IF(OR(stditems!C22=5,stditems!C22=6),"装备位置:武器",IF(OR(stditems!C22=10,stditems!C22=11),"装备位置:衣服",IF(stditems!C22=16,"装备位置:斗笠",IF(OR(stditems!C22=22,stditems!C22=23),"装备位置:戒指",IF(OR(stditems!C22=24,stditems!C22=26),"装备位置:手镯",IF(stditems!C22=31,"双击使用物品",IF(stditems!C22=4,"书籍,双击使用",IF(stditems!C22=25,"装备位置:毒符",IF(stditems!C22=41,"任务物品",IF(stditems!C22=56,"强化宝石",IF(stditems!C22=0,"药品",IF(stditems!C22=3,"卷轴",IF(stditems!C22=43,"矿石",IF(stditems!C22=2,"可使用物品",IF(stditems!C22=64,"装备位置:腰带",IF(stditems!C22=62,"装备位置:鞋子",IF(stditems!C22=53,"装备位置:宝石\有气血石功能",IF(stditems!C22=63,"装备位置:灵石",IF(stditems!C22=65,"装备位置:官印",IF(stditems!C22=90,"装备位置:灵玉",IF(OR(stditems!C22=72,stditems!C22=73,stditems!C22=74),"装备位置:称号",IF(stditems!C22=30,"装备位置:勋章",IF(stditems!C22=28,"装备位置:马牌",IF(stditems!C22=12,"装备位置:盾牌",IF(OR(stditems!C22=66,stditems!C22=67),"装备位置:时装衣服",IF(OR(stditems!C22=68,stditems!C22=69),"装备位置:时装武器",IF(OR(stditems!C22=75,stditems!C22=76,stditems!C22=77),"装备位置:时装项链",IF(stditems!C22=78,"装备位置:时装头盔",IF(OR(stditems!C22=79,stditems!C22=80),"装备位置:时装手镯",IF(OR(stditems!C22=81,stditems!C22=82),"装备位置:时装戒指",IF(stditems!C22=83,"装备位置:时装勋章",IF(OR(stditems!C22=84,stditems!C22=85),"装备位置:时装腰带",IF(OR(stditems!C22=86,stditems!C22=87),"装备位置:时装靴子",IF(OR(stditems!C22=88,stditems!C22=89),"装备位置:时装宝石","其他物品"))))))))))))))))))))))))))))))))))))</f>
        <v>药品</v>
      </c>
      <c r="C22" t="str">
        <f>IF(OR(stditems!C22=5,stditems!C22=10,stditems!C22=11,stditems!C22=30,stditems!C22=16,stditems!C22=12,stditems!C22=25),0,IF(OR(stditems!C22=15,stditems!C22=19,stditems!C22=20,stditems!C22=21,stditems!C22=22,stditems!C22=23,stditems!C22=24,stditems!C22=26,stditems!C22=28,stditems!C22=29,stditems!C22=30,stditems!C22=53,stditems!C22=62,stditems!C22=63,stditems!C22=64,stditems!C22=65,stditems!C22=90),stditems!D22,""))</f>
        <v/>
      </c>
      <c r="D22" t="str">
        <f>IF(ISNA( VLOOKUP(C22,attrDesc!A:C,2,FALSE)),"", "\250/"&amp;VLOOKUP(C22,attrDesc!A:C,2,FALSE)&amp;":"&amp;VLOOKUP(C22,attrDesc!A:C,3,FALSE))</f>
        <v/>
      </c>
      <c r="H22" t="str">
        <f t="shared" si="0"/>
        <v>151/药品</v>
      </c>
      <c r="I22" t="str">
        <f t="shared" si="1"/>
        <v>万年雪霜=151/药品</v>
      </c>
      <c r="J22" t="str">
        <f t="shared" si="2"/>
        <v/>
      </c>
      <c r="K22" t="str">
        <f t="shared" si="3"/>
        <v/>
      </c>
    </row>
    <row r="23" spans="1:11" x14ac:dyDescent="0.2">
      <c r="A23" t="str">
        <f>IF(LEN(stditems!B23)=0,"",stditems!B23)</f>
        <v>强效太阳水</v>
      </c>
      <c r="B23" t="str">
        <f>IF(stditems!C23=15,"装备位置:头盔",IF(OR(stditems!C23=19,stditems!C23=20,stditems!C23=21),"装备位置:项链",IF(OR(stditems!C23=5,stditems!C23=6),"装备位置:武器",IF(OR(stditems!C23=10,stditems!C23=11),"装备位置:衣服",IF(stditems!C23=16,"装备位置:斗笠",IF(OR(stditems!C23=22,stditems!C23=23),"装备位置:戒指",IF(OR(stditems!C23=24,stditems!C23=26),"装备位置:手镯",IF(stditems!C23=31,"双击使用物品",IF(stditems!C23=4,"书籍,双击使用",IF(stditems!C23=25,"装备位置:毒符",IF(stditems!C23=41,"任务物品",IF(stditems!C23=56,"强化宝石",IF(stditems!C23=0,"药品",IF(stditems!C23=3,"卷轴",IF(stditems!C23=43,"矿石",IF(stditems!C23=2,"可使用物品",IF(stditems!C23=64,"装备位置:腰带",IF(stditems!C23=62,"装备位置:鞋子",IF(stditems!C23=53,"装备位置:宝石\有气血石功能",IF(stditems!C23=63,"装备位置:灵石",IF(stditems!C23=65,"装备位置:官印",IF(stditems!C23=90,"装备位置:灵玉",IF(OR(stditems!C23=72,stditems!C23=73,stditems!C23=74),"装备位置:称号",IF(stditems!C23=30,"装备位置:勋章",IF(stditems!C23=28,"装备位置:马牌",IF(stditems!C23=12,"装备位置:盾牌",IF(OR(stditems!C23=66,stditems!C23=67),"装备位置:时装衣服",IF(OR(stditems!C23=68,stditems!C23=69),"装备位置:时装武器",IF(OR(stditems!C23=75,stditems!C23=76,stditems!C23=77),"装备位置:时装项链",IF(stditems!C23=78,"装备位置:时装头盔",IF(OR(stditems!C23=79,stditems!C23=80),"装备位置:时装手镯",IF(OR(stditems!C23=81,stditems!C23=82),"装备位置:时装戒指",IF(stditems!C23=83,"装备位置:时装勋章",IF(OR(stditems!C23=84,stditems!C23=85),"装备位置:时装腰带",IF(OR(stditems!C23=86,stditems!C23=87),"装备位置:时装靴子",IF(OR(stditems!C23=88,stditems!C23=89),"装备位置:时装宝石","其他物品"))))))))))))))))))))))))))))))))))))</f>
        <v>药品</v>
      </c>
      <c r="C23" t="str">
        <f>IF(OR(stditems!C23=5,stditems!C23=10,stditems!C23=11,stditems!C23=30,stditems!C23=16,stditems!C23=12,stditems!C23=25),0,IF(OR(stditems!C23=15,stditems!C23=19,stditems!C23=20,stditems!C23=21,stditems!C23=22,stditems!C23=23,stditems!C23=24,stditems!C23=26,stditems!C23=28,stditems!C23=29,stditems!C23=30,stditems!C23=53,stditems!C23=62,stditems!C23=63,stditems!C23=64,stditems!C23=65,stditems!C23=90),stditems!D23,""))</f>
        <v/>
      </c>
      <c r="D23" t="str">
        <f>IF(ISNA( VLOOKUP(C23,attrDesc!A:C,2,FALSE)),"", "\250/"&amp;VLOOKUP(C23,attrDesc!A:C,2,FALSE)&amp;":"&amp;VLOOKUP(C23,attrDesc!A:C,3,FALSE))</f>
        <v/>
      </c>
      <c r="H23" t="str">
        <f t="shared" si="0"/>
        <v>151/药品</v>
      </c>
      <c r="I23" t="str">
        <f t="shared" si="1"/>
        <v>强效太阳水=151/药品</v>
      </c>
      <c r="J23" t="str">
        <f t="shared" si="2"/>
        <v/>
      </c>
      <c r="K23" t="str">
        <f t="shared" si="3"/>
        <v/>
      </c>
    </row>
    <row r="24" spans="1:11" x14ac:dyDescent="0.2">
      <c r="A24" t="str">
        <f>IF(LEN(stditems!B24)=0,"",stditems!B24)</f>
        <v>神龙仙水</v>
      </c>
      <c r="B24" t="str">
        <f>IF(stditems!C24=15,"装备位置:头盔",IF(OR(stditems!C24=19,stditems!C24=20,stditems!C24=21),"装备位置:项链",IF(OR(stditems!C24=5,stditems!C24=6),"装备位置:武器",IF(OR(stditems!C24=10,stditems!C24=11),"装备位置:衣服",IF(stditems!C24=16,"装备位置:斗笠",IF(OR(stditems!C24=22,stditems!C24=23),"装备位置:戒指",IF(OR(stditems!C24=24,stditems!C24=26),"装备位置:手镯",IF(stditems!C24=31,"双击使用物品",IF(stditems!C24=4,"书籍,双击使用",IF(stditems!C24=25,"装备位置:毒符",IF(stditems!C24=41,"任务物品",IF(stditems!C24=56,"强化宝石",IF(stditems!C24=0,"药品",IF(stditems!C24=3,"卷轴",IF(stditems!C24=43,"矿石",IF(stditems!C24=2,"可使用物品",IF(stditems!C24=64,"装备位置:腰带",IF(stditems!C24=62,"装备位置:鞋子",IF(stditems!C24=53,"装备位置:宝石\有气血石功能",IF(stditems!C24=63,"装备位置:灵石",IF(stditems!C24=65,"装备位置:官印",IF(stditems!C24=90,"装备位置:灵玉",IF(OR(stditems!C24=72,stditems!C24=73,stditems!C24=74),"装备位置:称号",IF(stditems!C24=30,"装备位置:勋章",IF(stditems!C24=28,"装备位置:马牌",IF(stditems!C24=12,"装备位置:盾牌",IF(OR(stditems!C24=66,stditems!C24=67),"装备位置:时装衣服",IF(OR(stditems!C24=68,stditems!C24=69),"装备位置:时装武器",IF(OR(stditems!C24=75,stditems!C24=76,stditems!C24=77),"装备位置:时装项链",IF(stditems!C24=78,"装备位置:时装头盔",IF(OR(stditems!C24=79,stditems!C24=80),"装备位置:时装手镯",IF(OR(stditems!C24=81,stditems!C24=82),"装备位置:时装戒指",IF(stditems!C24=83,"装备位置:时装勋章",IF(OR(stditems!C24=84,stditems!C24=85),"装备位置:时装腰带",IF(OR(stditems!C24=86,stditems!C24=87),"装备位置:时装靴子",IF(OR(stditems!C24=88,stditems!C24=89),"装备位置:时装宝石","其他物品"))))))))))))))))))))))))))))))))))))</f>
        <v>药品</v>
      </c>
      <c r="C24" t="str">
        <f>IF(OR(stditems!C24=5,stditems!C24=10,stditems!C24=11,stditems!C24=30,stditems!C24=16,stditems!C24=12,stditems!C24=25),0,IF(OR(stditems!C24=15,stditems!C24=19,stditems!C24=20,stditems!C24=21,stditems!C24=22,stditems!C24=23,stditems!C24=24,stditems!C24=26,stditems!C24=28,stditems!C24=29,stditems!C24=30,stditems!C24=53,stditems!C24=62,stditems!C24=63,stditems!C24=64,stditems!C24=65,stditems!C24=90),stditems!D24,""))</f>
        <v/>
      </c>
      <c r="D24" t="str">
        <f>IF(ISNA( VLOOKUP(C24,attrDesc!A:C,2,FALSE)),"", "\250/"&amp;VLOOKUP(C24,attrDesc!A:C,2,FALSE)&amp;":"&amp;VLOOKUP(C24,attrDesc!A:C,3,FALSE))</f>
        <v/>
      </c>
      <c r="H24" t="str">
        <f t="shared" si="0"/>
        <v>151/药品</v>
      </c>
      <c r="I24" t="str">
        <f t="shared" si="1"/>
        <v>神龙仙水=151/药品</v>
      </c>
      <c r="J24" t="str">
        <f t="shared" si="2"/>
        <v/>
      </c>
      <c r="K24" t="str">
        <f t="shared" si="3"/>
        <v/>
      </c>
    </row>
    <row r="25" spans="1:11" x14ac:dyDescent="0.2">
      <c r="A25" t="str">
        <f>IF(LEN(stditems!B25)=0,"",stditems!B25)</f>
        <v>神水</v>
      </c>
      <c r="B25" t="str">
        <f>IF(stditems!C25=15,"装备位置:头盔",IF(OR(stditems!C25=19,stditems!C25=20,stditems!C25=21),"装备位置:项链",IF(OR(stditems!C25=5,stditems!C25=6),"装备位置:武器",IF(OR(stditems!C25=10,stditems!C25=11),"装备位置:衣服",IF(stditems!C25=16,"装备位置:斗笠",IF(OR(stditems!C25=22,stditems!C25=23),"装备位置:戒指",IF(OR(stditems!C25=24,stditems!C25=26),"装备位置:手镯",IF(stditems!C25=31,"双击使用物品",IF(stditems!C25=4,"书籍,双击使用",IF(stditems!C25=25,"装备位置:毒符",IF(stditems!C25=41,"任务物品",IF(stditems!C25=56,"强化宝石",IF(stditems!C25=0,"药品",IF(stditems!C25=3,"卷轴",IF(stditems!C25=43,"矿石",IF(stditems!C25=2,"可使用物品",IF(stditems!C25=64,"装备位置:腰带",IF(stditems!C25=62,"装备位置:鞋子",IF(stditems!C25=53,"装备位置:宝石\有气血石功能",IF(stditems!C25=63,"装备位置:灵石",IF(stditems!C25=65,"装备位置:官印",IF(stditems!C25=90,"装备位置:灵玉",IF(OR(stditems!C25=72,stditems!C25=73,stditems!C25=74),"装备位置:称号",IF(stditems!C25=30,"装备位置:勋章",IF(stditems!C25=28,"装备位置:马牌",IF(stditems!C25=12,"装备位置:盾牌",IF(OR(stditems!C25=66,stditems!C25=67),"装备位置:时装衣服",IF(OR(stditems!C25=68,stditems!C25=69),"装备位置:时装武器",IF(OR(stditems!C25=75,stditems!C25=76,stditems!C25=77),"装备位置:时装项链",IF(stditems!C25=78,"装备位置:时装头盔",IF(OR(stditems!C25=79,stditems!C25=80),"装备位置:时装手镯",IF(OR(stditems!C25=81,stditems!C25=82),"装备位置:时装戒指",IF(stditems!C25=83,"装备位置:时装勋章",IF(OR(stditems!C25=84,stditems!C25=85),"装备位置:时装腰带",IF(OR(stditems!C25=86,stditems!C25=87),"装备位置:时装靴子",IF(OR(stditems!C25=88,stditems!C25=89),"装备位置:时装宝石","其他物品"))))))))))))))))))))))))))))))))))))</f>
        <v>药品</v>
      </c>
      <c r="C25" t="str">
        <f>IF(OR(stditems!C25=5,stditems!C25=10,stditems!C25=11,stditems!C25=30,stditems!C25=16,stditems!C25=12,stditems!C25=25),0,IF(OR(stditems!C25=15,stditems!C25=19,stditems!C25=20,stditems!C25=21,stditems!C25=22,stditems!C25=23,stditems!C25=24,stditems!C25=26,stditems!C25=28,stditems!C25=29,stditems!C25=30,stditems!C25=53,stditems!C25=62,stditems!C25=63,stditems!C25=64,stditems!C25=65,stditems!C25=90),stditems!D25,""))</f>
        <v/>
      </c>
      <c r="D25" t="str">
        <f>IF(ISNA( VLOOKUP(C25,attrDesc!A:C,2,FALSE)),"", "\250/"&amp;VLOOKUP(C25,attrDesc!A:C,2,FALSE)&amp;":"&amp;VLOOKUP(C25,attrDesc!A:C,3,FALSE))</f>
        <v/>
      </c>
      <c r="H25" t="str">
        <f t="shared" si="0"/>
        <v>151/药品</v>
      </c>
      <c r="I25" t="str">
        <f t="shared" si="1"/>
        <v>神水=151/药品</v>
      </c>
      <c r="J25" t="str">
        <f t="shared" si="2"/>
        <v/>
      </c>
      <c r="K25" t="str">
        <f t="shared" si="3"/>
        <v/>
      </c>
    </row>
    <row r="26" spans="1:11" x14ac:dyDescent="0.2">
      <c r="A26" t="str">
        <f>IF(LEN(stditems!B26)=0,"",stditems!B26)</f>
        <v>鹿血</v>
      </c>
      <c r="B26" t="str">
        <f>IF(stditems!C26=15,"装备位置:头盔",IF(OR(stditems!C26=19,stditems!C26=20,stditems!C26=21),"装备位置:项链",IF(OR(stditems!C26=5,stditems!C26=6),"装备位置:武器",IF(OR(stditems!C26=10,stditems!C26=11),"装备位置:衣服",IF(stditems!C26=16,"装备位置:斗笠",IF(OR(stditems!C26=22,stditems!C26=23),"装备位置:戒指",IF(OR(stditems!C26=24,stditems!C26=26),"装备位置:手镯",IF(stditems!C26=31,"双击使用物品",IF(stditems!C26=4,"书籍,双击使用",IF(stditems!C26=25,"装备位置:毒符",IF(stditems!C26=41,"任务物品",IF(stditems!C26=56,"强化宝石",IF(stditems!C26=0,"药品",IF(stditems!C26=3,"卷轴",IF(stditems!C26=43,"矿石",IF(stditems!C26=2,"可使用物品",IF(stditems!C26=64,"装备位置:腰带",IF(stditems!C26=62,"装备位置:鞋子",IF(stditems!C26=53,"装备位置:宝石\有气血石功能",IF(stditems!C26=63,"装备位置:灵石",IF(stditems!C26=65,"装备位置:官印",IF(stditems!C26=90,"装备位置:灵玉",IF(OR(stditems!C26=72,stditems!C26=73,stditems!C26=74),"装备位置:称号",IF(stditems!C26=30,"装备位置:勋章",IF(stditems!C26=28,"装备位置:马牌",IF(stditems!C26=12,"装备位置:盾牌",IF(OR(stditems!C26=66,stditems!C26=67),"装备位置:时装衣服",IF(OR(stditems!C26=68,stditems!C26=69),"装备位置:时装武器",IF(OR(stditems!C26=75,stditems!C26=76,stditems!C26=77),"装备位置:时装项链",IF(stditems!C26=78,"装备位置:时装头盔",IF(OR(stditems!C26=79,stditems!C26=80),"装备位置:时装手镯",IF(OR(stditems!C26=81,stditems!C26=82),"装备位置:时装戒指",IF(stditems!C26=83,"装备位置:时装勋章",IF(OR(stditems!C26=84,stditems!C26=85),"装备位置:时装腰带",IF(OR(stditems!C26=86,stditems!C26=87),"装备位置:时装靴子",IF(OR(stditems!C26=88,stditems!C26=89),"装备位置:时装宝石","其他物品"))))))))))))))))))))))))))))))))))))</f>
        <v>药品</v>
      </c>
      <c r="C26" t="str">
        <f>IF(OR(stditems!C26=5,stditems!C26=10,stditems!C26=11,stditems!C26=30,stditems!C26=16,stditems!C26=12,stditems!C26=25),0,IF(OR(stditems!C26=15,stditems!C26=19,stditems!C26=20,stditems!C26=21,stditems!C26=22,stditems!C26=23,stditems!C26=24,stditems!C26=26,stditems!C26=28,stditems!C26=29,stditems!C26=30,stditems!C26=53,stditems!C26=62,stditems!C26=63,stditems!C26=64,stditems!C26=65,stditems!C26=90),stditems!D26,""))</f>
        <v/>
      </c>
      <c r="D26" t="str">
        <f>IF(ISNA( VLOOKUP(C26,attrDesc!A:C,2,FALSE)),"", "\250/"&amp;VLOOKUP(C26,attrDesc!A:C,2,FALSE)&amp;":"&amp;VLOOKUP(C26,attrDesc!A:C,3,FALSE))</f>
        <v/>
      </c>
      <c r="H26" t="str">
        <f t="shared" si="0"/>
        <v>151/药品</v>
      </c>
      <c r="I26" t="str">
        <f t="shared" si="1"/>
        <v>鹿血=151/药品</v>
      </c>
      <c r="J26" t="str">
        <f t="shared" si="2"/>
        <v/>
      </c>
      <c r="K26" t="str">
        <f t="shared" si="3"/>
        <v/>
      </c>
    </row>
    <row r="27" spans="1:11" x14ac:dyDescent="0.2">
      <c r="A27" t="str">
        <f>IF(LEN(stditems!B27)=0,"",stditems!B27)</f>
        <v>鹿茸</v>
      </c>
      <c r="B27" t="str">
        <f>IF(stditems!C27=15,"装备位置:头盔",IF(OR(stditems!C27=19,stditems!C27=20,stditems!C27=21),"装备位置:项链",IF(OR(stditems!C27=5,stditems!C27=6),"装备位置:武器",IF(OR(stditems!C27=10,stditems!C27=11),"装备位置:衣服",IF(stditems!C27=16,"装备位置:斗笠",IF(OR(stditems!C27=22,stditems!C27=23),"装备位置:戒指",IF(OR(stditems!C27=24,stditems!C27=26),"装备位置:手镯",IF(stditems!C27=31,"双击使用物品",IF(stditems!C27=4,"书籍,双击使用",IF(stditems!C27=25,"装备位置:毒符",IF(stditems!C27=41,"任务物品",IF(stditems!C27=56,"强化宝石",IF(stditems!C27=0,"药品",IF(stditems!C27=3,"卷轴",IF(stditems!C27=43,"矿石",IF(stditems!C27=2,"可使用物品",IF(stditems!C27=64,"装备位置:腰带",IF(stditems!C27=62,"装备位置:鞋子",IF(stditems!C27=53,"装备位置:宝石\有气血石功能",IF(stditems!C27=63,"装备位置:灵石",IF(stditems!C27=65,"装备位置:官印",IF(stditems!C27=90,"装备位置:灵玉",IF(OR(stditems!C27=72,stditems!C27=73,stditems!C27=74),"装备位置:称号",IF(stditems!C27=30,"装备位置:勋章",IF(stditems!C27=28,"装备位置:马牌",IF(stditems!C27=12,"装备位置:盾牌",IF(OR(stditems!C27=66,stditems!C27=67),"装备位置:时装衣服",IF(OR(stditems!C27=68,stditems!C27=69),"装备位置:时装武器",IF(OR(stditems!C27=75,stditems!C27=76,stditems!C27=77),"装备位置:时装项链",IF(stditems!C27=78,"装备位置:时装头盔",IF(OR(stditems!C27=79,stditems!C27=80),"装备位置:时装手镯",IF(OR(stditems!C27=81,stditems!C27=82),"装备位置:时装戒指",IF(stditems!C27=83,"装备位置:时装勋章",IF(OR(stditems!C27=84,stditems!C27=85),"装备位置:时装腰带",IF(OR(stditems!C27=86,stditems!C27=87),"装备位置:时装靴子",IF(OR(stditems!C27=88,stditems!C27=89),"装备位置:时装宝石","其他物品"))))))))))))))))))))))))))))))))))))</f>
        <v>药品</v>
      </c>
      <c r="C27" t="str">
        <f>IF(OR(stditems!C27=5,stditems!C27=10,stditems!C27=11,stditems!C27=30,stditems!C27=16,stditems!C27=12,stditems!C27=25),0,IF(OR(stditems!C27=15,stditems!C27=19,stditems!C27=20,stditems!C27=21,stditems!C27=22,stditems!C27=23,stditems!C27=24,stditems!C27=26,stditems!C27=28,stditems!C27=29,stditems!C27=30,stditems!C27=53,stditems!C27=62,stditems!C27=63,stditems!C27=64,stditems!C27=65,stditems!C27=90),stditems!D27,""))</f>
        <v/>
      </c>
      <c r="D27" t="str">
        <f>IF(ISNA( VLOOKUP(C27,attrDesc!A:C,2,FALSE)),"", "\250/"&amp;VLOOKUP(C27,attrDesc!A:C,2,FALSE)&amp;":"&amp;VLOOKUP(C27,attrDesc!A:C,3,FALSE))</f>
        <v/>
      </c>
      <c r="H27" t="str">
        <f t="shared" si="0"/>
        <v>151/药品</v>
      </c>
      <c r="I27" t="str">
        <f t="shared" si="1"/>
        <v>鹿茸=151/药品</v>
      </c>
      <c r="J27" t="str">
        <f t="shared" si="2"/>
        <v/>
      </c>
      <c r="K27" t="str">
        <f t="shared" si="3"/>
        <v/>
      </c>
    </row>
    <row r="28" spans="1:11" x14ac:dyDescent="0.2">
      <c r="A28" t="str">
        <f>IF(LEN(stditems!B28)=0,"",stditems!B28)</f>
        <v>攻击神水</v>
      </c>
      <c r="B28" t="str">
        <f>IF(stditems!C28=15,"装备位置:头盔",IF(OR(stditems!C28=19,stditems!C28=20,stditems!C28=21),"装备位置:项链",IF(OR(stditems!C28=5,stditems!C28=6),"装备位置:武器",IF(OR(stditems!C28=10,stditems!C28=11),"装备位置:衣服",IF(stditems!C28=16,"装备位置:斗笠",IF(OR(stditems!C28=22,stditems!C28=23),"装备位置:戒指",IF(OR(stditems!C28=24,stditems!C28=26),"装备位置:手镯",IF(stditems!C28=31,"双击使用物品",IF(stditems!C28=4,"书籍,双击使用",IF(stditems!C28=25,"装备位置:毒符",IF(stditems!C28=41,"任务物品",IF(stditems!C28=56,"强化宝石",IF(stditems!C28=0,"药品",IF(stditems!C28=3,"卷轴",IF(stditems!C28=43,"矿石",IF(stditems!C28=2,"可使用物品",IF(stditems!C28=64,"装备位置:腰带",IF(stditems!C28=62,"装备位置:鞋子",IF(stditems!C28=53,"装备位置:宝石\有气血石功能",IF(stditems!C28=63,"装备位置:灵石",IF(stditems!C28=65,"装备位置:官印",IF(stditems!C28=90,"装备位置:灵玉",IF(OR(stditems!C28=72,stditems!C28=73,stditems!C28=74),"装备位置:称号",IF(stditems!C28=30,"装备位置:勋章",IF(stditems!C28=28,"装备位置:马牌",IF(stditems!C28=12,"装备位置:盾牌",IF(OR(stditems!C28=66,stditems!C28=67),"装备位置:时装衣服",IF(OR(stditems!C28=68,stditems!C28=69),"装备位置:时装武器",IF(OR(stditems!C28=75,stditems!C28=76,stditems!C28=77),"装备位置:时装项链",IF(stditems!C28=78,"装备位置:时装头盔",IF(OR(stditems!C28=79,stditems!C28=80),"装备位置:时装手镯",IF(OR(stditems!C28=81,stditems!C28=82),"装备位置:时装戒指",IF(stditems!C28=83,"装备位置:时装勋章",IF(OR(stditems!C28=84,stditems!C28=85),"装备位置:时装腰带",IF(OR(stditems!C28=86,stditems!C28=87),"装备位置:时装靴子",IF(OR(stditems!C28=88,stditems!C28=89),"装备位置:时装宝石","其他物品"))))))))))))))))))))))))))))))))))))</f>
        <v>卷轴</v>
      </c>
      <c r="C28" t="str">
        <f>IF(OR(stditems!C28=5,stditems!C28=10,stditems!C28=11,stditems!C28=30,stditems!C28=16,stditems!C28=12,stditems!C28=25),0,IF(OR(stditems!C28=15,stditems!C28=19,stditems!C28=20,stditems!C28=21,stditems!C28=22,stditems!C28=23,stditems!C28=24,stditems!C28=26,stditems!C28=28,stditems!C28=29,stditems!C28=30,stditems!C28=53,stditems!C28=62,stditems!C28=63,stditems!C28=64,stditems!C28=65,stditems!C28=90),stditems!D28,""))</f>
        <v/>
      </c>
      <c r="D28" t="str">
        <f>IF(ISNA( VLOOKUP(C28,attrDesc!A:C,2,FALSE)),"", "\250/"&amp;VLOOKUP(C28,attrDesc!A:C,2,FALSE)&amp;":"&amp;VLOOKUP(C28,attrDesc!A:C,3,FALSE))</f>
        <v/>
      </c>
      <c r="H28" t="str">
        <f t="shared" si="0"/>
        <v>151/卷轴</v>
      </c>
      <c r="I28" t="str">
        <f t="shared" si="1"/>
        <v>攻击神水=151/卷轴</v>
      </c>
      <c r="J28" t="str">
        <f t="shared" si="2"/>
        <v/>
      </c>
      <c r="K28" t="str">
        <f t="shared" si="3"/>
        <v/>
      </c>
    </row>
    <row r="29" spans="1:11" x14ac:dyDescent="0.2">
      <c r="A29" t="str">
        <f>IF(LEN(stditems!B29)=0,"",stditems!B29)</f>
        <v>魔力神水</v>
      </c>
      <c r="B29" t="str">
        <f>IF(stditems!C29=15,"装备位置:头盔",IF(OR(stditems!C29=19,stditems!C29=20,stditems!C29=21),"装备位置:项链",IF(OR(stditems!C29=5,stditems!C29=6),"装备位置:武器",IF(OR(stditems!C29=10,stditems!C29=11),"装备位置:衣服",IF(stditems!C29=16,"装备位置:斗笠",IF(OR(stditems!C29=22,stditems!C29=23),"装备位置:戒指",IF(OR(stditems!C29=24,stditems!C29=26),"装备位置:手镯",IF(stditems!C29=31,"双击使用物品",IF(stditems!C29=4,"书籍,双击使用",IF(stditems!C29=25,"装备位置:毒符",IF(stditems!C29=41,"任务物品",IF(stditems!C29=56,"强化宝石",IF(stditems!C29=0,"药品",IF(stditems!C29=3,"卷轴",IF(stditems!C29=43,"矿石",IF(stditems!C29=2,"可使用物品",IF(stditems!C29=64,"装备位置:腰带",IF(stditems!C29=62,"装备位置:鞋子",IF(stditems!C29=53,"装备位置:宝石\有气血石功能",IF(stditems!C29=63,"装备位置:灵石",IF(stditems!C29=65,"装备位置:官印",IF(stditems!C29=90,"装备位置:灵玉",IF(OR(stditems!C29=72,stditems!C29=73,stditems!C29=74),"装备位置:称号",IF(stditems!C29=30,"装备位置:勋章",IF(stditems!C29=28,"装备位置:马牌",IF(stditems!C29=12,"装备位置:盾牌",IF(OR(stditems!C29=66,stditems!C29=67),"装备位置:时装衣服",IF(OR(stditems!C29=68,stditems!C29=69),"装备位置:时装武器",IF(OR(stditems!C29=75,stditems!C29=76,stditems!C29=77),"装备位置:时装项链",IF(stditems!C29=78,"装备位置:时装头盔",IF(OR(stditems!C29=79,stditems!C29=80),"装备位置:时装手镯",IF(OR(stditems!C29=81,stditems!C29=82),"装备位置:时装戒指",IF(stditems!C29=83,"装备位置:时装勋章",IF(OR(stditems!C29=84,stditems!C29=85),"装备位置:时装腰带",IF(OR(stditems!C29=86,stditems!C29=87),"装备位置:时装靴子",IF(OR(stditems!C29=88,stditems!C29=89),"装备位置:时装宝石","其他物品"))))))))))))))))))))))))))))))))))))</f>
        <v>卷轴</v>
      </c>
      <c r="C29" t="str">
        <f>IF(OR(stditems!C29=5,stditems!C29=10,stditems!C29=11,stditems!C29=30,stditems!C29=16,stditems!C29=12,stditems!C29=25),0,IF(OR(stditems!C29=15,stditems!C29=19,stditems!C29=20,stditems!C29=21,stditems!C29=22,stditems!C29=23,stditems!C29=24,stditems!C29=26,stditems!C29=28,stditems!C29=29,stditems!C29=30,stditems!C29=53,stditems!C29=62,stditems!C29=63,stditems!C29=64,stditems!C29=65,stditems!C29=90),stditems!D29,""))</f>
        <v/>
      </c>
      <c r="D29" t="str">
        <f>IF(ISNA( VLOOKUP(C29,attrDesc!A:C,2,FALSE)),"", "\250/"&amp;VLOOKUP(C29,attrDesc!A:C,2,FALSE)&amp;":"&amp;VLOOKUP(C29,attrDesc!A:C,3,FALSE))</f>
        <v/>
      </c>
      <c r="H29" t="str">
        <f t="shared" si="0"/>
        <v>151/卷轴</v>
      </c>
      <c r="I29" t="str">
        <f t="shared" si="1"/>
        <v>魔力神水=151/卷轴</v>
      </c>
      <c r="J29" t="str">
        <f t="shared" si="2"/>
        <v/>
      </c>
      <c r="K29" t="str">
        <f t="shared" si="3"/>
        <v/>
      </c>
    </row>
    <row r="30" spans="1:11" x14ac:dyDescent="0.2">
      <c r="A30" t="str">
        <f>IF(LEN(stditems!B30)=0,"",stditems!B30)</f>
        <v>精神神水</v>
      </c>
      <c r="B30" t="str">
        <f>IF(stditems!C30=15,"装备位置:头盔",IF(OR(stditems!C30=19,stditems!C30=20,stditems!C30=21),"装备位置:项链",IF(OR(stditems!C30=5,stditems!C30=6),"装备位置:武器",IF(OR(stditems!C30=10,stditems!C30=11),"装备位置:衣服",IF(stditems!C30=16,"装备位置:斗笠",IF(OR(stditems!C30=22,stditems!C30=23),"装备位置:戒指",IF(OR(stditems!C30=24,stditems!C30=26),"装备位置:手镯",IF(stditems!C30=31,"双击使用物品",IF(stditems!C30=4,"书籍,双击使用",IF(stditems!C30=25,"装备位置:毒符",IF(stditems!C30=41,"任务物品",IF(stditems!C30=56,"强化宝石",IF(stditems!C30=0,"药品",IF(stditems!C30=3,"卷轴",IF(stditems!C30=43,"矿石",IF(stditems!C30=2,"可使用物品",IF(stditems!C30=64,"装备位置:腰带",IF(stditems!C30=62,"装备位置:鞋子",IF(stditems!C30=53,"装备位置:宝石\有气血石功能",IF(stditems!C30=63,"装备位置:灵石",IF(stditems!C30=65,"装备位置:官印",IF(stditems!C30=90,"装备位置:灵玉",IF(OR(stditems!C30=72,stditems!C30=73,stditems!C30=74),"装备位置:称号",IF(stditems!C30=30,"装备位置:勋章",IF(stditems!C30=28,"装备位置:马牌",IF(stditems!C30=12,"装备位置:盾牌",IF(OR(stditems!C30=66,stditems!C30=67),"装备位置:时装衣服",IF(OR(stditems!C30=68,stditems!C30=69),"装备位置:时装武器",IF(OR(stditems!C30=75,stditems!C30=76,stditems!C30=77),"装备位置:时装项链",IF(stditems!C30=78,"装备位置:时装头盔",IF(OR(stditems!C30=79,stditems!C30=80),"装备位置:时装手镯",IF(OR(stditems!C30=81,stditems!C30=82),"装备位置:时装戒指",IF(stditems!C30=83,"装备位置:时装勋章",IF(OR(stditems!C30=84,stditems!C30=85),"装备位置:时装腰带",IF(OR(stditems!C30=86,stditems!C30=87),"装备位置:时装靴子",IF(OR(stditems!C30=88,stditems!C30=89),"装备位置:时装宝石","其他物品"))))))))))))))))))))))))))))))))))))</f>
        <v>卷轴</v>
      </c>
      <c r="C30" t="str">
        <f>IF(OR(stditems!C30=5,stditems!C30=10,stditems!C30=11,stditems!C30=30,stditems!C30=16,stditems!C30=12,stditems!C30=25),0,IF(OR(stditems!C30=15,stditems!C30=19,stditems!C30=20,stditems!C30=21,stditems!C30=22,stditems!C30=23,stditems!C30=24,stditems!C30=26,stditems!C30=28,stditems!C30=29,stditems!C30=30,stditems!C30=53,stditems!C30=62,stditems!C30=63,stditems!C30=64,stditems!C30=65,stditems!C30=90),stditems!D30,""))</f>
        <v/>
      </c>
      <c r="D30" t="str">
        <f>IF(ISNA( VLOOKUP(C30,attrDesc!A:C,2,FALSE)),"", "\250/"&amp;VLOOKUP(C30,attrDesc!A:C,2,FALSE)&amp;":"&amp;VLOOKUP(C30,attrDesc!A:C,3,FALSE))</f>
        <v/>
      </c>
      <c r="H30" t="str">
        <f t="shared" si="0"/>
        <v>151/卷轴</v>
      </c>
      <c r="I30" t="str">
        <f t="shared" si="1"/>
        <v>精神神水=151/卷轴</v>
      </c>
      <c r="J30" t="str">
        <f t="shared" si="2"/>
        <v/>
      </c>
      <c r="K30" t="str">
        <f t="shared" si="3"/>
        <v/>
      </c>
    </row>
    <row r="31" spans="1:11" x14ac:dyDescent="0.2">
      <c r="A31" t="str">
        <f>IF(LEN(stditems!B31)=0,"",stditems!B31)</f>
        <v>极速神水</v>
      </c>
      <c r="B31" t="str">
        <f>IF(stditems!C31=15,"装备位置:头盔",IF(OR(stditems!C31=19,stditems!C31=20,stditems!C31=21),"装备位置:项链",IF(OR(stditems!C31=5,stditems!C31=6),"装备位置:武器",IF(OR(stditems!C31=10,stditems!C31=11),"装备位置:衣服",IF(stditems!C31=16,"装备位置:斗笠",IF(OR(stditems!C31=22,stditems!C31=23),"装备位置:戒指",IF(OR(stditems!C31=24,stditems!C31=26),"装备位置:手镯",IF(stditems!C31=31,"双击使用物品",IF(stditems!C31=4,"书籍,双击使用",IF(stditems!C31=25,"装备位置:毒符",IF(stditems!C31=41,"任务物品",IF(stditems!C31=56,"强化宝石",IF(stditems!C31=0,"药品",IF(stditems!C31=3,"卷轴",IF(stditems!C31=43,"矿石",IF(stditems!C31=2,"可使用物品",IF(stditems!C31=64,"装备位置:腰带",IF(stditems!C31=62,"装备位置:鞋子",IF(stditems!C31=53,"装备位置:宝石\有气血石功能",IF(stditems!C31=63,"装备位置:灵石",IF(stditems!C31=65,"装备位置:官印",IF(stditems!C31=90,"装备位置:灵玉",IF(OR(stditems!C31=72,stditems!C31=73,stditems!C31=74),"装备位置:称号",IF(stditems!C31=30,"装备位置:勋章",IF(stditems!C31=28,"装备位置:马牌",IF(stditems!C31=12,"装备位置:盾牌",IF(OR(stditems!C31=66,stditems!C31=67),"装备位置:时装衣服",IF(OR(stditems!C31=68,stditems!C31=69),"装备位置:时装武器",IF(OR(stditems!C31=75,stditems!C31=76,stditems!C31=77),"装备位置:时装项链",IF(stditems!C31=78,"装备位置:时装头盔",IF(OR(stditems!C31=79,stditems!C31=80),"装备位置:时装手镯",IF(OR(stditems!C31=81,stditems!C31=82),"装备位置:时装戒指",IF(stditems!C31=83,"装备位置:时装勋章",IF(OR(stditems!C31=84,stditems!C31=85),"装备位置:时装腰带",IF(OR(stditems!C31=86,stditems!C31=87),"装备位置:时装靴子",IF(OR(stditems!C31=88,stditems!C31=89),"装备位置:时装宝石","其他物品"))))))))))))))))))))))))))))))))))))</f>
        <v>卷轴</v>
      </c>
      <c r="C31" t="str">
        <f>IF(OR(stditems!C31=5,stditems!C31=10,stditems!C31=11,stditems!C31=30,stditems!C31=16,stditems!C31=12,stditems!C31=25),0,IF(OR(stditems!C31=15,stditems!C31=19,stditems!C31=20,stditems!C31=21,stditems!C31=22,stditems!C31=23,stditems!C31=24,stditems!C31=26,stditems!C31=28,stditems!C31=29,stditems!C31=30,stditems!C31=53,stditems!C31=62,stditems!C31=63,stditems!C31=64,stditems!C31=65,stditems!C31=90),stditems!D31,""))</f>
        <v/>
      </c>
      <c r="D31" t="str">
        <f>IF(ISNA( VLOOKUP(C31,attrDesc!A:C,2,FALSE)),"", "\250/"&amp;VLOOKUP(C31,attrDesc!A:C,2,FALSE)&amp;":"&amp;VLOOKUP(C31,attrDesc!A:C,3,FALSE))</f>
        <v/>
      </c>
      <c r="H31" t="str">
        <f t="shared" si="0"/>
        <v>151/卷轴</v>
      </c>
      <c r="I31" t="str">
        <f t="shared" si="1"/>
        <v>极速神水=151/卷轴</v>
      </c>
      <c r="J31" t="str">
        <f t="shared" si="2"/>
        <v/>
      </c>
      <c r="K31" t="str">
        <f t="shared" si="3"/>
        <v/>
      </c>
    </row>
    <row r="32" spans="1:11" x14ac:dyDescent="0.2">
      <c r="A32" t="str">
        <f>IF(LEN(stditems!B32)=0,"",stditems!B32)</f>
        <v>体力强效神水</v>
      </c>
      <c r="B32" t="str">
        <f>IF(stditems!C32=15,"装备位置:头盔",IF(OR(stditems!C32=19,stditems!C32=20,stditems!C32=21),"装备位置:项链",IF(OR(stditems!C32=5,stditems!C32=6),"装备位置:武器",IF(OR(stditems!C32=10,stditems!C32=11),"装备位置:衣服",IF(stditems!C32=16,"装备位置:斗笠",IF(OR(stditems!C32=22,stditems!C32=23),"装备位置:戒指",IF(OR(stditems!C32=24,stditems!C32=26),"装备位置:手镯",IF(stditems!C32=31,"双击使用物品",IF(stditems!C32=4,"书籍,双击使用",IF(stditems!C32=25,"装备位置:毒符",IF(stditems!C32=41,"任务物品",IF(stditems!C32=56,"强化宝石",IF(stditems!C32=0,"药品",IF(stditems!C32=3,"卷轴",IF(stditems!C32=43,"矿石",IF(stditems!C32=2,"可使用物品",IF(stditems!C32=64,"装备位置:腰带",IF(stditems!C32=62,"装备位置:鞋子",IF(stditems!C32=53,"装备位置:宝石\有气血石功能",IF(stditems!C32=63,"装备位置:灵石",IF(stditems!C32=65,"装备位置:官印",IF(stditems!C32=90,"装备位置:灵玉",IF(OR(stditems!C32=72,stditems!C32=73,stditems!C32=74),"装备位置:称号",IF(stditems!C32=30,"装备位置:勋章",IF(stditems!C32=28,"装备位置:马牌",IF(stditems!C32=12,"装备位置:盾牌",IF(OR(stditems!C32=66,stditems!C32=67),"装备位置:时装衣服",IF(OR(stditems!C32=68,stditems!C32=69),"装备位置:时装武器",IF(OR(stditems!C32=75,stditems!C32=76,stditems!C32=77),"装备位置:时装项链",IF(stditems!C32=78,"装备位置:时装头盔",IF(OR(stditems!C32=79,stditems!C32=80),"装备位置:时装手镯",IF(OR(stditems!C32=81,stditems!C32=82),"装备位置:时装戒指",IF(stditems!C32=83,"装备位置:时装勋章",IF(OR(stditems!C32=84,stditems!C32=85),"装备位置:时装腰带",IF(OR(stditems!C32=86,stditems!C32=87),"装备位置:时装靴子",IF(OR(stditems!C32=88,stditems!C32=89),"装备位置:时装宝石","其他物品"))))))))))))))))))))))))))))))))))))</f>
        <v>卷轴</v>
      </c>
      <c r="C32" t="str">
        <f>IF(OR(stditems!C32=5,stditems!C32=10,stditems!C32=11,stditems!C32=30,stditems!C32=16,stditems!C32=12,stditems!C32=25),0,IF(OR(stditems!C32=15,stditems!C32=19,stditems!C32=20,stditems!C32=21,stditems!C32=22,stditems!C32=23,stditems!C32=24,stditems!C32=26,stditems!C32=28,stditems!C32=29,stditems!C32=30,stditems!C32=53,stditems!C32=62,stditems!C32=63,stditems!C32=64,stditems!C32=65,stditems!C32=90),stditems!D32,""))</f>
        <v/>
      </c>
      <c r="D32" t="str">
        <f>IF(ISNA( VLOOKUP(C32,attrDesc!A:C,2,FALSE)),"", "\250/"&amp;VLOOKUP(C32,attrDesc!A:C,2,FALSE)&amp;":"&amp;VLOOKUP(C32,attrDesc!A:C,3,FALSE))</f>
        <v/>
      </c>
      <c r="H32" t="str">
        <f t="shared" si="0"/>
        <v>151/卷轴</v>
      </c>
      <c r="I32" t="str">
        <f t="shared" si="1"/>
        <v>体力强效神水=151/卷轴</v>
      </c>
      <c r="J32" t="str">
        <f t="shared" si="2"/>
        <v/>
      </c>
      <c r="K32" t="str">
        <f t="shared" si="3"/>
        <v/>
      </c>
    </row>
    <row r="33" spans="1:11" x14ac:dyDescent="0.2">
      <c r="A33" t="str">
        <f>IF(LEN(stditems!B33)=0,"",stditems!B33)</f>
        <v>魔力强效神水</v>
      </c>
      <c r="B33" t="str">
        <f>IF(stditems!C33=15,"装备位置:头盔",IF(OR(stditems!C33=19,stditems!C33=20,stditems!C33=21),"装备位置:项链",IF(OR(stditems!C33=5,stditems!C33=6),"装备位置:武器",IF(OR(stditems!C33=10,stditems!C33=11),"装备位置:衣服",IF(stditems!C33=16,"装备位置:斗笠",IF(OR(stditems!C33=22,stditems!C33=23),"装备位置:戒指",IF(OR(stditems!C33=24,stditems!C33=26),"装备位置:手镯",IF(stditems!C33=31,"双击使用物品",IF(stditems!C33=4,"书籍,双击使用",IF(stditems!C33=25,"装备位置:毒符",IF(stditems!C33=41,"任务物品",IF(stditems!C33=56,"强化宝石",IF(stditems!C33=0,"药品",IF(stditems!C33=3,"卷轴",IF(stditems!C33=43,"矿石",IF(stditems!C33=2,"可使用物品",IF(stditems!C33=64,"装备位置:腰带",IF(stditems!C33=62,"装备位置:鞋子",IF(stditems!C33=53,"装备位置:宝石\有气血石功能",IF(stditems!C33=63,"装备位置:灵石",IF(stditems!C33=65,"装备位置:官印",IF(stditems!C33=90,"装备位置:灵玉",IF(OR(stditems!C33=72,stditems!C33=73,stditems!C33=74),"装备位置:称号",IF(stditems!C33=30,"装备位置:勋章",IF(stditems!C33=28,"装备位置:马牌",IF(stditems!C33=12,"装备位置:盾牌",IF(OR(stditems!C33=66,stditems!C33=67),"装备位置:时装衣服",IF(OR(stditems!C33=68,stditems!C33=69),"装备位置:时装武器",IF(OR(stditems!C33=75,stditems!C33=76,stditems!C33=77),"装备位置:时装项链",IF(stditems!C33=78,"装备位置:时装头盔",IF(OR(stditems!C33=79,stditems!C33=80),"装备位置:时装手镯",IF(OR(stditems!C33=81,stditems!C33=82),"装备位置:时装戒指",IF(stditems!C33=83,"装备位置:时装勋章",IF(OR(stditems!C33=84,stditems!C33=85),"装备位置:时装腰带",IF(OR(stditems!C33=86,stditems!C33=87),"装备位置:时装靴子",IF(OR(stditems!C33=88,stditems!C33=89),"装备位置:时装宝石","其他物品"))))))))))))))))))))))))))))))))))))</f>
        <v>卷轴</v>
      </c>
      <c r="C33" t="str">
        <f>IF(OR(stditems!C33=5,stditems!C33=10,stditems!C33=11,stditems!C33=30,stditems!C33=16,stditems!C33=12,stditems!C33=25),0,IF(OR(stditems!C33=15,stditems!C33=19,stditems!C33=20,stditems!C33=21,stditems!C33=22,stditems!C33=23,stditems!C33=24,stditems!C33=26,stditems!C33=28,stditems!C33=29,stditems!C33=30,stditems!C33=53,stditems!C33=62,stditems!C33=63,stditems!C33=64,stditems!C33=65,stditems!C33=90),stditems!D33,""))</f>
        <v/>
      </c>
      <c r="D33" t="str">
        <f>IF(ISNA( VLOOKUP(C33,attrDesc!A:C,2,FALSE)),"", "\250/"&amp;VLOOKUP(C33,attrDesc!A:C,2,FALSE)&amp;":"&amp;VLOOKUP(C33,attrDesc!A:C,3,FALSE))</f>
        <v/>
      </c>
      <c r="H33" t="str">
        <f t="shared" si="0"/>
        <v>151/卷轴</v>
      </c>
      <c r="I33" t="str">
        <f t="shared" si="1"/>
        <v>魔力强效神水=151/卷轴</v>
      </c>
      <c r="J33" t="str">
        <f t="shared" si="2"/>
        <v/>
      </c>
      <c r="K33" t="str">
        <f t="shared" si="3"/>
        <v/>
      </c>
    </row>
    <row r="34" spans="1:11" x14ac:dyDescent="0.2">
      <c r="A34" t="str">
        <f>IF(LEN(stditems!B34)=0,"",stditems!B34)</f>
        <v>灰色药粉(少量)</v>
      </c>
      <c r="B34" t="str">
        <f>IF(stditems!C34=15,"装备位置:头盔",IF(OR(stditems!C34=19,stditems!C34=20,stditems!C34=21),"装备位置:项链",IF(OR(stditems!C34=5,stditems!C34=6),"装备位置:武器",IF(OR(stditems!C34=10,stditems!C34=11),"装备位置:衣服",IF(stditems!C34=16,"装备位置:斗笠",IF(OR(stditems!C34=22,stditems!C34=23),"装备位置:戒指",IF(OR(stditems!C34=24,stditems!C34=26),"装备位置:手镯",IF(stditems!C34=31,"双击使用物品",IF(stditems!C34=4,"书籍,双击使用",IF(stditems!C34=25,"装备位置:毒符",IF(stditems!C34=41,"任务物品",IF(stditems!C34=56,"强化宝石",IF(stditems!C34=0,"药品",IF(stditems!C34=3,"卷轴",IF(stditems!C34=43,"矿石",IF(stditems!C34=2,"可使用物品",IF(stditems!C34=64,"装备位置:腰带",IF(stditems!C34=62,"装备位置:鞋子",IF(stditems!C34=53,"装备位置:宝石\有气血石功能",IF(stditems!C34=63,"装备位置:灵石",IF(stditems!C34=65,"装备位置:官印",IF(stditems!C34=90,"装备位置:灵玉",IF(OR(stditems!C34=72,stditems!C34=73,stditems!C34=74),"装备位置:称号",IF(stditems!C34=30,"装备位置:勋章",IF(stditems!C34=28,"装备位置:马牌",IF(stditems!C34=12,"装备位置:盾牌",IF(OR(stditems!C34=66,stditems!C34=67),"装备位置:时装衣服",IF(OR(stditems!C34=68,stditems!C34=69),"装备位置:时装武器",IF(OR(stditems!C34=75,stditems!C34=76,stditems!C34=77),"装备位置:时装项链",IF(stditems!C34=78,"装备位置:时装头盔",IF(OR(stditems!C34=79,stditems!C34=80),"装备位置:时装手镯",IF(OR(stditems!C34=81,stditems!C34=82),"装备位置:时装戒指",IF(stditems!C34=83,"装备位置:时装勋章",IF(OR(stditems!C34=84,stditems!C34=85),"装备位置:时装腰带",IF(OR(stditems!C34=86,stditems!C34=87),"装备位置:时装靴子",IF(OR(stditems!C34=88,stditems!C34=89),"装备位置:时装宝石","其他物品"))))))))))))))))))))))))))))))))))))</f>
        <v>装备位置:毒符</v>
      </c>
      <c r="C34">
        <f>IF(OR(stditems!C34=5,stditems!C34=10,stditems!C34=11,stditems!C34=30,stditems!C34=16,stditems!C34=12,stditems!C34=25),0,IF(OR(stditems!C34=15,stditems!C34=19,stditems!C34=20,stditems!C34=21,stditems!C34=22,stditems!C34=23,stditems!C34=24,stditems!C34=26,stditems!C34=28,stditems!C34=29,stditems!C34=30,stditems!C34=53,stditems!C34=62,stditems!C34=63,stditems!C34=64,stditems!C34=65,stditems!C34=90),stditems!D34,""))</f>
        <v>0</v>
      </c>
      <c r="D34" t="str">
        <f>IF(ISNA( VLOOKUP(C34,attrDesc!A:C,2,FALSE)),"", "\250/"&amp;VLOOKUP(C34,attrDesc!A:C,2,FALSE)&amp;":"&amp;VLOOKUP(C34,attrDesc!A:C,3,FALSE))</f>
        <v/>
      </c>
      <c r="H34" t="str">
        <f t="shared" si="0"/>
        <v>151/装备位置:毒符</v>
      </c>
      <c r="I34" t="str">
        <f t="shared" si="1"/>
        <v>灰色药粉(少量)=151/装备位置:毒符</v>
      </c>
      <c r="J34" t="str">
        <f t="shared" si="2"/>
        <v/>
      </c>
      <c r="K34" t="str">
        <f t="shared" si="3"/>
        <v/>
      </c>
    </row>
    <row r="35" spans="1:11" x14ac:dyDescent="0.2">
      <c r="A35" t="str">
        <f>IF(LEN(stditems!B35)=0,"",stditems!B35)</f>
        <v>黄色药粉(少量)</v>
      </c>
      <c r="B35" t="str">
        <f>IF(stditems!C35=15,"装备位置:头盔",IF(OR(stditems!C35=19,stditems!C35=20,stditems!C35=21),"装备位置:项链",IF(OR(stditems!C35=5,stditems!C35=6),"装备位置:武器",IF(OR(stditems!C35=10,stditems!C35=11),"装备位置:衣服",IF(stditems!C35=16,"装备位置:斗笠",IF(OR(stditems!C35=22,stditems!C35=23),"装备位置:戒指",IF(OR(stditems!C35=24,stditems!C35=26),"装备位置:手镯",IF(stditems!C35=31,"双击使用物品",IF(stditems!C35=4,"书籍,双击使用",IF(stditems!C35=25,"装备位置:毒符",IF(stditems!C35=41,"任务物品",IF(stditems!C35=56,"强化宝石",IF(stditems!C35=0,"药品",IF(stditems!C35=3,"卷轴",IF(stditems!C35=43,"矿石",IF(stditems!C35=2,"可使用物品",IF(stditems!C35=64,"装备位置:腰带",IF(stditems!C35=62,"装备位置:鞋子",IF(stditems!C35=53,"装备位置:宝石\有气血石功能",IF(stditems!C35=63,"装备位置:灵石",IF(stditems!C35=65,"装备位置:官印",IF(stditems!C35=90,"装备位置:灵玉",IF(OR(stditems!C35=72,stditems!C35=73,stditems!C35=74),"装备位置:称号",IF(stditems!C35=30,"装备位置:勋章",IF(stditems!C35=28,"装备位置:马牌",IF(stditems!C35=12,"装备位置:盾牌",IF(OR(stditems!C35=66,stditems!C35=67),"装备位置:时装衣服",IF(OR(stditems!C35=68,stditems!C35=69),"装备位置:时装武器",IF(OR(stditems!C35=75,stditems!C35=76,stditems!C35=77),"装备位置:时装项链",IF(stditems!C35=78,"装备位置:时装头盔",IF(OR(stditems!C35=79,stditems!C35=80),"装备位置:时装手镯",IF(OR(stditems!C35=81,stditems!C35=82),"装备位置:时装戒指",IF(stditems!C35=83,"装备位置:时装勋章",IF(OR(stditems!C35=84,stditems!C35=85),"装备位置:时装腰带",IF(OR(stditems!C35=86,stditems!C35=87),"装备位置:时装靴子",IF(OR(stditems!C35=88,stditems!C35=89),"装备位置:时装宝石","其他物品"))))))))))))))))))))))))))))))))))))</f>
        <v>装备位置:毒符</v>
      </c>
      <c r="C35">
        <f>IF(OR(stditems!C35=5,stditems!C35=10,stditems!C35=11,stditems!C35=30,stditems!C35=16,stditems!C35=12,stditems!C35=25),0,IF(OR(stditems!C35=15,stditems!C35=19,stditems!C35=20,stditems!C35=21,stditems!C35=22,stditems!C35=23,stditems!C35=24,stditems!C35=26,stditems!C35=28,stditems!C35=29,stditems!C35=30,stditems!C35=53,stditems!C35=62,stditems!C35=63,stditems!C35=64,stditems!C35=65,stditems!C35=90),stditems!D35,""))</f>
        <v>0</v>
      </c>
      <c r="D35" t="str">
        <f>IF(ISNA( VLOOKUP(C35,attrDesc!A:C,2,FALSE)),"", "\250/"&amp;VLOOKUP(C35,attrDesc!A:C,2,FALSE)&amp;":"&amp;VLOOKUP(C35,attrDesc!A:C,3,FALSE))</f>
        <v/>
      </c>
      <c r="H35" t="str">
        <f t="shared" si="0"/>
        <v>151/装备位置:毒符</v>
      </c>
      <c r="I35" t="str">
        <f t="shared" si="1"/>
        <v>黄色药粉(少量)=151/装备位置:毒符</v>
      </c>
      <c r="J35" t="str">
        <f t="shared" si="2"/>
        <v/>
      </c>
      <c r="K35" t="str">
        <f t="shared" si="3"/>
        <v/>
      </c>
    </row>
    <row r="36" spans="1:11" x14ac:dyDescent="0.2">
      <c r="A36" t="str">
        <f>IF(LEN(stditems!B36)=0,"",stditems!B36)</f>
        <v>灰色药粉(中量)</v>
      </c>
      <c r="B36" t="str">
        <f>IF(stditems!C36=15,"装备位置:头盔",IF(OR(stditems!C36=19,stditems!C36=20,stditems!C36=21),"装备位置:项链",IF(OR(stditems!C36=5,stditems!C36=6),"装备位置:武器",IF(OR(stditems!C36=10,stditems!C36=11),"装备位置:衣服",IF(stditems!C36=16,"装备位置:斗笠",IF(OR(stditems!C36=22,stditems!C36=23),"装备位置:戒指",IF(OR(stditems!C36=24,stditems!C36=26),"装备位置:手镯",IF(stditems!C36=31,"双击使用物品",IF(stditems!C36=4,"书籍,双击使用",IF(stditems!C36=25,"装备位置:毒符",IF(stditems!C36=41,"任务物品",IF(stditems!C36=56,"强化宝石",IF(stditems!C36=0,"药品",IF(stditems!C36=3,"卷轴",IF(stditems!C36=43,"矿石",IF(stditems!C36=2,"可使用物品",IF(stditems!C36=64,"装备位置:腰带",IF(stditems!C36=62,"装备位置:鞋子",IF(stditems!C36=53,"装备位置:宝石\有气血石功能",IF(stditems!C36=63,"装备位置:灵石",IF(stditems!C36=65,"装备位置:官印",IF(stditems!C36=90,"装备位置:灵玉",IF(OR(stditems!C36=72,stditems!C36=73,stditems!C36=74),"装备位置:称号",IF(stditems!C36=30,"装备位置:勋章",IF(stditems!C36=28,"装备位置:马牌",IF(stditems!C36=12,"装备位置:盾牌",IF(OR(stditems!C36=66,stditems!C36=67),"装备位置:时装衣服",IF(OR(stditems!C36=68,stditems!C36=69),"装备位置:时装武器",IF(OR(stditems!C36=75,stditems!C36=76,stditems!C36=77),"装备位置:时装项链",IF(stditems!C36=78,"装备位置:时装头盔",IF(OR(stditems!C36=79,stditems!C36=80),"装备位置:时装手镯",IF(OR(stditems!C36=81,stditems!C36=82),"装备位置:时装戒指",IF(stditems!C36=83,"装备位置:时装勋章",IF(OR(stditems!C36=84,stditems!C36=85),"装备位置:时装腰带",IF(OR(stditems!C36=86,stditems!C36=87),"装备位置:时装靴子",IF(OR(stditems!C36=88,stditems!C36=89),"装备位置:时装宝石","其他物品"))))))))))))))))))))))))))))))))))))</f>
        <v>装备位置:毒符</v>
      </c>
      <c r="C36">
        <f>IF(OR(stditems!C36=5,stditems!C36=10,stditems!C36=11,stditems!C36=30,stditems!C36=16,stditems!C36=12,stditems!C36=25),0,IF(OR(stditems!C36=15,stditems!C36=19,stditems!C36=20,stditems!C36=21,stditems!C36=22,stditems!C36=23,stditems!C36=24,stditems!C36=26,stditems!C36=28,stditems!C36=29,stditems!C36=30,stditems!C36=53,stditems!C36=62,stditems!C36=63,stditems!C36=64,stditems!C36=65,stditems!C36=90),stditems!D36,""))</f>
        <v>0</v>
      </c>
      <c r="D36" t="str">
        <f>IF(ISNA( VLOOKUP(C36,attrDesc!A:C,2,FALSE)),"", "\250/"&amp;VLOOKUP(C36,attrDesc!A:C,2,FALSE)&amp;":"&amp;VLOOKUP(C36,attrDesc!A:C,3,FALSE))</f>
        <v/>
      </c>
      <c r="H36" t="str">
        <f t="shared" si="0"/>
        <v>151/装备位置:毒符</v>
      </c>
      <c r="I36" t="str">
        <f t="shared" si="1"/>
        <v>灰色药粉(中量)=151/装备位置:毒符</v>
      </c>
      <c r="J36" t="str">
        <f t="shared" si="2"/>
        <v/>
      </c>
      <c r="K36" t="str">
        <f t="shared" si="3"/>
        <v/>
      </c>
    </row>
    <row r="37" spans="1:11" x14ac:dyDescent="0.2">
      <c r="A37" t="str">
        <f>IF(LEN(stditems!B37)=0,"",stditems!B37)</f>
        <v>黄色药粉(中量)</v>
      </c>
      <c r="B37" t="str">
        <f>IF(stditems!C37=15,"装备位置:头盔",IF(OR(stditems!C37=19,stditems!C37=20,stditems!C37=21),"装备位置:项链",IF(OR(stditems!C37=5,stditems!C37=6),"装备位置:武器",IF(OR(stditems!C37=10,stditems!C37=11),"装备位置:衣服",IF(stditems!C37=16,"装备位置:斗笠",IF(OR(stditems!C37=22,stditems!C37=23),"装备位置:戒指",IF(OR(stditems!C37=24,stditems!C37=26),"装备位置:手镯",IF(stditems!C37=31,"双击使用物品",IF(stditems!C37=4,"书籍,双击使用",IF(stditems!C37=25,"装备位置:毒符",IF(stditems!C37=41,"任务物品",IF(stditems!C37=56,"强化宝石",IF(stditems!C37=0,"药品",IF(stditems!C37=3,"卷轴",IF(stditems!C37=43,"矿石",IF(stditems!C37=2,"可使用物品",IF(stditems!C37=64,"装备位置:腰带",IF(stditems!C37=62,"装备位置:鞋子",IF(stditems!C37=53,"装备位置:宝石\有气血石功能",IF(stditems!C37=63,"装备位置:灵石",IF(stditems!C37=65,"装备位置:官印",IF(stditems!C37=90,"装备位置:灵玉",IF(OR(stditems!C37=72,stditems!C37=73,stditems!C37=74),"装备位置:称号",IF(stditems!C37=30,"装备位置:勋章",IF(stditems!C37=28,"装备位置:马牌",IF(stditems!C37=12,"装备位置:盾牌",IF(OR(stditems!C37=66,stditems!C37=67),"装备位置:时装衣服",IF(OR(stditems!C37=68,stditems!C37=69),"装备位置:时装武器",IF(OR(stditems!C37=75,stditems!C37=76,stditems!C37=77),"装备位置:时装项链",IF(stditems!C37=78,"装备位置:时装头盔",IF(OR(stditems!C37=79,stditems!C37=80),"装备位置:时装手镯",IF(OR(stditems!C37=81,stditems!C37=82),"装备位置:时装戒指",IF(stditems!C37=83,"装备位置:时装勋章",IF(OR(stditems!C37=84,stditems!C37=85),"装备位置:时装腰带",IF(OR(stditems!C37=86,stditems!C37=87),"装备位置:时装靴子",IF(OR(stditems!C37=88,stditems!C37=89),"装备位置:时装宝石","其他物品"))))))))))))))))))))))))))))))))))))</f>
        <v>装备位置:毒符</v>
      </c>
      <c r="C37">
        <f>IF(OR(stditems!C37=5,stditems!C37=10,stditems!C37=11,stditems!C37=30,stditems!C37=16,stditems!C37=12,stditems!C37=25),0,IF(OR(stditems!C37=15,stditems!C37=19,stditems!C37=20,stditems!C37=21,stditems!C37=22,stditems!C37=23,stditems!C37=24,stditems!C37=26,stditems!C37=28,stditems!C37=29,stditems!C37=30,stditems!C37=53,stditems!C37=62,stditems!C37=63,stditems!C37=64,stditems!C37=65,stditems!C37=90),stditems!D37,""))</f>
        <v>0</v>
      </c>
      <c r="D37" t="str">
        <f>IF(ISNA( VLOOKUP(C37,attrDesc!A:C,2,FALSE)),"", "\250/"&amp;VLOOKUP(C37,attrDesc!A:C,2,FALSE)&amp;":"&amp;VLOOKUP(C37,attrDesc!A:C,3,FALSE))</f>
        <v/>
      </c>
      <c r="H37" t="str">
        <f t="shared" si="0"/>
        <v>151/装备位置:毒符</v>
      </c>
      <c r="I37" t="str">
        <f t="shared" si="1"/>
        <v>黄色药粉(中量)=151/装备位置:毒符</v>
      </c>
      <c r="J37" t="str">
        <f t="shared" si="2"/>
        <v/>
      </c>
      <c r="K37" t="str">
        <f t="shared" si="3"/>
        <v/>
      </c>
    </row>
    <row r="38" spans="1:11" x14ac:dyDescent="0.2">
      <c r="A38" t="str">
        <f>IF(LEN(stditems!B38)=0,"",stditems!B38)</f>
        <v>黄色药粉(大量)</v>
      </c>
      <c r="B38" t="str">
        <f>IF(stditems!C38=15,"装备位置:头盔",IF(OR(stditems!C38=19,stditems!C38=20,stditems!C38=21),"装备位置:项链",IF(OR(stditems!C38=5,stditems!C38=6),"装备位置:武器",IF(OR(stditems!C38=10,stditems!C38=11),"装备位置:衣服",IF(stditems!C38=16,"装备位置:斗笠",IF(OR(stditems!C38=22,stditems!C38=23),"装备位置:戒指",IF(OR(stditems!C38=24,stditems!C38=26),"装备位置:手镯",IF(stditems!C38=31,"双击使用物品",IF(stditems!C38=4,"书籍,双击使用",IF(stditems!C38=25,"装备位置:毒符",IF(stditems!C38=41,"任务物品",IF(stditems!C38=56,"强化宝石",IF(stditems!C38=0,"药品",IF(stditems!C38=3,"卷轴",IF(stditems!C38=43,"矿石",IF(stditems!C38=2,"可使用物品",IF(stditems!C38=64,"装备位置:腰带",IF(stditems!C38=62,"装备位置:鞋子",IF(stditems!C38=53,"装备位置:宝石\有气血石功能",IF(stditems!C38=63,"装备位置:灵石",IF(stditems!C38=65,"装备位置:官印",IF(stditems!C38=90,"装备位置:灵玉",IF(OR(stditems!C38=72,stditems!C38=73,stditems!C38=74),"装备位置:称号",IF(stditems!C38=30,"装备位置:勋章",IF(stditems!C38=28,"装备位置:马牌",IF(stditems!C38=12,"装备位置:盾牌",IF(OR(stditems!C38=66,stditems!C38=67),"装备位置:时装衣服",IF(OR(stditems!C38=68,stditems!C38=69),"装备位置:时装武器",IF(OR(stditems!C38=75,stditems!C38=76,stditems!C38=77),"装备位置:时装项链",IF(stditems!C38=78,"装备位置:时装头盔",IF(OR(stditems!C38=79,stditems!C38=80),"装备位置:时装手镯",IF(OR(stditems!C38=81,stditems!C38=82),"装备位置:时装戒指",IF(stditems!C38=83,"装备位置:时装勋章",IF(OR(stditems!C38=84,stditems!C38=85),"装备位置:时装腰带",IF(OR(stditems!C38=86,stditems!C38=87),"装备位置:时装靴子",IF(OR(stditems!C38=88,stditems!C38=89),"装备位置:时装宝石","其他物品"))))))))))))))))))))))))))))))))))))</f>
        <v>装备位置:毒符</v>
      </c>
      <c r="C38">
        <f>IF(OR(stditems!C38=5,stditems!C38=10,stditems!C38=11,stditems!C38=30,stditems!C38=16,stditems!C38=12,stditems!C38=25),0,IF(OR(stditems!C38=15,stditems!C38=19,stditems!C38=20,stditems!C38=21,stditems!C38=22,stditems!C38=23,stditems!C38=24,stditems!C38=26,stditems!C38=28,stditems!C38=29,stditems!C38=30,stditems!C38=53,stditems!C38=62,stditems!C38=63,stditems!C38=64,stditems!C38=65,stditems!C38=90),stditems!D38,""))</f>
        <v>0</v>
      </c>
      <c r="D38" t="str">
        <f>IF(ISNA( VLOOKUP(C38,attrDesc!A:C,2,FALSE)),"", "\250/"&amp;VLOOKUP(C38,attrDesc!A:C,2,FALSE)&amp;":"&amp;VLOOKUP(C38,attrDesc!A:C,3,FALSE))</f>
        <v/>
      </c>
      <c r="H38" t="str">
        <f t="shared" si="0"/>
        <v>151/装备位置:毒符</v>
      </c>
      <c r="I38" t="str">
        <f t="shared" si="1"/>
        <v>黄色药粉(大量)=151/装备位置:毒符</v>
      </c>
      <c r="J38" t="str">
        <f t="shared" si="2"/>
        <v/>
      </c>
      <c r="K38" t="str">
        <f t="shared" si="3"/>
        <v/>
      </c>
    </row>
    <row r="39" spans="1:11" x14ac:dyDescent="0.2">
      <c r="A39" t="str">
        <f>IF(LEN(stditems!B39)=0,"",stditems!B39)</f>
        <v>灰色药粉(大量)</v>
      </c>
      <c r="B39" t="str">
        <f>IF(stditems!C39=15,"装备位置:头盔",IF(OR(stditems!C39=19,stditems!C39=20,stditems!C39=21),"装备位置:项链",IF(OR(stditems!C39=5,stditems!C39=6),"装备位置:武器",IF(OR(stditems!C39=10,stditems!C39=11),"装备位置:衣服",IF(stditems!C39=16,"装备位置:斗笠",IF(OR(stditems!C39=22,stditems!C39=23),"装备位置:戒指",IF(OR(stditems!C39=24,stditems!C39=26),"装备位置:手镯",IF(stditems!C39=31,"双击使用物品",IF(stditems!C39=4,"书籍,双击使用",IF(stditems!C39=25,"装备位置:毒符",IF(stditems!C39=41,"任务物品",IF(stditems!C39=56,"强化宝石",IF(stditems!C39=0,"药品",IF(stditems!C39=3,"卷轴",IF(stditems!C39=43,"矿石",IF(stditems!C39=2,"可使用物品",IF(stditems!C39=64,"装备位置:腰带",IF(stditems!C39=62,"装备位置:鞋子",IF(stditems!C39=53,"装备位置:宝石\有气血石功能",IF(stditems!C39=63,"装备位置:灵石",IF(stditems!C39=65,"装备位置:官印",IF(stditems!C39=90,"装备位置:灵玉",IF(OR(stditems!C39=72,stditems!C39=73,stditems!C39=74),"装备位置:称号",IF(stditems!C39=30,"装备位置:勋章",IF(stditems!C39=28,"装备位置:马牌",IF(stditems!C39=12,"装备位置:盾牌",IF(OR(stditems!C39=66,stditems!C39=67),"装备位置:时装衣服",IF(OR(stditems!C39=68,stditems!C39=69),"装备位置:时装武器",IF(OR(stditems!C39=75,stditems!C39=76,stditems!C39=77),"装备位置:时装项链",IF(stditems!C39=78,"装备位置:时装头盔",IF(OR(stditems!C39=79,stditems!C39=80),"装备位置:时装手镯",IF(OR(stditems!C39=81,stditems!C39=82),"装备位置:时装戒指",IF(stditems!C39=83,"装备位置:时装勋章",IF(OR(stditems!C39=84,stditems!C39=85),"装备位置:时装腰带",IF(OR(stditems!C39=86,stditems!C39=87),"装备位置:时装靴子",IF(OR(stditems!C39=88,stditems!C39=89),"装备位置:时装宝石","其他物品"))))))))))))))))))))))))))))))))))))</f>
        <v>装备位置:毒符</v>
      </c>
      <c r="C39">
        <f>IF(OR(stditems!C39=5,stditems!C39=10,stditems!C39=11,stditems!C39=30,stditems!C39=16,stditems!C39=12,stditems!C39=25),0,IF(OR(stditems!C39=15,stditems!C39=19,stditems!C39=20,stditems!C39=21,stditems!C39=22,stditems!C39=23,stditems!C39=24,stditems!C39=26,stditems!C39=28,stditems!C39=29,stditems!C39=30,stditems!C39=53,stditems!C39=62,stditems!C39=63,stditems!C39=64,stditems!C39=65,stditems!C39=90),stditems!D39,""))</f>
        <v>0</v>
      </c>
      <c r="D39" t="str">
        <f>IF(ISNA( VLOOKUP(C39,attrDesc!A:C,2,FALSE)),"", "\250/"&amp;VLOOKUP(C39,attrDesc!A:C,2,FALSE)&amp;":"&amp;VLOOKUP(C39,attrDesc!A:C,3,FALSE))</f>
        <v/>
      </c>
      <c r="H39" t="str">
        <f t="shared" si="0"/>
        <v>151/装备位置:毒符</v>
      </c>
      <c r="I39" t="str">
        <f t="shared" si="1"/>
        <v>灰色药粉(大量)=151/装备位置:毒符</v>
      </c>
      <c r="J39" t="str">
        <f t="shared" si="2"/>
        <v/>
      </c>
      <c r="K39" t="str">
        <f t="shared" si="3"/>
        <v/>
      </c>
    </row>
    <row r="40" spans="1:11" x14ac:dyDescent="0.2">
      <c r="A40" t="str">
        <f>IF(LEN(stditems!B40)=0,"",stditems!B40)</f>
        <v>护身符</v>
      </c>
      <c r="B40" t="str">
        <f>IF(stditems!C40=15,"装备位置:头盔",IF(OR(stditems!C40=19,stditems!C40=20,stditems!C40=21),"装备位置:项链",IF(OR(stditems!C40=5,stditems!C40=6),"装备位置:武器",IF(OR(stditems!C40=10,stditems!C40=11),"装备位置:衣服",IF(stditems!C40=16,"装备位置:斗笠",IF(OR(stditems!C40=22,stditems!C40=23),"装备位置:戒指",IF(OR(stditems!C40=24,stditems!C40=26),"装备位置:手镯",IF(stditems!C40=31,"双击使用物品",IF(stditems!C40=4,"书籍,双击使用",IF(stditems!C40=25,"装备位置:毒符",IF(stditems!C40=41,"任务物品",IF(stditems!C40=56,"强化宝石",IF(stditems!C40=0,"药品",IF(stditems!C40=3,"卷轴",IF(stditems!C40=43,"矿石",IF(stditems!C40=2,"可使用物品",IF(stditems!C40=64,"装备位置:腰带",IF(stditems!C40=62,"装备位置:鞋子",IF(stditems!C40=53,"装备位置:宝石\有气血石功能",IF(stditems!C40=63,"装备位置:灵石",IF(stditems!C40=65,"装备位置:官印",IF(stditems!C40=90,"装备位置:灵玉",IF(OR(stditems!C40=72,stditems!C40=73,stditems!C40=74),"装备位置:称号",IF(stditems!C40=30,"装备位置:勋章",IF(stditems!C40=28,"装备位置:马牌",IF(stditems!C40=12,"装备位置:盾牌",IF(OR(stditems!C40=66,stditems!C40=67),"装备位置:时装衣服",IF(OR(stditems!C40=68,stditems!C40=69),"装备位置:时装武器",IF(OR(stditems!C40=75,stditems!C40=76,stditems!C40=77),"装备位置:时装项链",IF(stditems!C40=78,"装备位置:时装头盔",IF(OR(stditems!C40=79,stditems!C40=80),"装备位置:时装手镯",IF(OR(stditems!C40=81,stditems!C40=82),"装备位置:时装戒指",IF(stditems!C40=83,"装备位置:时装勋章",IF(OR(stditems!C40=84,stditems!C40=85),"装备位置:时装腰带",IF(OR(stditems!C40=86,stditems!C40=87),"装备位置:时装靴子",IF(OR(stditems!C40=88,stditems!C40=89),"装备位置:时装宝石","其他物品"))))))))))))))))))))))))))))))))))))</f>
        <v>装备位置:毒符</v>
      </c>
      <c r="C40">
        <f>IF(OR(stditems!C40=5,stditems!C40=10,stditems!C40=11,stditems!C40=30,stditems!C40=16,stditems!C40=12,stditems!C40=25),0,IF(OR(stditems!C40=15,stditems!C40=19,stditems!C40=20,stditems!C40=21,stditems!C40=22,stditems!C40=23,stditems!C40=24,stditems!C40=26,stditems!C40=28,stditems!C40=29,stditems!C40=30,stditems!C40=53,stditems!C40=62,stditems!C40=63,stditems!C40=64,stditems!C40=65,stditems!C40=90),stditems!D40,""))</f>
        <v>0</v>
      </c>
      <c r="D40" t="str">
        <f>IF(ISNA( VLOOKUP(C40,attrDesc!A:C,2,FALSE)),"", "\250/"&amp;VLOOKUP(C40,attrDesc!A:C,2,FALSE)&amp;":"&amp;VLOOKUP(C40,attrDesc!A:C,3,FALSE))</f>
        <v/>
      </c>
      <c r="H40" t="str">
        <f t="shared" si="0"/>
        <v>151/装备位置:毒符</v>
      </c>
      <c r="I40" t="str">
        <f t="shared" si="1"/>
        <v>护身符=151/装备位置:毒符</v>
      </c>
      <c r="J40" t="str">
        <f t="shared" si="2"/>
        <v/>
      </c>
      <c r="K40" t="str">
        <f t="shared" si="3"/>
        <v/>
      </c>
    </row>
    <row r="41" spans="1:11" x14ac:dyDescent="0.2">
      <c r="A41" t="str">
        <f>IF(LEN(stditems!B41)=0,"",stditems!B41)</f>
        <v>护身符(大)</v>
      </c>
      <c r="B41" t="str">
        <f>IF(stditems!C41=15,"装备位置:头盔",IF(OR(stditems!C41=19,stditems!C41=20,stditems!C41=21),"装备位置:项链",IF(OR(stditems!C41=5,stditems!C41=6),"装备位置:武器",IF(OR(stditems!C41=10,stditems!C41=11),"装备位置:衣服",IF(stditems!C41=16,"装备位置:斗笠",IF(OR(stditems!C41=22,stditems!C41=23),"装备位置:戒指",IF(OR(stditems!C41=24,stditems!C41=26),"装备位置:手镯",IF(stditems!C41=31,"双击使用物品",IF(stditems!C41=4,"书籍,双击使用",IF(stditems!C41=25,"装备位置:毒符",IF(stditems!C41=41,"任务物品",IF(stditems!C41=56,"强化宝石",IF(stditems!C41=0,"药品",IF(stditems!C41=3,"卷轴",IF(stditems!C41=43,"矿石",IF(stditems!C41=2,"可使用物品",IF(stditems!C41=64,"装备位置:腰带",IF(stditems!C41=62,"装备位置:鞋子",IF(stditems!C41=53,"装备位置:宝石\有气血石功能",IF(stditems!C41=63,"装备位置:灵石",IF(stditems!C41=65,"装备位置:官印",IF(stditems!C41=90,"装备位置:灵玉",IF(OR(stditems!C41=72,stditems!C41=73,stditems!C41=74),"装备位置:称号",IF(stditems!C41=30,"装备位置:勋章",IF(stditems!C41=28,"装备位置:马牌",IF(stditems!C41=12,"装备位置:盾牌",IF(OR(stditems!C41=66,stditems!C41=67),"装备位置:时装衣服",IF(OR(stditems!C41=68,stditems!C41=69),"装备位置:时装武器",IF(OR(stditems!C41=75,stditems!C41=76,stditems!C41=77),"装备位置:时装项链",IF(stditems!C41=78,"装备位置:时装头盔",IF(OR(stditems!C41=79,stditems!C41=80),"装备位置:时装手镯",IF(OR(stditems!C41=81,stditems!C41=82),"装备位置:时装戒指",IF(stditems!C41=83,"装备位置:时装勋章",IF(OR(stditems!C41=84,stditems!C41=85),"装备位置:时装腰带",IF(OR(stditems!C41=86,stditems!C41=87),"装备位置:时装靴子",IF(OR(stditems!C41=88,stditems!C41=89),"装备位置:时装宝石","其他物品"))))))))))))))))))))))))))))))))))))</f>
        <v>装备位置:毒符</v>
      </c>
      <c r="C41">
        <f>IF(OR(stditems!C41=5,stditems!C41=10,stditems!C41=11,stditems!C41=30,stditems!C41=16,stditems!C41=12,stditems!C41=25),0,IF(OR(stditems!C41=15,stditems!C41=19,stditems!C41=20,stditems!C41=21,stditems!C41=22,stditems!C41=23,stditems!C41=24,stditems!C41=26,stditems!C41=28,stditems!C41=29,stditems!C41=30,stditems!C41=53,stditems!C41=62,stditems!C41=63,stditems!C41=64,stditems!C41=65,stditems!C41=90),stditems!D41,""))</f>
        <v>0</v>
      </c>
      <c r="D41" t="str">
        <f>IF(ISNA( VLOOKUP(C41,attrDesc!A:C,2,FALSE)),"", "\250/"&amp;VLOOKUP(C41,attrDesc!A:C,2,FALSE)&amp;":"&amp;VLOOKUP(C41,attrDesc!A:C,3,FALSE))</f>
        <v/>
      </c>
      <c r="H41" t="str">
        <f t="shared" si="0"/>
        <v>151/装备位置:毒符</v>
      </c>
      <c r="I41" t="str">
        <f t="shared" si="1"/>
        <v>护身符(大)=151/装备位置:毒符</v>
      </c>
      <c r="J41" t="str">
        <f t="shared" si="2"/>
        <v/>
      </c>
      <c r="K41" t="str">
        <f t="shared" si="3"/>
        <v/>
      </c>
    </row>
    <row r="42" spans="1:11" x14ac:dyDescent="0.2">
      <c r="A42" t="str">
        <f>IF(LEN(stditems!B42)=0,"",stditems!B42)</f>
        <v>超级灰色药粉</v>
      </c>
      <c r="B42" t="str">
        <f>IF(stditems!C42=15,"装备位置:头盔",IF(OR(stditems!C42=19,stditems!C42=20,stditems!C42=21),"装备位置:项链",IF(OR(stditems!C42=5,stditems!C42=6),"装备位置:武器",IF(OR(stditems!C42=10,stditems!C42=11),"装备位置:衣服",IF(stditems!C42=16,"装备位置:斗笠",IF(OR(stditems!C42=22,stditems!C42=23),"装备位置:戒指",IF(OR(stditems!C42=24,stditems!C42=26),"装备位置:手镯",IF(stditems!C42=31,"双击使用物品",IF(stditems!C42=4,"书籍,双击使用",IF(stditems!C42=25,"装备位置:毒符",IF(stditems!C42=41,"任务物品",IF(stditems!C42=56,"强化宝石",IF(stditems!C42=0,"药品",IF(stditems!C42=3,"卷轴",IF(stditems!C42=43,"矿石",IF(stditems!C42=2,"可使用物品",IF(stditems!C42=64,"装备位置:腰带",IF(stditems!C42=62,"装备位置:鞋子",IF(stditems!C42=53,"装备位置:宝石\有气血石功能",IF(stditems!C42=63,"装备位置:灵石",IF(stditems!C42=65,"装备位置:官印",IF(stditems!C42=90,"装备位置:灵玉",IF(OR(stditems!C42=72,stditems!C42=73,stditems!C42=74),"装备位置:称号",IF(stditems!C42=30,"装备位置:勋章",IF(stditems!C42=28,"装备位置:马牌",IF(stditems!C42=12,"装备位置:盾牌",IF(OR(stditems!C42=66,stditems!C42=67),"装备位置:时装衣服",IF(OR(stditems!C42=68,stditems!C42=69),"装备位置:时装武器",IF(OR(stditems!C42=75,stditems!C42=76,stditems!C42=77),"装备位置:时装项链",IF(stditems!C42=78,"装备位置:时装头盔",IF(OR(stditems!C42=79,stditems!C42=80),"装备位置:时装手镯",IF(OR(stditems!C42=81,stditems!C42=82),"装备位置:时装戒指",IF(stditems!C42=83,"装备位置:时装勋章",IF(OR(stditems!C42=84,stditems!C42=85),"装备位置:时装腰带",IF(OR(stditems!C42=86,stditems!C42=87),"装备位置:时装靴子",IF(OR(stditems!C42=88,stditems!C42=89),"装备位置:时装宝石","其他物品"))))))))))))))))))))))))))))))))))))</f>
        <v>装备位置:毒符</v>
      </c>
      <c r="C42">
        <f>IF(OR(stditems!C42=5,stditems!C42=10,stditems!C42=11,stditems!C42=30,stditems!C42=16,stditems!C42=12,stditems!C42=25),0,IF(OR(stditems!C42=15,stditems!C42=19,stditems!C42=20,stditems!C42=21,stditems!C42=22,stditems!C42=23,stditems!C42=24,stditems!C42=26,stditems!C42=28,stditems!C42=29,stditems!C42=30,stditems!C42=53,stditems!C42=62,stditems!C42=63,stditems!C42=64,stditems!C42=65,stditems!C42=90),stditems!D42,""))</f>
        <v>0</v>
      </c>
      <c r="D42" t="str">
        <f>IF(ISNA( VLOOKUP(C42,attrDesc!A:C,2,FALSE)),"", "\250/"&amp;VLOOKUP(C42,attrDesc!A:C,2,FALSE)&amp;":"&amp;VLOOKUP(C42,attrDesc!A:C,3,FALSE))</f>
        <v/>
      </c>
      <c r="H42" t="str">
        <f t="shared" si="0"/>
        <v>151/装备位置:毒符</v>
      </c>
      <c r="I42" t="str">
        <f t="shared" si="1"/>
        <v>超级灰色药粉=151/装备位置:毒符</v>
      </c>
      <c r="J42" t="str">
        <f t="shared" si="2"/>
        <v/>
      </c>
      <c r="K42" t="str">
        <f t="shared" si="3"/>
        <v/>
      </c>
    </row>
    <row r="43" spans="1:11" x14ac:dyDescent="0.2">
      <c r="A43" t="str">
        <f>IF(LEN(stditems!B43)=0,"",stditems!B43)</f>
        <v>超级黄色药粉</v>
      </c>
      <c r="B43" t="str">
        <f>IF(stditems!C43=15,"装备位置:头盔",IF(OR(stditems!C43=19,stditems!C43=20,stditems!C43=21),"装备位置:项链",IF(OR(stditems!C43=5,stditems!C43=6),"装备位置:武器",IF(OR(stditems!C43=10,stditems!C43=11),"装备位置:衣服",IF(stditems!C43=16,"装备位置:斗笠",IF(OR(stditems!C43=22,stditems!C43=23),"装备位置:戒指",IF(OR(stditems!C43=24,stditems!C43=26),"装备位置:手镯",IF(stditems!C43=31,"双击使用物品",IF(stditems!C43=4,"书籍,双击使用",IF(stditems!C43=25,"装备位置:毒符",IF(stditems!C43=41,"任务物品",IF(stditems!C43=56,"强化宝石",IF(stditems!C43=0,"药品",IF(stditems!C43=3,"卷轴",IF(stditems!C43=43,"矿石",IF(stditems!C43=2,"可使用物品",IF(stditems!C43=64,"装备位置:腰带",IF(stditems!C43=62,"装备位置:鞋子",IF(stditems!C43=53,"装备位置:宝石\有气血石功能",IF(stditems!C43=63,"装备位置:灵石",IF(stditems!C43=65,"装备位置:官印",IF(stditems!C43=90,"装备位置:灵玉",IF(OR(stditems!C43=72,stditems!C43=73,stditems!C43=74),"装备位置:称号",IF(stditems!C43=30,"装备位置:勋章",IF(stditems!C43=28,"装备位置:马牌",IF(stditems!C43=12,"装备位置:盾牌",IF(OR(stditems!C43=66,stditems!C43=67),"装备位置:时装衣服",IF(OR(stditems!C43=68,stditems!C43=69),"装备位置:时装武器",IF(OR(stditems!C43=75,stditems!C43=76,stditems!C43=77),"装备位置:时装项链",IF(stditems!C43=78,"装备位置:时装头盔",IF(OR(stditems!C43=79,stditems!C43=80),"装备位置:时装手镯",IF(OR(stditems!C43=81,stditems!C43=82),"装备位置:时装戒指",IF(stditems!C43=83,"装备位置:时装勋章",IF(OR(stditems!C43=84,stditems!C43=85),"装备位置:时装腰带",IF(OR(stditems!C43=86,stditems!C43=87),"装备位置:时装靴子",IF(OR(stditems!C43=88,stditems!C43=89),"装备位置:时装宝石","其他物品"))))))))))))))))))))))))))))))))))))</f>
        <v>装备位置:毒符</v>
      </c>
      <c r="C43">
        <f>IF(OR(stditems!C43=5,stditems!C43=10,stditems!C43=11,stditems!C43=30,stditems!C43=16,stditems!C43=12,stditems!C43=25),0,IF(OR(stditems!C43=15,stditems!C43=19,stditems!C43=20,stditems!C43=21,stditems!C43=22,stditems!C43=23,stditems!C43=24,stditems!C43=26,stditems!C43=28,stditems!C43=29,stditems!C43=30,stditems!C43=53,stditems!C43=62,stditems!C43=63,stditems!C43=64,stditems!C43=65,stditems!C43=90),stditems!D43,""))</f>
        <v>0</v>
      </c>
      <c r="D43" t="str">
        <f>IF(ISNA( VLOOKUP(C43,attrDesc!A:C,2,FALSE)),"", "\250/"&amp;VLOOKUP(C43,attrDesc!A:C,2,FALSE)&amp;":"&amp;VLOOKUP(C43,attrDesc!A:C,3,FALSE))</f>
        <v/>
      </c>
      <c r="H43" t="str">
        <f t="shared" si="0"/>
        <v>151/装备位置:毒符</v>
      </c>
      <c r="I43" t="str">
        <f t="shared" si="1"/>
        <v>超级黄色药粉=151/装备位置:毒符</v>
      </c>
      <c r="J43" t="str">
        <f t="shared" si="2"/>
        <v/>
      </c>
      <c r="K43" t="str">
        <f t="shared" si="3"/>
        <v/>
      </c>
    </row>
    <row r="44" spans="1:11" x14ac:dyDescent="0.2">
      <c r="A44" t="str">
        <f>IF(LEN(stditems!B44)=0,"",stditems!B44)</f>
        <v>超级护身符</v>
      </c>
      <c r="B44" t="str">
        <f>IF(stditems!C44=15,"装备位置:头盔",IF(OR(stditems!C44=19,stditems!C44=20,stditems!C44=21),"装备位置:项链",IF(OR(stditems!C44=5,stditems!C44=6),"装备位置:武器",IF(OR(stditems!C44=10,stditems!C44=11),"装备位置:衣服",IF(stditems!C44=16,"装备位置:斗笠",IF(OR(stditems!C44=22,stditems!C44=23),"装备位置:戒指",IF(OR(stditems!C44=24,stditems!C44=26),"装备位置:手镯",IF(stditems!C44=31,"双击使用物品",IF(stditems!C44=4,"书籍,双击使用",IF(stditems!C44=25,"装备位置:毒符",IF(stditems!C44=41,"任务物品",IF(stditems!C44=56,"强化宝石",IF(stditems!C44=0,"药品",IF(stditems!C44=3,"卷轴",IF(stditems!C44=43,"矿石",IF(stditems!C44=2,"可使用物品",IF(stditems!C44=64,"装备位置:腰带",IF(stditems!C44=62,"装备位置:鞋子",IF(stditems!C44=53,"装备位置:宝石\有气血石功能",IF(stditems!C44=63,"装备位置:灵石",IF(stditems!C44=65,"装备位置:官印",IF(stditems!C44=90,"装备位置:灵玉",IF(OR(stditems!C44=72,stditems!C44=73,stditems!C44=74),"装备位置:称号",IF(stditems!C44=30,"装备位置:勋章",IF(stditems!C44=28,"装备位置:马牌",IF(stditems!C44=12,"装备位置:盾牌",IF(OR(stditems!C44=66,stditems!C44=67),"装备位置:时装衣服",IF(OR(stditems!C44=68,stditems!C44=69),"装备位置:时装武器",IF(OR(stditems!C44=75,stditems!C44=76,stditems!C44=77),"装备位置:时装项链",IF(stditems!C44=78,"装备位置:时装头盔",IF(OR(stditems!C44=79,stditems!C44=80),"装备位置:时装手镯",IF(OR(stditems!C44=81,stditems!C44=82),"装备位置:时装戒指",IF(stditems!C44=83,"装备位置:时装勋章",IF(OR(stditems!C44=84,stditems!C44=85),"装备位置:时装腰带",IF(OR(stditems!C44=86,stditems!C44=87),"装备位置:时装靴子",IF(OR(stditems!C44=88,stditems!C44=89),"装备位置:时装宝石","其他物品"))))))))))))))))))))))))))))))))))))</f>
        <v>装备位置:毒符</v>
      </c>
      <c r="C44">
        <f>IF(OR(stditems!C44=5,stditems!C44=10,stditems!C44=11,stditems!C44=30,stditems!C44=16,stditems!C44=12,stditems!C44=25),0,IF(OR(stditems!C44=15,stditems!C44=19,stditems!C44=20,stditems!C44=21,stditems!C44=22,stditems!C44=23,stditems!C44=24,stditems!C44=26,stditems!C44=28,stditems!C44=29,stditems!C44=30,stditems!C44=53,stditems!C44=62,stditems!C44=63,stditems!C44=64,stditems!C44=65,stditems!C44=90),stditems!D44,""))</f>
        <v>0</v>
      </c>
      <c r="D44" t="str">
        <f>IF(ISNA( VLOOKUP(C44,attrDesc!A:C,2,FALSE)),"", "\250/"&amp;VLOOKUP(C44,attrDesc!A:C,2,FALSE)&amp;":"&amp;VLOOKUP(C44,attrDesc!A:C,3,FALSE))</f>
        <v/>
      </c>
      <c r="H44" t="str">
        <f t="shared" si="0"/>
        <v>151/装备位置:毒符</v>
      </c>
      <c r="I44" t="str">
        <f t="shared" si="1"/>
        <v>超级护身符=151/装备位置:毒符</v>
      </c>
      <c r="J44" t="str">
        <f t="shared" si="2"/>
        <v/>
      </c>
      <c r="K44" t="str">
        <f t="shared" si="3"/>
        <v/>
      </c>
    </row>
    <row r="45" spans="1:11" x14ac:dyDescent="0.2">
      <c r="A45" t="str">
        <f>IF(LEN(stditems!B45)=0,"",stditems!B45)</f>
        <v>回城卷</v>
      </c>
      <c r="B45" t="str">
        <f>IF(stditems!C45=15,"装备位置:头盔",IF(OR(stditems!C45=19,stditems!C45=20,stditems!C45=21),"装备位置:项链",IF(OR(stditems!C45=5,stditems!C45=6),"装备位置:武器",IF(OR(stditems!C45=10,stditems!C45=11),"装备位置:衣服",IF(stditems!C45=16,"装备位置:斗笠",IF(OR(stditems!C45=22,stditems!C45=23),"装备位置:戒指",IF(OR(stditems!C45=24,stditems!C45=26),"装备位置:手镯",IF(stditems!C45=31,"双击使用物品",IF(stditems!C45=4,"书籍,双击使用",IF(stditems!C45=25,"装备位置:毒符",IF(stditems!C45=41,"任务物品",IF(stditems!C45=56,"强化宝石",IF(stditems!C45=0,"药品",IF(stditems!C45=3,"卷轴",IF(stditems!C45=43,"矿石",IF(stditems!C45=2,"可使用物品",IF(stditems!C45=64,"装备位置:腰带",IF(stditems!C45=62,"装备位置:鞋子",IF(stditems!C45=53,"装备位置:宝石\有气血石功能",IF(stditems!C45=63,"装备位置:灵石",IF(stditems!C45=65,"装备位置:官印",IF(stditems!C45=90,"装备位置:灵玉",IF(OR(stditems!C45=72,stditems!C45=73,stditems!C45=74),"装备位置:称号",IF(stditems!C45=30,"装备位置:勋章",IF(stditems!C45=28,"装备位置:马牌",IF(stditems!C45=12,"装备位置:盾牌",IF(OR(stditems!C45=66,stditems!C45=67),"装备位置:时装衣服",IF(OR(stditems!C45=68,stditems!C45=69),"装备位置:时装武器",IF(OR(stditems!C45=75,stditems!C45=76,stditems!C45=77),"装备位置:时装项链",IF(stditems!C45=78,"装备位置:时装头盔",IF(OR(stditems!C45=79,stditems!C45=80),"装备位置:时装手镯",IF(OR(stditems!C45=81,stditems!C45=82),"装备位置:时装戒指",IF(stditems!C45=83,"装备位置:时装勋章",IF(OR(stditems!C45=84,stditems!C45=85),"装备位置:时装腰带",IF(OR(stditems!C45=86,stditems!C45=87),"装备位置:时装靴子",IF(OR(stditems!C45=88,stditems!C45=89),"装备位置:时装宝石","其他物品"))))))))))))))))))))))))))))))))))))</f>
        <v>卷轴</v>
      </c>
      <c r="C45" t="str">
        <f>IF(OR(stditems!C45=5,stditems!C45=10,stditems!C45=11,stditems!C45=30,stditems!C45=16,stditems!C45=12,stditems!C45=25),0,IF(OR(stditems!C45=15,stditems!C45=19,stditems!C45=20,stditems!C45=21,stditems!C45=22,stditems!C45=23,stditems!C45=24,stditems!C45=26,stditems!C45=28,stditems!C45=29,stditems!C45=30,stditems!C45=53,stditems!C45=62,stditems!C45=63,stditems!C45=64,stditems!C45=65,stditems!C45=90),stditems!D45,""))</f>
        <v/>
      </c>
      <c r="D45" t="str">
        <f>IF(ISNA( VLOOKUP(C45,attrDesc!A:C,2,FALSE)),"", "\250/"&amp;VLOOKUP(C45,attrDesc!A:C,2,FALSE)&amp;":"&amp;VLOOKUP(C45,attrDesc!A:C,3,FALSE))</f>
        <v/>
      </c>
      <c r="H45" t="str">
        <f t="shared" si="0"/>
        <v>151/卷轴</v>
      </c>
      <c r="I45" t="str">
        <f t="shared" si="1"/>
        <v>回城卷=151/卷轴</v>
      </c>
      <c r="J45" t="str">
        <f t="shared" si="2"/>
        <v/>
      </c>
      <c r="K45" t="str">
        <f t="shared" si="3"/>
        <v/>
      </c>
    </row>
    <row r="46" spans="1:11" x14ac:dyDescent="0.2">
      <c r="A46" t="str">
        <f>IF(LEN(stditems!B46)=0,"",stditems!B46)</f>
        <v>行会回城卷</v>
      </c>
      <c r="B46" t="str">
        <f>IF(stditems!C46=15,"装备位置:头盔",IF(OR(stditems!C46=19,stditems!C46=20,stditems!C46=21),"装备位置:项链",IF(OR(stditems!C46=5,stditems!C46=6),"装备位置:武器",IF(OR(stditems!C46=10,stditems!C46=11),"装备位置:衣服",IF(stditems!C46=16,"装备位置:斗笠",IF(OR(stditems!C46=22,stditems!C46=23),"装备位置:戒指",IF(OR(stditems!C46=24,stditems!C46=26),"装备位置:手镯",IF(stditems!C46=31,"双击使用物品",IF(stditems!C46=4,"书籍,双击使用",IF(stditems!C46=25,"装备位置:毒符",IF(stditems!C46=41,"任务物品",IF(stditems!C46=56,"强化宝石",IF(stditems!C46=0,"药品",IF(stditems!C46=3,"卷轴",IF(stditems!C46=43,"矿石",IF(stditems!C46=2,"可使用物品",IF(stditems!C46=64,"装备位置:腰带",IF(stditems!C46=62,"装备位置:鞋子",IF(stditems!C46=53,"装备位置:宝石\有气血石功能",IF(stditems!C46=63,"装备位置:灵石",IF(stditems!C46=65,"装备位置:官印",IF(stditems!C46=90,"装备位置:灵玉",IF(OR(stditems!C46=72,stditems!C46=73,stditems!C46=74),"装备位置:称号",IF(stditems!C46=30,"装备位置:勋章",IF(stditems!C46=28,"装备位置:马牌",IF(stditems!C46=12,"装备位置:盾牌",IF(OR(stditems!C46=66,stditems!C46=67),"装备位置:时装衣服",IF(OR(stditems!C46=68,stditems!C46=69),"装备位置:时装武器",IF(OR(stditems!C46=75,stditems!C46=76,stditems!C46=77),"装备位置:时装项链",IF(stditems!C46=78,"装备位置:时装头盔",IF(OR(stditems!C46=79,stditems!C46=80),"装备位置:时装手镯",IF(OR(stditems!C46=81,stditems!C46=82),"装备位置:时装戒指",IF(stditems!C46=83,"装备位置:时装勋章",IF(OR(stditems!C46=84,stditems!C46=85),"装备位置:时装腰带",IF(OR(stditems!C46=86,stditems!C46=87),"装备位置:时装靴子",IF(OR(stditems!C46=88,stditems!C46=89),"装备位置:时装宝石","其他物品"))))))))))))))))))))))))))))))))))))</f>
        <v>卷轴</v>
      </c>
      <c r="C46" t="str">
        <f>IF(OR(stditems!C46=5,stditems!C46=10,stditems!C46=11,stditems!C46=30,stditems!C46=16,stditems!C46=12,stditems!C46=25),0,IF(OR(stditems!C46=15,stditems!C46=19,stditems!C46=20,stditems!C46=21,stditems!C46=22,stditems!C46=23,stditems!C46=24,stditems!C46=26,stditems!C46=28,stditems!C46=29,stditems!C46=30,stditems!C46=53,stditems!C46=62,stditems!C46=63,stditems!C46=64,stditems!C46=65,stditems!C46=90),stditems!D46,""))</f>
        <v/>
      </c>
      <c r="D46" t="str">
        <f>IF(ISNA( VLOOKUP(C46,attrDesc!A:C,2,FALSE)),"", "\250/"&amp;VLOOKUP(C46,attrDesc!A:C,2,FALSE)&amp;":"&amp;VLOOKUP(C46,attrDesc!A:C,3,FALSE))</f>
        <v/>
      </c>
      <c r="H46" t="str">
        <f t="shared" si="0"/>
        <v>151/卷轴</v>
      </c>
      <c r="I46" t="str">
        <f t="shared" si="1"/>
        <v>行会回城卷=151/卷轴</v>
      </c>
      <c r="J46" t="str">
        <f t="shared" si="2"/>
        <v/>
      </c>
      <c r="K46" t="str">
        <f t="shared" si="3"/>
        <v/>
      </c>
    </row>
    <row r="47" spans="1:11" x14ac:dyDescent="0.2">
      <c r="A47" t="str">
        <f>IF(LEN(stditems!B47)=0,"",stditems!B47)</f>
        <v>随机传送卷</v>
      </c>
      <c r="B47" t="str">
        <f>IF(stditems!C47=15,"装备位置:头盔",IF(OR(stditems!C47=19,stditems!C47=20,stditems!C47=21),"装备位置:项链",IF(OR(stditems!C47=5,stditems!C47=6),"装备位置:武器",IF(OR(stditems!C47=10,stditems!C47=11),"装备位置:衣服",IF(stditems!C47=16,"装备位置:斗笠",IF(OR(stditems!C47=22,stditems!C47=23),"装备位置:戒指",IF(OR(stditems!C47=24,stditems!C47=26),"装备位置:手镯",IF(stditems!C47=31,"双击使用物品",IF(stditems!C47=4,"书籍,双击使用",IF(stditems!C47=25,"装备位置:毒符",IF(stditems!C47=41,"任务物品",IF(stditems!C47=56,"强化宝石",IF(stditems!C47=0,"药品",IF(stditems!C47=3,"卷轴",IF(stditems!C47=43,"矿石",IF(stditems!C47=2,"可使用物品",IF(stditems!C47=64,"装备位置:腰带",IF(stditems!C47=62,"装备位置:鞋子",IF(stditems!C47=53,"装备位置:宝石\有气血石功能",IF(stditems!C47=63,"装备位置:灵石",IF(stditems!C47=65,"装备位置:官印",IF(stditems!C47=90,"装备位置:灵玉",IF(OR(stditems!C47=72,stditems!C47=73,stditems!C47=74),"装备位置:称号",IF(stditems!C47=30,"装备位置:勋章",IF(stditems!C47=28,"装备位置:马牌",IF(stditems!C47=12,"装备位置:盾牌",IF(OR(stditems!C47=66,stditems!C47=67),"装备位置:时装衣服",IF(OR(stditems!C47=68,stditems!C47=69),"装备位置:时装武器",IF(OR(stditems!C47=75,stditems!C47=76,stditems!C47=77),"装备位置:时装项链",IF(stditems!C47=78,"装备位置:时装头盔",IF(OR(stditems!C47=79,stditems!C47=80),"装备位置:时装手镯",IF(OR(stditems!C47=81,stditems!C47=82),"装备位置:时装戒指",IF(stditems!C47=83,"装备位置:时装勋章",IF(OR(stditems!C47=84,stditems!C47=85),"装备位置:时装腰带",IF(OR(stditems!C47=86,stditems!C47=87),"装备位置:时装靴子",IF(OR(stditems!C47=88,stditems!C47=89),"装备位置:时装宝石","其他物品"))))))))))))))))))))))))))))))))))))</f>
        <v>卷轴</v>
      </c>
      <c r="C47" t="str">
        <f>IF(OR(stditems!C47=5,stditems!C47=10,stditems!C47=11,stditems!C47=30,stditems!C47=16,stditems!C47=12,stditems!C47=25),0,IF(OR(stditems!C47=15,stditems!C47=19,stditems!C47=20,stditems!C47=21,stditems!C47=22,stditems!C47=23,stditems!C47=24,stditems!C47=26,stditems!C47=28,stditems!C47=29,stditems!C47=30,stditems!C47=53,stditems!C47=62,stditems!C47=63,stditems!C47=64,stditems!C47=65,stditems!C47=90),stditems!D47,""))</f>
        <v/>
      </c>
      <c r="D47" t="str">
        <f>IF(ISNA( VLOOKUP(C47,attrDesc!A:C,2,FALSE)),"", "\250/"&amp;VLOOKUP(C47,attrDesc!A:C,2,FALSE)&amp;":"&amp;VLOOKUP(C47,attrDesc!A:C,3,FALSE))</f>
        <v/>
      </c>
      <c r="H47" t="str">
        <f t="shared" si="0"/>
        <v>151/卷轴</v>
      </c>
      <c r="I47" t="str">
        <f t="shared" si="1"/>
        <v>随机传送卷=151/卷轴</v>
      </c>
      <c r="J47" t="str">
        <f t="shared" si="2"/>
        <v/>
      </c>
      <c r="K47" t="str">
        <f t="shared" si="3"/>
        <v/>
      </c>
    </row>
    <row r="48" spans="1:11" x14ac:dyDescent="0.2">
      <c r="A48" t="str">
        <f>IF(LEN(stditems!B48)=0,"",stditems!B48)</f>
        <v>地牢逃脱卷</v>
      </c>
      <c r="B48" t="str">
        <f>IF(stditems!C48=15,"装备位置:头盔",IF(OR(stditems!C48=19,stditems!C48=20,stditems!C48=21),"装备位置:项链",IF(OR(stditems!C48=5,stditems!C48=6),"装备位置:武器",IF(OR(stditems!C48=10,stditems!C48=11),"装备位置:衣服",IF(stditems!C48=16,"装备位置:斗笠",IF(OR(stditems!C48=22,stditems!C48=23),"装备位置:戒指",IF(OR(stditems!C48=24,stditems!C48=26),"装备位置:手镯",IF(stditems!C48=31,"双击使用物品",IF(stditems!C48=4,"书籍,双击使用",IF(stditems!C48=25,"装备位置:毒符",IF(stditems!C48=41,"任务物品",IF(stditems!C48=56,"强化宝石",IF(stditems!C48=0,"药品",IF(stditems!C48=3,"卷轴",IF(stditems!C48=43,"矿石",IF(stditems!C48=2,"可使用物品",IF(stditems!C48=64,"装备位置:腰带",IF(stditems!C48=62,"装备位置:鞋子",IF(stditems!C48=53,"装备位置:宝石\有气血石功能",IF(stditems!C48=63,"装备位置:灵石",IF(stditems!C48=65,"装备位置:官印",IF(stditems!C48=90,"装备位置:灵玉",IF(OR(stditems!C48=72,stditems!C48=73,stditems!C48=74),"装备位置:称号",IF(stditems!C48=30,"装备位置:勋章",IF(stditems!C48=28,"装备位置:马牌",IF(stditems!C48=12,"装备位置:盾牌",IF(OR(stditems!C48=66,stditems!C48=67),"装备位置:时装衣服",IF(OR(stditems!C48=68,stditems!C48=69),"装备位置:时装武器",IF(OR(stditems!C48=75,stditems!C48=76,stditems!C48=77),"装备位置:时装项链",IF(stditems!C48=78,"装备位置:时装头盔",IF(OR(stditems!C48=79,stditems!C48=80),"装备位置:时装手镯",IF(OR(stditems!C48=81,stditems!C48=82),"装备位置:时装戒指",IF(stditems!C48=83,"装备位置:时装勋章",IF(OR(stditems!C48=84,stditems!C48=85),"装备位置:时装腰带",IF(OR(stditems!C48=86,stditems!C48=87),"装备位置:时装靴子",IF(OR(stditems!C48=88,stditems!C48=89),"装备位置:时装宝石","其他物品"))))))))))))))))))))))))))))))))))))</f>
        <v>卷轴</v>
      </c>
      <c r="C48" t="str">
        <f>IF(OR(stditems!C48=5,stditems!C48=10,stditems!C48=11,stditems!C48=30,stditems!C48=16,stditems!C48=12,stditems!C48=25),0,IF(OR(stditems!C48=15,stditems!C48=19,stditems!C48=20,stditems!C48=21,stditems!C48=22,stditems!C48=23,stditems!C48=24,stditems!C48=26,stditems!C48=28,stditems!C48=29,stditems!C48=30,stditems!C48=53,stditems!C48=62,stditems!C48=63,stditems!C48=64,stditems!C48=65,stditems!C48=90),stditems!D48,""))</f>
        <v/>
      </c>
      <c r="D48" t="str">
        <f>IF(ISNA( VLOOKUP(C48,attrDesc!A:C,2,FALSE)),"", "\250/"&amp;VLOOKUP(C48,attrDesc!A:C,2,FALSE)&amp;":"&amp;VLOOKUP(C48,attrDesc!A:C,3,FALSE))</f>
        <v/>
      </c>
      <c r="H48" t="str">
        <f t="shared" si="0"/>
        <v>151/卷轴</v>
      </c>
      <c r="I48" t="str">
        <f t="shared" si="1"/>
        <v>地牢逃脱卷=151/卷轴</v>
      </c>
      <c r="J48" t="str">
        <f t="shared" si="2"/>
        <v/>
      </c>
      <c r="K48" t="str">
        <f t="shared" si="3"/>
        <v/>
      </c>
    </row>
    <row r="49" spans="1:11" x14ac:dyDescent="0.2">
      <c r="A49" t="str">
        <f>IF(LEN(stditems!B49)=0,"",stditems!B49)</f>
        <v>回城卷包</v>
      </c>
      <c r="B49" t="str">
        <f>IF(stditems!C49=15,"装备位置:头盔",IF(OR(stditems!C49=19,stditems!C49=20,stditems!C49=21),"装备位置:项链",IF(OR(stditems!C49=5,stditems!C49=6),"装备位置:武器",IF(OR(stditems!C49=10,stditems!C49=11),"装备位置:衣服",IF(stditems!C49=16,"装备位置:斗笠",IF(OR(stditems!C49=22,stditems!C49=23),"装备位置:戒指",IF(OR(stditems!C49=24,stditems!C49=26),"装备位置:手镯",IF(stditems!C49=31,"双击使用物品",IF(stditems!C49=4,"书籍,双击使用",IF(stditems!C49=25,"装备位置:毒符",IF(stditems!C49=41,"任务物品",IF(stditems!C49=56,"强化宝石",IF(stditems!C49=0,"药品",IF(stditems!C49=3,"卷轴",IF(stditems!C49=43,"矿石",IF(stditems!C49=2,"可使用物品",IF(stditems!C49=64,"装备位置:腰带",IF(stditems!C49=62,"装备位置:鞋子",IF(stditems!C49=53,"装备位置:宝石\有气血石功能",IF(stditems!C49=63,"装备位置:灵石",IF(stditems!C49=65,"装备位置:官印",IF(stditems!C49=90,"装备位置:灵玉",IF(OR(stditems!C49=72,stditems!C49=73,stditems!C49=74),"装备位置:称号",IF(stditems!C49=30,"装备位置:勋章",IF(stditems!C49=28,"装备位置:马牌",IF(stditems!C49=12,"装备位置:盾牌",IF(OR(stditems!C49=66,stditems!C49=67),"装备位置:时装衣服",IF(OR(stditems!C49=68,stditems!C49=69),"装备位置:时装武器",IF(OR(stditems!C49=75,stditems!C49=76,stditems!C49=77),"装备位置:时装项链",IF(stditems!C49=78,"装备位置:时装头盔",IF(OR(stditems!C49=79,stditems!C49=80),"装备位置:时装手镯",IF(OR(stditems!C49=81,stditems!C49=82),"装备位置:时装戒指",IF(stditems!C49=83,"装备位置:时装勋章",IF(OR(stditems!C49=84,stditems!C49=85),"装备位置:时装腰带",IF(OR(stditems!C49=86,stditems!C49=87),"装备位置:时装靴子",IF(OR(stditems!C49=88,stditems!C49=89),"装备位置:时装宝石","其他物品"))))))))))))))))))))))))))))))))))))</f>
        <v>双击使用物品</v>
      </c>
      <c r="C49" t="str">
        <f>IF(OR(stditems!C49=5,stditems!C49=10,stditems!C49=11,stditems!C49=30,stditems!C49=16,stditems!C49=12,stditems!C49=25),0,IF(OR(stditems!C49=15,stditems!C49=19,stditems!C49=20,stditems!C49=21,stditems!C49=22,stditems!C49=23,stditems!C49=24,stditems!C49=26,stditems!C49=28,stditems!C49=29,stditems!C49=30,stditems!C49=53,stditems!C49=62,stditems!C49=63,stditems!C49=64,stditems!C49=65,stditems!C49=90),stditems!D49,""))</f>
        <v/>
      </c>
      <c r="D49" t="str">
        <f>IF(ISNA( VLOOKUP(C49,attrDesc!A:C,2,FALSE)),"", "\250/"&amp;VLOOKUP(C49,attrDesc!A:C,2,FALSE)&amp;":"&amp;VLOOKUP(C49,attrDesc!A:C,3,FALSE))</f>
        <v/>
      </c>
      <c r="H49" t="str">
        <f t="shared" si="0"/>
        <v>151/双击使用物品</v>
      </c>
      <c r="I49" t="str">
        <f t="shared" si="1"/>
        <v>回城卷包=151/双击使用物品</v>
      </c>
      <c r="J49" t="str">
        <f t="shared" si="2"/>
        <v/>
      </c>
      <c r="K49" t="str">
        <f t="shared" si="3"/>
        <v/>
      </c>
    </row>
    <row r="50" spans="1:11" x14ac:dyDescent="0.2">
      <c r="A50" t="str">
        <f>IF(LEN(stditems!B50)=0,"",stditems!B50)</f>
        <v>地牢逃脱卷包</v>
      </c>
      <c r="B50" t="str">
        <f>IF(stditems!C50=15,"装备位置:头盔",IF(OR(stditems!C50=19,stditems!C50=20,stditems!C50=21),"装备位置:项链",IF(OR(stditems!C50=5,stditems!C50=6),"装备位置:武器",IF(OR(stditems!C50=10,stditems!C50=11),"装备位置:衣服",IF(stditems!C50=16,"装备位置:斗笠",IF(OR(stditems!C50=22,stditems!C50=23),"装备位置:戒指",IF(OR(stditems!C50=24,stditems!C50=26),"装备位置:手镯",IF(stditems!C50=31,"双击使用物品",IF(stditems!C50=4,"书籍,双击使用",IF(stditems!C50=25,"装备位置:毒符",IF(stditems!C50=41,"任务物品",IF(stditems!C50=56,"强化宝石",IF(stditems!C50=0,"药品",IF(stditems!C50=3,"卷轴",IF(stditems!C50=43,"矿石",IF(stditems!C50=2,"可使用物品",IF(stditems!C50=64,"装备位置:腰带",IF(stditems!C50=62,"装备位置:鞋子",IF(stditems!C50=53,"装备位置:宝石\有气血石功能",IF(stditems!C50=63,"装备位置:灵石",IF(stditems!C50=65,"装备位置:官印",IF(stditems!C50=90,"装备位置:灵玉",IF(OR(stditems!C50=72,stditems!C50=73,stditems!C50=74),"装备位置:称号",IF(stditems!C50=30,"装备位置:勋章",IF(stditems!C50=28,"装备位置:马牌",IF(stditems!C50=12,"装备位置:盾牌",IF(OR(stditems!C50=66,stditems!C50=67),"装备位置:时装衣服",IF(OR(stditems!C50=68,stditems!C50=69),"装备位置:时装武器",IF(OR(stditems!C50=75,stditems!C50=76,stditems!C50=77),"装备位置:时装项链",IF(stditems!C50=78,"装备位置:时装头盔",IF(OR(stditems!C50=79,stditems!C50=80),"装备位置:时装手镯",IF(OR(stditems!C50=81,stditems!C50=82),"装备位置:时装戒指",IF(stditems!C50=83,"装备位置:时装勋章",IF(OR(stditems!C50=84,stditems!C50=85),"装备位置:时装腰带",IF(OR(stditems!C50=86,stditems!C50=87),"装备位置:时装靴子",IF(OR(stditems!C50=88,stditems!C50=89),"装备位置:时装宝石","其他物品"))))))))))))))))))))))))))))))))))))</f>
        <v>双击使用物品</v>
      </c>
      <c r="C50" t="str">
        <f>IF(OR(stditems!C50=5,stditems!C50=10,stditems!C50=11,stditems!C50=30,stditems!C50=16,stditems!C50=12,stditems!C50=25),0,IF(OR(stditems!C50=15,stditems!C50=19,stditems!C50=20,stditems!C50=21,stditems!C50=22,stditems!C50=23,stditems!C50=24,stditems!C50=26,stditems!C50=28,stditems!C50=29,stditems!C50=30,stditems!C50=53,stditems!C50=62,stditems!C50=63,stditems!C50=64,stditems!C50=65,stditems!C50=90),stditems!D50,""))</f>
        <v/>
      </c>
      <c r="D50" t="str">
        <f>IF(ISNA( VLOOKUP(C50,attrDesc!A:C,2,FALSE)),"", "\250/"&amp;VLOOKUP(C50,attrDesc!A:C,2,FALSE)&amp;":"&amp;VLOOKUP(C50,attrDesc!A:C,3,FALSE))</f>
        <v/>
      </c>
      <c r="H50" t="str">
        <f t="shared" si="0"/>
        <v>151/双击使用物品</v>
      </c>
      <c r="I50" t="str">
        <f t="shared" si="1"/>
        <v>地牢逃脱卷包=151/双击使用物品</v>
      </c>
      <c r="J50" t="str">
        <f t="shared" si="2"/>
        <v/>
      </c>
      <c r="K50" t="str">
        <f t="shared" si="3"/>
        <v/>
      </c>
    </row>
    <row r="51" spans="1:11" x14ac:dyDescent="0.2">
      <c r="A51" t="str">
        <f>IF(LEN(stditems!B51)=0,"",stditems!B51)</f>
        <v>随机传送卷包</v>
      </c>
      <c r="B51" t="str">
        <f>IF(stditems!C51=15,"装备位置:头盔",IF(OR(stditems!C51=19,stditems!C51=20,stditems!C51=21),"装备位置:项链",IF(OR(stditems!C51=5,stditems!C51=6),"装备位置:武器",IF(OR(stditems!C51=10,stditems!C51=11),"装备位置:衣服",IF(stditems!C51=16,"装备位置:斗笠",IF(OR(stditems!C51=22,stditems!C51=23),"装备位置:戒指",IF(OR(stditems!C51=24,stditems!C51=26),"装备位置:手镯",IF(stditems!C51=31,"双击使用物品",IF(stditems!C51=4,"书籍,双击使用",IF(stditems!C51=25,"装备位置:毒符",IF(stditems!C51=41,"任务物品",IF(stditems!C51=56,"强化宝石",IF(stditems!C51=0,"药品",IF(stditems!C51=3,"卷轴",IF(stditems!C51=43,"矿石",IF(stditems!C51=2,"可使用物品",IF(stditems!C51=64,"装备位置:腰带",IF(stditems!C51=62,"装备位置:鞋子",IF(stditems!C51=53,"装备位置:宝石\有气血石功能",IF(stditems!C51=63,"装备位置:灵石",IF(stditems!C51=65,"装备位置:官印",IF(stditems!C51=90,"装备位置:灵玉",IF(OR(stditems!C51=72,stditems!C51=73,stditems!C51=74),"装备位置:称号",IF(stditems!C51=30,"装备位置:勋章",IF(stditems!C51=28,"装备位置:马牌",IF(stditems!C51=12,"装备位置:盾牌",IF(OR(stditems!C51=66,stditems!C51=67),"装备位置:时装衣服",IF(OR(stditems!C51=68,stditems!C51=69),"装备位置:时装武器",IF(OR(stditems!C51=75,stditems!C51=76,stditems!C51=77),"装备位置:时装项链",IF(stditems!C51=78,"装备位置:时装头盔",IF(OR(stditems!C51=79,stditems!C51=80),"装备位置:时装手镯",IF(OR(stditems!C51=81,stditems!C51=82),"装备位置:时装戒指",IF(stditems!C51=83,"装备位置:时装勋章",IF(OR(stditems!C51=84,stditems!C51=85),"装备位置:时装腰带",IF(OR(stditems!C51=86,stditems!C51=87),"装备位置:时装靴子",IF(OR(stditems!C51=88,stditems!C51=89),"装备位置:时装宝石","其他物品"))))))))))))))))))))))))))))))))))))</f>
        <v>双击使用物品</v>
      </c>
      <c r="C51" t="str">
        <f>IF(OR(stditems!C51=5,stditems!C51=10,stditems!C51=11,stditems!C51=30,stditems!C51=16,stditems!C51=12,stditems!C51=25),0,IF(OR(stditems!C51=15,stditems!C51=19,stditems!C51=20,stditems!C51=21,stditems!C51=22,stditems!C51=23,stditems!C51=24,stditems!C51=26,stditems!C51=28,stditems!C51=29,stditems!C51=30,stditems!C51=53,stditems!C51=62,stditems!C51=63,stditems!C51=64,stditems!C51=65,stditems!C51=90),stditems!D51,""))</f>
        <v/>
      </c>
      <c r="D51" t="str">
        <f>IF(ISNA( VLOOKUP(C51,attrDesc!A:C,2,FALSE)),"", "\250/"&amp;VLOOKUP(C51,attrDesc!A:C,2,FALSE)&amp;":"&amp;VLOOKUP(C51,attrDesc!A:C,3,FALSE))</f>
        <v/>
      </c>
      <c r="H51" t="str">
        <f t="shared" si="0"/>
        <v>151/双击使用物品</v>
      </c>
      <c r="I51" t="str">
        <f t="shared" si="1"/>
        <v>随机传送卷包=151/双击使用物品</v>
      </c>
      <c r="J51" t="str">
        <f t="shared" si="2"/>
        <v/>
      </c>
      <c r="K51" t="str">
        <f t="shared" si="3"/>
        <v/>
      </c>
    </row>
    <row r="52" spans="1:11" x14ac:dyDescent="0.2">
      <c r="A52" t="str">
        <f>IF(LEN(stditems!B52)=0,"",stditems!B52)</f>
        <v>行会回城卷包</v>
      </c>
      <c r="B52" t="str">
        <f>IF(stditems!C52=15,"装备位置:头盔",IF(OR(stditems!C52=19,stditems!C52=20,stditems!C52=21),"装备位置:项链",IF(OR(stditems!C52=5,stditems!C52=6),"装备位置:武器",IF(OR(stditems!C52=10,stditems!C52=11),"装备位置:衣服",IF(stditems!C52=16,"装备位置:斗笠",IF(OR(stditems!C52=22,stditems!C52=23),"装备位置:戒指",IF(OR(stditems!C52=24,stditems!C52=26),"装备位置:手镯",IF(stditems!C52=31,"双击使用物品",IF(stditems!C52=4,"书籍,双击使用",IF(stditems!C52=25,"装备位置:毒符",IF(stditems!C52=41,"任务物品",IF(stditems!C52=56,"强化宝石",IF(stditems!C52=0,"药品",IF(stditems!C52=3,"卷轴",IF(stditems!C52=43,"矿石",IF(stditems!C52=2,"可使用物品",IF(stditems!C52=64,"装备位置:腰带",IF(stditems!C52=62,"装备位置:鞋子",IF(stditems!C52=53,"装备位置:宝石\有气血石功能",IF(stditems!C52=63,"装备位置:灵石",IF(stditems!C52=65,"装备位置:官印",IF(stditems!C52=90,"装备位置:灵玉",IF(OR(stditems!C52=72,stditems!C52=73,stditems!C52=74),"装备位置:称号",IF(stditems!C52=30,"装备位置:勋章",IF(stditems!C52=28,"装备位置:马牌",IF(stditems!C52=12,"装备位置:盾牌",IF(OR(stditems!C52=66,stditems!C52=67),"装备位置:时装衣服",IF(OR(stditems!C52=68,stditems!C52=69),"装备位置:时装武器",IF(OR(stditems!C52=75,stditems!C52=76,stditems!C52=77),"装备位置:时装项链",IF(stditems!C52=78,"装备位置:时装头盔",IF(OR(stditems!C52=79,stditems!C52=80),"装备位置:时装手镯",IF(OR(stditems!C52=81,stditems!C52=82),"装备位置:时装戒指",IF(stditems!C52=83,"装备位置:时装勋章",IF(OR(stditems!C52=84,stditems!C52=85),"装备位置:时装腰带",IF(OR(stditems!C52=86,stditems!C52=87),"装备位置:时装靴子",IF(OR(stditems!C52=88,stditems!C52=89),"装备位置:时装宝石","其他物品"))))))))))))))))))))))))))))))))))))</f>
        <v>双击使用物品</v>
      </c>
      <c r="C52" t="str">
        <f>IF(OR(stditems!C52=5,stditems!C52=10,stditems!C52=11,stditems!C52=30,stditems!C52=16,stditems!C52=12,stditems!C52=25),0,IF(OR(stditems!C52=15,stditems!C52=19,stditems!C52=20,stditems!C52=21,stditems!C52=22,stditems!C52=23,stditems!C52=24,stditems!C52=26,stditems!C52=28,stditems!C52=29,stditems!C52=30,stditems!C52=53,stditems!C52=62,stditems!C52=63,stditems!C52=64,stditems!C52=65,stditems!C52=90),stditems!D52,""))</f>
        <v/>
      </c>
      <c r="D52" t="str">
        <f>IF(ISNA( VLOOKUP(C52,attrDesc!A:C,2,FALSE)),"", "\250/"&amp;VLOOKUP(C52,attrDesc!A:C,2,FALSE)&amp;":"&amp;VLOOKUP(C52,attrDesc!A:C,3,FALSE))</f>
        <v/>
      </c>
      <c r="H52" t="str">
        <f t="shared" si="0"/>
        <v>151/双击使用物品</v>
      </c>
      <c r="I52" t="str">
        <f t="shared" si="1"/>
        <v>行会回城卷包=151/双击使用物品</v>
      </c>
      <c r="J52" t="str">
        <f t="shared" si="2"/>
        <v/>
      </c>
      <c r="K52" t="str">
        <f t="shared" si="3"/>
        <v/>
      </c>
    </row>
    <row r="53" spans="1:11" x14ac:dyDescent="0.2">
      <c r="A53" t="str">
        <f>IF(LEN(stditems!B53)=0,"",stditems!B53)</f>
        <v>随机传送石</v>
      </c>
      <c r="B53" t="str">
        <f>IF(stditems!C53=15,"装备位置:头盔",IF(OR(stditems!C53=19,stditems!C53=20,stditems!C53=21),"装备位置:项链",IF(OR(stditems!C53=5,stditems!C53=6),"装备位置:武器",IF(OR(stditems!C53=10,stditems!C53=11),"装备位置:衣服",IF(stditems!C53=16,"装备位置:斗笠",IF(OR(stditems!C53=22,stditems!C53=23),"装备位置:戒指",IF(OR(stditems!C53=24,stditems!C53=26),"装备位置:手镯",IF(stditems!C53=31,"双击使用物品",IF(stditems!C53=4,"书籍,双击使用",IF(stditems!C53=25,"装备位置:毒符",IF(stditems!C53=41,"任务物品",IF(stditems!C53=56,"强化宝石",IF(stditems!C53=0,"药品",IF(stditems!C53=3,"卷轴",IF(stditems!C53=43,"矿石",IF(stditems!C53=2,"可使用物品",IF(stditems!C53=64,"装备位置:腰带",IF(stditems!C53=62,"装备位置:鞋子",IF(stditems!C53=53,"装备位置:宝石\有气血石功能",IF(stditems!C53=63,"装备位置:灵石",IF(stditems!C53=65,"装备位置:官印",IF(stditems!C53=90,"装备位置:灵玉",IF(OR(stditems!C53=72,stditems!C53=73,stditems!C53=74),"装备位置:称号",IF(stditems!C53=30,"装备位置:勋章",IF(stditems!C53=28,"装备位置:马牌",IF(stditems!C53=12,"装备位置:盾牌",IF(OR(stditems!C53=66,stditems!C53=67),"装备位置:时装衣服",IF(OR(stditems!C53=68,stditems!C53=69),"装备位置:时装武器",IF(OR(stditems!C53=75,stditems!C53=76,stditems!C53=77),"装备位置:时装项链",IF(stditems!C53=78,"装备位置:时装头盔",IF(OR(stditems!C53=79,stditems!C53=80),"装备位置:时装手镯",IF(OR(stditems!C53=81,stditems!C53=82),"装备位置:时装戒指",IF(stditems!C53=83,"装备位置:时装勋章",IF(OR(stditems!C53=84,stditems!C53=85),"装备位置:时装腰带",IF(OR(stditems!C53=86,stditems!C53=87),"装备位置:时装靴子",IF(OR(stditems!C53=88,stditems!C53=89),"装备位置:时装宝石","其他物品"))))))))))))))))))))))))))))))))))))</f>
        <v>可使用物品</v>
      </c>
      <c r="C53" t="str">
        <f>IF(OR(stditems!C53=5,stditems!C53=10,stditems!C53=11,stditems!C53=30,stditems!C53=16,stditems!C53=12,stditems!C53=25),0,IF(OR(stditems!C53=15,stditems!C53=19,stditems!C53=20,stditems!C53=21,stditems!C53=22,stditems!C53=23,stditems!C53=24,stditems!C53=26,stditems!C53=28,stditems!C53=29,stditems!C53=30,stditems!C53=53,stditems!C53=62,stditems!C53=63,stditems!C53=64,stditems!C53=65,stditems!C53=90),stditems!D53,""))</f>
        <v/>
      </c>
      <c r="D53" t="str">
        <f>IF(ISNA( VLOOKUP(C53,attrDesc!A:C,2,FALSE)),"", "\250/"&amp;VLOOKUP(C53,attrDesc!A:C,2,FALSE)&amp;":"&amp;VLOOKUP(C53,attrDesc!A:C,3,FALSE))</f>
        <v/>
      </c>
      <c r="F53" t="s">
        <v>1859</v>
      </c>
      <c r="H53" t="str">
        <f t="shared" si="0"/>
        <v>151/可使用物品</v>
      </c>
      <c r="I53" t="str">
        <f t="shared" si="1"/>
        <v>随机传送石=151/可使用物品</v>
      </c>
      <c r="J53" t="str">
        <f t="shared" si="2"/>
        <v>\168/[物品备注]\250/使用后会降落在当前地图随机坐标</v>
      </c>
      <c r="K53" t="str">
        <f t="shared" si="3"/>
        <v>随机传送石=\168/[物品备注]\250/使用后会降落在当前地图随机坐标</v>
      </c>
    </row>
    <row r="54" spans="1:11" x14ac:dyDescent="0.2">
      <c r="A54" t="str">
        <f>IF(LEN(stditems!B54)=0,"",stditems!B54)</f>
        <v>比奇传送石</v>
      </c>
      <c r="B54" t="str">
        <f>IF(stditems!C54=15,"装备位置:头盔",IF(OR(stditems!C54=19,stditems!C54=20,stditems!C54=21),"装备位置:项链",IF(OR(stditems!C54=5,stditems!C54=6),"装备位置:武器",IF(OR(stditems!C54=10,stditems!C54=11),"装备位置:衣服",IF(stditems!C54=16,"装备位置:斗笠",IF(OR(stditems!C54=22,stditems!C54=23),"装备位置:戒指",IF(OR(stditems!C54=24,stditems!C54=26),"装备位置:手镯",IF(stditems!C54=31,"双击使用物品",IF(stditems!C54=4,"书籍,双击使用",IF(stditems!C54=25,"装备位置:毒符",IF(stditems!C54=41,"任务物品",IF(stditems!C54=56,"强化宝石",IF(stditems!C54=0,"药品",IF(stditems!C54=3,"卷轴",IF(stditems!C54=43,"矿石",IF(stditems!C54=2,"可使用物品",IF(stditems!C54=64,"装备位置:腰带",IF(stditems!C54=62,"装备位置:鞋子",IF(stditems!C54=53,"装备位置:宝石\有气血石功能",IF(stditems!C54=63,"装备位置:灵石",IF(stditems!C54=65,"装备位置:官印",IF(stditems!C54=90,"装备位置:灵玉",IF(OR(stditems!C54=72,stditems!C54=73,stditems!C54=74),"装备位置:称号",IF(stditems!C54=30,"装备位置:勋章",IF(stditems!C54=28,"装备位置:马牌",IF(stditems!C54=12,"装备位置:盾牌",IF(OR(stditems!C54=66,stditems!C54=67),"装备位置:时装衣服",IF(OR(stditems!C54=68,stditems!C54=69),"装备位置:时装武器",IF(OR(stditems!C54=75,stditems!C54=76,stditems!C54=77),"装备位置:时装项链",IF(stditems!C54=78,"装备位置:时装头盔",IF(OR(stditems!C54=79,stditems!C54=80),"装备位置:时装手镯",IF(OR(stditems!C54=81,stditems!C54=82),"装备位置:时装戒指",IF(stditems!C54=83,"装备位置:时装勋章",IF(OR(stditems!C54=84,stditems!C54=85),"装备位置:时装腰带",IF(OR(stditems!C54=86,stditems!C54=87),"装备位置:时装靴子",IF(OR(stditems!C54=88,stditems!C54=89),"装备位置:时装宝石","其他物品"))))))))))))))))))))))))))))))))))))</f>
        <v>可使用物品</v>
      </c>
      <c r="C54" t="str">
        <f>IF(OR(stditems!C54=5,stditems!C54=10,stditems!C54=11,stditems!C54=30,stditems!C54=16,stditems!C54=12,stditems!C54=25),0,IF(OR(stditems!C54=15,stditems!C54=19,stditems!C54=20,stditems!C54=21,stditems!C54=22,stditems!C54=23,stditems!C54=24,stditems!C54=26,stditems!C54=28,stditems!C54=29,stditems!C54=30,stditems!C54=53,stditems!C54=62,stditems!C54=63,stditems!C54=64,stditems!C54=65,stditems!C54=90),stditems!D54,""))</f>
        <v/>
      </c>
      <c r="D54" t="str">
        <f>IF(ISNA( VLOOKUP(C54,attrDesc!A:C,2,FALSE)),"", "\250/"&amp;VLOOKUP(C54,attrDesc!A:C,2,FALSE)&amp;":"&amp;VLOOKUP(C54,attrDesc!A:C,3,FALSE))</f>
        <v/>
      </c>
      <c r="H54" t="str">
        <f t="shared" si="0"/>
        <v>151/可使用物品</v>
      </c>
      <c r="I54" t="str">
        <f t="shared" si="1"/>
        <v>比奇传送石=151/可使用物品</v>
      </c>
      <c r="J54" t="str">
        <f t="shared" si="2"/>
        <v/>
      </c>
      <c r="K54" t="str">
        <f t="shared" si="3"/>
        <v/>
      </c>
    </row>
    <row r="55" spans="1:11" x14ac:dyDescent="0.2">
      <c r="A55" t="str">
        <f>IF(LEN(stditems!B55)=0,"",stditems!B55)</f>
        <v>盟重传送石</v>
      </c>
      <c r="B55" t="str">
        <f>IF(stditems!C55=15,"装备位置:头盔",IF(OR(stditems!C55=19,stditems!C55=20,stditems!C55=21),"装备位置:项链",IF(OR(stditems!C55=5,stditems!C55=6),"装备位置:武器",IF(OR(stditems!C55=10,stditems!C55=11),"装备位置:衣服",IF(stditems!C55=16,"装备位置:斗笠",IF(OR(stditems!C55=22,stditems!C55=23),"装备位置:戒指",IF(OR(stditems!C55=24,stditems!C55=26),"装备位置:手镯",IF(stditems!C55=31,"双击使用物品",IF(stditems!C55=4,"书籍,双击使用",IF(stditems!C55=25,"装备位置:毒符",IF(stditems!C55=41,"任务物品",IF(stditems!C55=56,"强化宝石",IF(stditems!C55=0,"药品",IF(stditems!C55=3,"卷轴",IF(stditems!C55=43,"矿石",IF(stditems!C55=2,"可使用物品",IF(stditems!C55=64,"装备位置:腰带",IF(stditems!C55=62,"装备位置:鞋子",IF(stditems!C55=53,"装备位置:宝石\有气血石功能",IF(stditems!C55=63,"装备位置:灵石",IF(stditems!C55=65,"装备位置:官印",IF(stditems!C55=90,"装备位置:灵玉",IF(OR(stditems!C55=72,stditems!C55=73,stditems!C55=74),"装备位置:称号",IF(stditems!C55=30,"装备位置:勋章",IF(stditems!C55=28,"装备位置:马牌",IF(stditems!C55=12,"装备位置:盾牌",IF(OR(stditems!C55=66,stditems!C55=67),"装备位置:时装衣服",IF(OR(stditems!C55=68,stditems!C55=69),"装备位置:时装武器",IF(OR(stditems!C55=75,stditems!C55=76,stditems!C55=77),"装备位置:时装项链",IF(stditems!C55=78,"装备位置:时装头盔",IF(OR(stditems!C55=79,stditems!C55=80),"装备位置:时装手镯",IF(OR(stditems!C55=81,stditems!C55=82),"装备位置:时装戒指",IF(stditems!C55=83,"装备位置:时装勋章",IF(OR(stditems!C55=84,stditems!C55=85),"装备位置:时装腰带",IF(OR(stditems!C55=86,stditems!C55=87),"装备位置:时装靴子",IF(OR(stditems!C55=88,stditems!C55=89),"装备位置:时装宝石","其他物品"))))))))))))))))))))))))))))))))))))</f>
        <v>双击使用物品</v>
      </c>
      <c r="C55" t="str">
        <f>IF(OR(stditems!C55=5,stditems!C55=10,stditems!C55=11,stditems!C55=30,stditems!C55=16,stditems!C55=12,stditems!C55=25),0,IF(OR(stditems!C55=15,stditems!C55=19,stditems!C55=20,stditems!C55=21,stditems!C55=22,stditems!C55=23,stditems!C55=24,stditems!C55=26,stditems!C55=28,stditems!C55=29,stditems!C55=30,stditems!C55=53,stditems!C55=62,stditems!C55=63,stditems!C55=64,stditems!C55=65,stditems!C55=90),stditems!D55,""))</f>
        <v/>
      </c>
      <c r="D55" t="str">
        <f>IF(ISNA( VLOOKUP(C55,attrDesc!A:C,2,FALSE)),"", "\250/"&amp;VLOOKUP(C55,attrDesc!A:C,2,FALSE)&amp;":"&amp;VLOOKUP(C55,attrDesc!A:C,3,FALSE))</f>
        <v/>
      </c>
      <c r="F55" t="s">
        <v>1860</v>
      </c>
      <c r="H55" t="str">
        <f t="shared" si="0"/>
        <v>151/双击使用物品</v>
      </c>
      <c r="I55" t="str">
        <f t="shared" si="1"/>
        <v>盟重传送石=151/双击使用物品</v>
      </c>
      <c r="J55" t="str">
        <f t="shared" si="2"/>
        <v>\168/[物品备注]\250/使用后立即回到盟重土城</v>
      </c>
      <c r="K55" t="str">
        <f t="shared" si="3"/>
        <v>盟重传送石=\168/[物品备注]\250/使用后立即回到盟重土城</v>
      </c>
    </row>
    <row r="56" spans="1:11" x14ac:dyDescent="0.2">
      <c r="A56" t="str">
        <f>IF(LEN(stditems!B56)=0,"",stditems!B56)</f>
        <v>记路标石</v>
      </c>
      <c r="B56" t="str">
        <f>IF(stditems!C56=15,"装备位置:头盔",IF(OR(stditems!C56=19,stditems!C56=20,stditems!C56=21),"装备位置:项链",IF(OR(stditems!C56=5,stditems!C56=6),"装备位置:武器",IF(OR(stditems!C56=10,stditems!C56=11),"装备位置:衣服",IF(stditems!C56=16,"装备位置:斗笠",IF(OR(stditems!C56=22,stditems!C56=23),"装备位置:戒指",IF(OR(stditems!C56=24,stditems!C56=26),"装备位置:手镯",IF(stditems!C56=31,"双击使用物品",IF(stditems!C56=4,"书籍,双击使用",IF(stditems!C56=25,"装备位置:毒符",IF(stditems!C56=41,"任务物品",IF(stditems!C56=56,"强化宝石",IF(stditems!C56=0,"药品",IF(stditems!C56=3,"卷轴",IF(stditems!C56=43,"矿石",IF(stditems!C56=2,"可使用物品",IF(stditems!C56=64,"装备位置:腰带",IF(stditems!C56=62,"装备位置:鞋子",IF(stditems!C56=53,"装备位置:宝石\有气血石功能",IF(stditems!C56=63,"装备位置:灵石",IF(stditems!C56=65,"装备位置:官印",IF(stditems!C56=90,"装备位置:灵玉",IF(OR(stditems!C56=72,stditems!C56=73,stditems!C56=74),"装备位置:称号",IF(stditems!C56=30,"装备位置:勋章",IF(stditems!C56=28,"装备位置:马牌",IF(stditems!C56=12,"装备位置:盾牌",IF(OR(stditems!C56=66,stditems!C56=67),"装备位置:时装衣服",IF(OR(stditems!C56=68,stditems!C56=69),"装备位置:时装武器",IF(OR(stditems!C56=75,stditems!C56=76,stditems!C56=77),"装备位置:时装项链",IF(stditems!C56=78,"装备位置:时装头盔",IF(OR(stditems!C56=79,stditems!C56=80),"装备位置:时装手镯",IF(OR(stditems!C56=81,stditems!C56=82),"装备位置:时装戒指",IF(stditems!C56=83,"装备位置:时装勋章",IF(OR(stditems!C56=84,stditems!C56=85),"装备位置:时装腰带",IF(OR(stditems!C56=86,stditems!C56=87),"装备位置:时装靴子",IF(OR(stditems!C56=88,stditems!C56=89),"装备位置:时装宝石","其他物品"))))))))))))))))))))))))))))))))))))</f>
        <v>双击使用物品</v>
      </c>
      <c r="C56" t="str">
        <f>IF(OR(stditems!C56=5,stditems!C56=10,stditems!C56=11,stditems!C56=30,stditems!C56=16,stditems!C56=12,stditems!C56=25),0,IF(OR(stditems!C56=15,stditems!C56=19,stditems!C56=20,stditems!C56=21,stditems!C56=22,stditems!C56=23,stditems!C56=24,stditems!C56=26,stditems!C56=28,stditems!C56=29,stditems!C56=30,stditems!C56=53,stditems!C56=62,stditems!C56=63,stditems!C56=64,stditems!C56=65,stditems!C56=90),stditems!D56,""))</f>
        <v/>
      </c>
      <c r="D56" t="str">
        <f>IF(ISNA( VLOOKUP(C56,attrDesc!A:C,2,FALSE)),"", "\250/"&amp;VLOOKUP(C56,attrDesc!A:C,2,FALSE)&amp;":"&amp;VLOOKUP(C56,attrDesc!A:C,3,FALSE))</f>
        <v/>
      </c>
      <c r="F56" t="s">
        <v>1861</v>
      </c>
      <c r="H56" t="str">
        <f t="shared" si="0"/>
        <v>151/双击使用物品</v>
      </c>
      <c r="I56" t="str">
        <f t="shared" si="1"/>
        <v>记路标石=151/双击使用物品</v>
      </c>
      <c r="J56" t="str">
        <f t="shared" si="2"/>
        <v>\168/[物品备注]\250/可以记录当前坐标点\250/再次使用回到当前坐标</v>
      </c>
      <c r="K56" t="str">
        <f t="shared" si="3"/>
        <v>记路标石=\168/[物品备注]\250/可以记录当前坐标点\250/再次使用回到当前坐标</v>
      </c>
    </row>
    <row r="57" spans="1:11" x14ac:dyDescent="0.2">
      <c r="A57" t="str">
        <f>IF(LEN(stditems!B57)=0,"",stditems!B57)</f>
        <v>祝福油</v>
      </c>
      <c r="B57" t="str">
        <f>IF(stditems!C57=15,"装备位置:头盔",IF(OR(stditems!C57=19,stditems!C57=20,stditems!C57=21),"装备位置:项链",IF(OR(stditems!C57=5,stditems!C57=6),"装备位置:武器",IF(OR(stditems!C57=10,stditems!C57=11),"装备位置:衣服",IF(stditems!C57=16,"装备位置:斗笠",IF(OR(stditems!C57=22,stditems!C57=23),"装备位置:戒指",IF(OR(stditems!C57=24,stditems!C57=26),"装备位置:手镯",IF(stditems!C57=31,"双击使用物品",IF(stditems!C57=4,"书籍,双击使用",IF(stditems!C57=25,"装备位置:毒符",IF(stditems!C57=41,"任务物品",IF(stditems!C57=56,"强化宝石",IF(stditems!C57=0,"药品",IF(stditems!C57=3,"卷轴",IF(stditems!C57=43,"矿石",IF(stditems!C57=2,"可使用物品",IF(stditems!C57=64,"装备位置:腰带",IF(stditems!C57=62,"装备位置:鞋子",IF(stditems!C57=53,"装备位置:宝石\有气血石功能",IF(stditems!C57=63,"装备位置:灵石",IF(stditems!C57=65,"装备位置:官印",IF(stditems!C57=90,"装备位置:灵玉",IF(OR(stditems!C57=72,stditems!C57=73,stditems!C57=74),"装备位置:称号",IF(stditems!C57=30,"装备位置:勋章",IF(stditems!C57=28,"装备位置:马牌",IF(stditems!C57=12,"装备位置:盾牌",IF(OR(stditems!C57=66,stditems!C57=67),"装备位置:时装衣服",IF(OR(stditems!C57=68,stditems!C57=69),"装备位置:时装武器",IF(OR(stditems!C57=75,stditems!C57=76,stditems!C57=77),"装备位置:时装项链",IF(stditems!C57=78,"装备位置:时装头盔",IF(OR(stditems!C57=79,stditems!C57=80),"装备位置:时装手镯",IF(OR(stditems!C57=81,stditems!C57=82),"装备位置:时装戒指",IF(stditems!C57=83,"装备位置:时装勋章",IF(OR(stditems!C57=84,stditems!C57=85),"装备位置:时装腰带",IF(OR(stditems!C57=86,stditems!C57=87),"装备位置:时装靴子",IF(OR(stditems!C57=88,stditems!C57=89),"装备位置:时装宝石","其他物品"))))))))))))))))))))))))))))))))))))</f>
        <v>卷轴</v>
      </c>
      <c r="C57" t="str">
        <f>IF(OR(stditems!C57=5,stditems!C57=10,stditems!C57=11,stditems!C57=30,stditems!C57=16,stditems!C57=12,stditems!C57=25),0,IF(OR(stditems!C57=15,stditems!C57=19,stditems!C57=20,stditems!C57=21,stditems!C57=22,stditems!C57=23,stditems!C57=24,stditems!C57=26,stditems!C57=28,stditems!C57=29,stditems!C57=30,stditems!C57=53,stditems!C57=62,stditems!C57=63,stditems!C57=64,stditems!C57=65,stditems!C57=90),stditems!D57,""))</f>
        <v/>
      </c>
      <c r="D57" t="str">
        <f>IF(ISNA( VLOOKUP(C57,attrDesc!A:C,2,FALSE)),"", "\250/"&amp;VLOOKUP(C57,attrDesc!A:C,2,FALSE)&amp;":"&amp;VLOOKUP(C57,attrDesc!A:C,3,FALSE))</f>
        <v/>
      </c>
      <c r="F57" t="s">
        <v>1862</v>
      </c>
      <c r="H57" t="str">
        <f t="shared" si="0"/>
        <v>151/卷轴</v>
      </c>
      <c r="I57" t="str">
        <f t="shared" si="1"/>
        <v>祝福油=151/卷轴</v>
      </c>
      <c r="J57" t="str">
        <f t="shared" si="2"/>
        <v>\168/[物品备注]\250/使用后有几率使武器幸运+1</v>
      </c>
      <c r="K57" t="str">
        <f t="shared" si="3"/>
        <v>祝福油=\168/[物品备注]\250/使用后有几率使武器幸运+1</v>
      </c>
    </row>
    <row r="58" spans="1:11" x14ac:dyDescent="0.2">
      <c r="A58" t="str">
        <f>IF(LEN(stditems!B58)=0,"",stditems!B58)</f>
        <v>战神油</v>
      </c>
      <c r="B58" t="str">
        <f>IF(stditems!C58=15,"装备位置:头盔",IF(OR(stditems!C58=19,stditems!C58=20,stditems!C58=21),"装备位置:项链",IF(OR(stditems!C58=5,stditems!C58=6),"装备位置:武器",IF(OR(stditems!C58=10,stditems!C58=11),"装备位置:衣服",IF(stditems!C58=16,"装备位置:斗笠",IF(OR(stditems!C58=22,stditems!C58=23),"装备位置:戒指",IF(OR(stditems!C58=24,stditems!C58=26),"装备位置:手镯",IF(stditems!C58=31,"双击使用物品",IF(stditems!C58=4,"书籍,双击使用",IF(stditems!C58=25,"装备位置:毒符",IF(stditems!C58=41,"任务物品",IF(stditems!C58=56,"强化宝石",IF(stditems!C58=0,"药品",IF(stditems!C58=3,"卷轴",IF(stditems!C58=43,"矿石",IF(stditems!C58=2,"可使用物品",IF(stditems!C58=64,"装备位置:腰带",IF(stditems!C58=62,"装备位置:鞋子",IF(stditems!C58=53,"装备位置:宝石\有气血石功能",IF(stditems!C58=63,"装备位置:灵石",IF(stditems!C58=65,"装备位置:官印",IF(stditems!C58=90,"装备位置:灵玉",IF(OR(stditems!C58=72,stditems!C58=73,stditems!C58=74),"装备位置:称号",IF(stditems!C58=30,"装备位置:勋章",IF(stditems!C58=28,"装备位置:马牌",IF(stditems!C58=12,"装备位置:盾牌",IF(OR(stditems!C58=66,stditems!C58=67),"装备位置:时装衣服",IF(OR(stditems!C58=68,stditems!C58=69),"装备位置:时装武器",IF(OR(stditems!C58=75,stditems!C58=76,stditems!C58=77),"装备位置:时装项链",IF(stditems!C58=78,"装备位置:时装头盔",IF(OR(stditems!C58=79,stditems!C58=80),"装备位置:时装手镯",IF(OR(stditems!C58=81,stditems!C58=82),"装备位置:时装戒指",IF(stditems!C58=83,"装备位置:时装勋章",IF(OR(stditems!C58=84,stditems!C58=85),"装备位置:时装腰带",IF(OR(stditems!C58=86,stditems!C58=87),"装备位置:时装靴子",IF(OR(stditems!C58=88,stditems!C58=89),"装备位置:时装宝石","其他物品"))))))))))))))))))))))))))))))))))))</f>
        <v>卷轴</v>
      </c>
      <c r="C58" t="str">
        <f>IF(OR(stditems!C58=5,stditems!C58=10,stditems!C58=11,stditems!C58=30,stditems!C58=16,stditems!C58=12,stditems!C58=25),0,IF(OR(stditems!C58=15,stditems!C58=19,stditems!C58=20,stditems!C58=21,stditems!C58=22,stditems!C58=23,stditems!C58=24,stditems!C58=26,stditems!C58=28,stditems!C58=29,stditems!C58=30,stditems!C58=53,stditems!C58=62,stditems!C58=63,stditems!C58=64,stditems!C58=65,stditems!C58=90),stditems!D58,""))</f>
        <v/>
      </c>
      <c r="D58" t="str">
        <f>IF(ISNA( VLOOKUP(C58,attrDesc!A:C,2,FALSE)),"", "\250/"&amp;VLOOKUP(C58,attrDesc!A:C,2,FALSE)&amp;":"&amp;VLOOKUP(C58,attrDesc!A:C,3,FALSE))</f>
        <v/>
      </c>
      <c r="H58" t="str">
        <f t="shared" si="0"/>
        <v>151/卷轴</v>
      </c>
      <c r="I58" t="str">
        <f t="shared" si="1"/>
        <v>战神油=151/卷轴</v>
      </c>
      <c r="J58" t="str">
        <f t="shared" si="2"/>
        <v/>
      </c>
      <c r="K58" t="str">
        <f t="shared" si="3"/>
        <v/>
      </c>
    </row>
    <row r="59" spans="1:11" x14ac:dyDescent="0.2">
      <c r="A59" t="str">
        <f>IF(LEN(stditems!B59)=0,"",stditems!B59)</f>
        <v>修复油</v>
      </c>
      <c r="B59" t="str">
        <f>IF(stditems!C59=15,"装备位置:头盔",IF(OR(stditems!C59=19,stditems!C59=20,stditems!C59=21),"装备位置:项链",IF(OR(stditems!C59=5,stditems!C59=6),"装备位置:武器",IF(OR(stditems!C59=10,stditems!C59=11),"装备位置:衣服",IF(stditems!C59=16,"装备位置:斗笠",IF(OR(stditems!C59=22,stditems!C59=23),"装备位置:戒指",IF(OR(stditems!C59=24,stditems!C59=26),"装备位置:手镯",IF(stditems!C59=31,"双击使用物品",IF(stditems!C59=4,"书籍,双击使用",IF(stditems!C59=25,"装备位置:毒符",IF(stditems!C59=41,"任务物品",IF(stditems!C59=56,"强化宝石",IF(stditems!C59=0,"药品",IF(stditems!C59=3,"卷轴",IF(stditems!C59=43,"矿石",IF(stditems!C59=2,"可使用物品",IF(stditems!C59=64,"装备位置:腰带",IF(stditems!C59=62,"装备位置:鞋子",IF(stditems!C59=53,"装备位置:宝石\有气血石功能",IF(stditems!C59=63,"装备位置:灵石",IF(stditems!C59=65,"装备位置:官印",IF(stditems!C59=90,"装备位置:灵玉",IF(OR(stditems!C59=72,stditems!C59=73,stditems!C59=74),"装备位置:称号",IF(stditems!C59=30,"装备位置:勋章",IF(stditems!C59=28,"装备位置:马牌",IF(stditems!C59=12,"装备位置:盾牌",IF(OR(stditems!C59=66,stditems!C59=67),"装备位置:时装衣服",IF(OR(stditems!C59=68,stditems!C59=69),"装备位置:时装武器",IF(OR(stditems!C59=75,stditems!C59=76,stditems!C59=77),"装备位置:时装项链",IF(stditems!C59=78,"装备位置:时装头盔",IF(OR(stditems!C59=79,stditems!C59=80),"装备位置:时装手镯",IF(OR(stditems!C59=81,stditems!C59=82),"装备位置:时装戒指",IF(stditems!C59=83,"装备位置:时装勋章",IF(OR(stditems!C59=84,stditems!C59=85),"装备位置:时装腰带",IF(OR(stditems!C59=86,stditems!C59=87),"装备位置:时装靴子",IF(OR(stditems!C59=88,stditems!C59=89),"装备位置:时装宝石","其他物品"))))))))))))))))))))))))))))))))))))</f>
        <v>卷轴</v>
      </c>
      <c r="C59" t="str">
        <f>IF(OR(stditems!C59=5,stditems!C59=10,stditems!C59=11,stditems!C59=30,stditems!C59=16,stditems!C59=12,stditems!C59=25),0,IF(OR(stditems!C59=15,stditems!C59=19,stditems!C59=20,stditems!C59=21,stditems!C59=22,stditems!C59=23,stditems!C59=24,stditems!C59=26,stditems!C59=28,stditems!C59=29,stditems!C59=30,stditems!C59=53,stditems!C59=62,stditems!C59=63,stditems!C59=64,stditems!C59=65,stditems!C59=90),stditems!D59,""))</f>
        <v/>
      </c>
      <c r="D59" t="str">
        <f>IF(ISNA( VLOOKUP(C59,attrDesc!A:C,2,FALSE)),"", "\250/"&amp;VLOOKUP(C59,attrDesc!A:C,2,FALSE)&amp;":"&amp;VLOOKUP(C59,attrDesc!A:C,3,FALSE))</f>
        <v/>
      </c>
      <c r="H59" t="str">
        <f t="shared" si="0"/>
        <v>151/卷轴</v>
      </c>
      <c r="I59" t="str">
        <f t="shared" si="1"/>
        <v>修复油=151/卷轴</v>
      </c>
      <c r="J59" t="str">
        <f t="shared" si="2"/>
        <v/>
      </c>
      <c r="K59" t="str">
        <f t="shared" si="3"/>
        <v/>
      </c>
    </row>
    <row r="60" spans="1:11" x14ac:dyDescent="0.2">
      <c r="A60" t="str">
        <f>IF(LEN(stditems!B60)=0,"",stditems!B60)</f>
        <v>修复神水</v>
      </c>
      <c r="B60" t="str">
        <f>IF(stditems!C60=15,"装备位置:头盔",IF(OR(stditems!C60=19,stditems!C60=20,stditems!C60=21),"装备位置:项链",IF(OR(stditems!C60=5,stditems!C60=6),"装备位置:武器",IF(OR(stditems!C60=10,stditems!C60=11),"装备位置:衣服",IF(stditems!C60=16,"装备位置:斗笠",IF(OR(stditems!C60=22,stditems!C60=23),"装备位置:戒指",IF(OR(stditems!C60=24,stditems!C60=26),"装备位置:手镯",IF(stditems!C60=31,"双击使用物品",IF(stditems!C60=4,"书籍,双击使用",IF(stditems!C60=25,"装备位置:毒符",IF(stditems!C60=41,"任务物品",IF(stditems!C60=56,"强化宝石",IF(stditems!C60=0,"药品",IF(stditems!C60=3,"卷轴",IF(stditems!C60=43,"矿石",IF(stditems!C60=2,"可使用物品",IF(stditems!C60=64,"装备位置:腰带",IF(stditems!C60=62,"装备位置:鞋子",IF(stditems!C60=53,"装备位置:宝石\有气血石功能",IF(stditems!C60=63,"装备位置:灵石",IF(stditems!C60=65,"装备位置:官印",IF(stditems!C60=90,"装备位置:灵玉",IF(OR(stditems!C60=72,stditems!C60=73,stditems!C60=74),"装备位置:称号",IF(stditems!C60=30,"装备位置:勋章",IF(stditems!C60=28,"装备位置:马牌",IF(stditems!C60=12,"装备位置:盾牌",IF(OR(stditems!C60=66,stditems!C60=67),"装备位置:时装衣服",IF(OR(stditems!C60=68,stditems!C60=69),"装备位置:时装武器",IF(OR(stditems!C60=75,stditems!C60=76,stditems!C60=77),"装备位置:时装项链",IF(stditems!C60=78,"装备位置:时装头盔",IF(OR(stditems!C60=79,stditems!C60=80),"装备位置:时装手镯",IF(OR(stditems!C60=81,stditems!C60=82),"装备位置:时装戒指",IF(stditems!C60=83,"装备位置:时装勋章",IF(OR(stditems!C60=84,stditems!C60=85),"装备位置:时装腰带",IF(OR(stditems!C60=86,stditems!C60=87),"装备位置:时装靴子",IF(OR(stditems!C60=88,stditems!C60=89),"装备位置:时装宝石","其他物品"))))))))))))))))))))))))))))))))))))</f>
        <v>可使用物品</v>
      </c>
      <c r="C60" t="str">
        <f>IF(OR(stditems!C60=5,stditems!C60=10,stditems!C60=11,stditems!C60=30,stditems!C60=16,stditems!C60=12,stditems!C60=25),0,IF(OR(stditems!C60=15,stditems!C60=19,stditems!C60=20,stditems!C60=21,stditems!C60=22,stditems!C60=23,stditems!C60=24,stditems!C60=26,stditems!C60=28,stditems!C60=29,stditems!C60=30,stditems!C60=53,stditems!C60=62,stditems!C60=63,stditems!C60=64,stditems!C60=65,stditems!C60=90),stditems!D60,""))</f>
        <v/>
      </c>
      <c r="D60" t="str">
        <f>IF(ISNA( VLOOKUP(C60,attrDesc!A:C,2,FALSE)),"", "\250/"&amp;VLOOKUP(C60,attrDesc!A:C,2,FALSE)&amp;":"&amp;VLOOKUP(C60,attrDesc!A:C,3,FALSE))</f>
        <v/>
      </c>
      <c r="H60" t="str">
        <f t="shared" si="0"/>
        <v>151/可使用物品</v>
      </c>
      <c r="I60" t="str">
        <f t="shared" si="1"/>
        <v>修复神水=151/可使用物品</v>
      </c>
      <c r="J60" t="str">
        <f t="shared" si="2"/>
        <v/>
      </c>
      <c r="K60" t="str">
        <f t="shared" si="3"/>
        <v/>
      </c>
    </row>
    <row r="61" spans="1:11" x14ac:dyDescent="0.2">
      <c r="A61" t="str">
        <f>IF(LEN(stditems!B61)=0,"",stditems!B61)</f>
        <v>聚灵珠(小)</v>
      </c>
      <c r="B61" t="str">
        <f>IF(stditems!C61=15,"装备位置:头盔",IF(OR(stditems!C61=19,stditems!C61=20,stditems!C61=21),"装备位置:项链",IF(OR(stditems!C61=5,stditems!C61=6),"装备位置:武器",IF(OR(stditems!C61=10,stditems!C61=11),"装备位置:衣服",IF(stditems!C61=16,"装备位置:斗笠",IF(OR(stditems!C61=22,stditems!C61=23),"装备位置:戒指",IF(OR(stditems!C61=24,stditems!C61=26),"装备位置:手镯",IF(stditems!C61=31,"双击使用物品",IF(stditems!C61=4,"书籍,双击使用",IF(stditems!C61=25,"装备位置:毒符",IF(stditems!C61=41,"任务物品",IF(stditems!C61=56,"强化宝石",IF(stditems!C61=0,"药品",IF(stditems!C61=3,"卷轴",IF(stditems!C61=43,"矿石",IF(stditems!C61=2,"可使用物品",IF(stditems!C61=64,"装备位置:腰带",IF(stditems!C61=62,"装备位置:鞋子",IF(stditems!C61=53,"装备位置:宝石\有气血石功能",IF(stditems!C61=63,"装备位置:灵石",IF(stditems!C61=65,"装备位置:官印",IF(stditems!C61=90,"装备位置:灵玉",IF(OR(stditems!C61=72,stditems!C61=73,stditems!C61=74),"装备位置:称号",IF(stditems!C61=30,"装备位置:勋章",IF(stditems!C61=28,"装备位置:马牌",IF(stditems!C61=12,"装备位置:盾牌",IF(OR(stditems!C61=66,stditems!C61=67),"装备位置:时装衣服",IF(OR(stditems!C61=68,stditems!C61=69),"装备位置:时装武器",IF(OR(stditems!C61=75,stditems!C61=76,stditems!C61=77),"装备位置:时装项链",IF(stditems!C61=78,"装备位置:时装头盔",IF(OR(stditems!C61=79,stditems!C61=80),"装备位置:时装手镯",IF(OR(stditems!C61=81,stditems!C61=82),"装备位置:时装戒指",IF(stditems!C61=83,"装备位置:时装勋章",IF(OR(stditems!C61=84,stditems!C61=85),"装备位置:时装腰带",IF(OR(stditems!C61=86,stditems!C61=87),"装备位置:时装靴子",IF(OR(stditems!C61=88,stditems!C61=89),"装备位置:时装宝石","其他物品"))))))))))))))))))))))))))))))))))))</f>
        <v>其他物品</v>
      </c>
      <c r="C61" t="str">
        <f>IF(OR(stditems!C61=5,stditems!C61=10,stditems!C61=11,stditems!C61=30,stditems!C61=16,stditems!C61=12,stditems!C61=25),0,IF(OR(stditems!C61=15,stditems!C61=19,stditems!C61=20,stditems!C61=21,stditems!C61=22,stditems!C61=23,stditems!C61=24,stditems!C61=26,stditems!C61=28,stditems!C61=29,stditems!C61=30,stditems!C61=53,stditems!C61=62,stditems!C61=63,stditems!C61=64,stditems!C61=65,stditems!C61=90),stditems!D61,""))</f>
        <v/>
      </c>
      <c r="D61" t="str">
        <f>IF(ISNA( VLOOKUP(C61,attrDesc!A:C,2,FALSE)),"", "\250/"&amp;VLOOKUP(C61,attrDesc!A:C,2,FALSE)&amp;":"&amp;VLOOKUP(C61,attrDesc!A:C,3,FALSE))</f>
        <v/>
      </c>
      <c r="H61" t="str">
        <f t="shared" si="0"/>
        <v>151/其他物品</v>
      </c>
      <c r="I61" t="str">
        <f t="shared" si="1"/>
        <v>聚灵珠(小)=151/其他物品</v>
      </c>
      <c r="J61" t="str">
        <f t="shared" si="2"/>
        <v/>
      </c>
      <c r="K61" t="str">
        <f t="shared" si="3"/>
        <v/>
      </c>
    </row>
    <row r="62" spans="1:11" x14ac:dyDescent="0.2">
      <c r="A62" t="str">
        <f>IF(LEN(stditems!B62)=0,"",stditems!B62)</f>
        <v>聚灵珠(大)</v>
      </c>
      <c r="B62" t="str">
        <f>IF(stditems!C62=15,"装备位置:头盔",IF(OR(stditems!C62=19,stditems!C62=20,stditems!C62=21),"装备位置:项链",IF(OR(stditems!C62=5,stditems!C62=6),"装备位置:武器",IF(OR(stditems!C62=10,stditems!C62=11),"装备位置:衣服",IF(stditems!C62=16,"装备位置:斗笠",IF(OR(stditems!C62=22,stditems!C62=23),"装备位置:戒指",IF(OR(stditems!C62=24,stditems!C62=26),"装备位置:手镯",IF(stditems!C62=31,"双击使用物品",IF(stditems!C62=4,"书籍,双击使用",IF(stditems!C62=25,"装备位置:毒符",IF(stditems!C62=41,"任务物品",IF(stditems!C62=56,"强化宝石",IF(stditems!C62=0,"药品",IF(stditems!C62=3,"卷轴",IF(stditems!C62=43,"矿石",IF(stditems!C62=2,"可使用物品",IF(stditems!C62=64,"装备位置:腰带",IF(stditems!C62=62,"装备位置:鞋子",IF(stditems!C62=53,"装备位置:宝石\有气血石功能",IF(stditems!C62=63,"装备位置:灵石",IF(stditems!C62=65,"装备位置:官印",IF(stditems!C62=90,"装备位置:灵玉",IF(OR(stditems!C62=72,stditems!C62=73,stditems!C62=74),"装备位置:称号",IF(stditems!C62=30,"装备位置:勋章",IF(stditems!C62=28,"装备位置:马牌",IF(stditems!C62=12,"装备位置:盾牌",IF(OR(stditems!C62=66,stditems!C62=67),"装备位置:时装衣服",IF(OR(stditems!C62=68,stditems!C62=69),"装备位置:时装武器",IF(OR(stditems!C62=75,stditems!C62=76,stditems!C62=77),"装备位置:时装项链",IF(stditems!C62=78,"装备位置:时装头盔",IF(OR(stditems!C62=79,stditems!C62=80),"装备位置:时装手镯",IF(OR(stditems!C62=81,stditems!C62=82),"装备位置:时装戒指",IF(stditems!C62=83,"装备位置:时装勋章",IF(OR(stditems!C62=84,stditems!C62=85),"装备位置:时装腰带",IF(OR(stditems!C62=86,stditems!C62=87),"装备位置:时装靴子",IF(OR(stditems!C62=88,stditems!C62=89),"装备位置:时装宝石","其他物品"))))))))))))))))))))))))))))))))))))</f>
        <v>其他物品</v>
      </c>
      <c r="C62" t="str">
        <f>IF(OR(stditems!C62=5,stditems!C62=10,stditems!C62=11,stditems!C62=30,stditems!C62=16,stditems!C62=12,stditems!C62=25),0,IF(OR(stditems!C62=15,stditems!C62=19,stditems!C62=20,stditems!C62=21,stditems!C62=22,stditems!C62=23,stditems!C62=24,stditems!C62=26,stditems!C62=28,stditems!C62=29,stditems!C62=30,stditems!C62=53,stditems!C62=62,stditems!C62=63,stditems!C62=64,stditems!C62=65,stditems!C62=90),stditems!D62,""))</f>
        <v/>
      </c>
      <c r="D62" t="str">
        <f>IF(ISNA( VLOOKUP(C62,attrDesc!A:C,2,FALSE)),"", "\250/"&amp;VLOOKUP(C62,attrDesc!A:C,2,FALSE)&amp;":"&amp;VLOOKUP(C62,attrDesc!A:C,3,FALSE))</f>
        <v/>
      </c>
      <c r="H62" t="str">
        <f t="shared" si="0"/>
        <v>151/其他物品</v>
      </c>
      <c r="I62" t="str">
        <f t="shared" si="1"/>
        <v>聚灵珠(大)=151/其他物品</v>
      </c>
      <c r="J62" t="str">
        <f t="shared" si="2"/>
        <v/>
      </c>
      <c r="K62" t="str">
        <f t="shared" si="3"/>
        <v/>
      </c>
    </row>
    <row r="63" spans="1:11" x14ac:dyDescent="0.2">
      <c r="A63" t="str">
        <f>IF(LEN(stditems!B63)=0,"",stditems!B63)</f>
        <v>超大聚灵珠</v>
      </c>
      <c r="B63" t="str">
        <f>IF(stditems!C63=15,"装备位置:头盔",IF(OR(stditems!C63=19,stditems!C63=20,stditems!C63=21),"装备位置:项链",IF(OR(stditems!C63=5,stditems!C63=6),"装备位置:武器",IF(OR(stditems!C63=10,stditems!C63=11),"装备位置:衣服",IF(stditems!C63=16,"装备位置:斗笠",IF(OR(stditems!C63=22,stditems!C63=23),"装备位置:戒指",IF(OR(stditems!C63=24,stditems!C63=26),"装备位置:手镯",IF(stditems!C63=31,"双击使用物品",IF(stditems!C63=4,"书籍,双击使用",IF(stditems!C63=25,"装备位置:毒符",IF(stditems!C63=41,"任务物品",IF(stditems!C63=56,"强化宝石",IF(stditems!C63=0,"药品",IF(stditems!C63=3,"卷轴",IF(stditems!C63=43,"矿石",IF(stditems!C63=2,"可使用物品",IF(stditems!C63=64,"装备位置:腰带",IF(stditems!C63=62,"装备位置:鞋子",IF(stditems!C63=53,"装备位置:宝石\有气血石功能",IF(stditems!C63=63,"装备位置:灵石",IF(stditems!C63=65,"装备位置:官印",IF(stditems!C63=90,"装备位置:灵玉",IF(OR(stditems!C63=72,stditems!C63=73,stditems!C63=74),"装备位置:称号",IF(stditems!C63=30,"装备位置:勋章",IF(stditems!C63=28,"装备位置:马牌",IF(stditems!C63=12,"装备位置:盾牌",IF(OR(stditems!C63=66,stditems!C63=67),"装备位置:时装衣服",IF(OR(stditems!C63=68,stditems!C63=69),"装备位置:时装武器",IF(OR(stditems!C63=75,stditems!C63=76,stditems!C63=77),"装备位置:时装项链",IF(stditems!C63=78,"装备位置:时装头盔",IF(OR(stditems!C63=79,stditems!C63=80),"装备位置:时装手镯",IF(OR(stditems!C63=81,stditems!C63=82),"装备位置:时装戒指",IF(stditems!C63=83,"装备位置:时装勋章",IF(OR(stditems!C63=84,stditems!C63=85),"装备位置:时装腰带",IF(OR(stditems!C63=86,stditems!C63=87),"装备位置:时装靴子",IF(OR(stditems!C63=88,stditems!C63=89),"装备位置:时装宝石","其他物品"))))))))))))))))))))))))))))))))))))</f>
        <v>其他物品</v>
      </c>
      <c r="C63" t="str">
        <f>IF(OR(stditems!C63=5,stditems!C63=10,stditems!C63=11,stditems!C63=30,stditems!C63=16,stditems!C63=12,stditems!C63=25),0,IF(OR(stditems!C63=15,stditems!C63=19,stditems!C63=20,stditems!C63=21,stditems!C63=22,stditems!C63=23,stditems!C63=24,stditems!C63=26,stditems!C63=28,stditems!C63=29,stditems!C63=30,stditems!C63=53,stditems!C63=62,stditems!C63=63,stditems!C63=64,stditems!C63=65,stditems!C63=90),stditems!D63,""))</f>
        <v/>
      </c>
      <c r="D63" t="str">
        <f>IF(ISNA( VLOOKUP(C63,attrDesc!A:C,2,FALSE)),"", "\250/"&amp;VLOOKUP(C63,attrDesc!A:C,2,FALSE)&amp;":"&amp;VLOOKUP(C63,attrDesc!A:C,3,FALSE))</f>
        <v/>
      </c>
      <c r="H63" t="str">
        <f t="shared" si="0"/>
        <v>151/其他物品</v>
      </c>
      <c r="I63" t="str">
        <f t="shared" si="1"/>
        <v>超大聚灵珠=151/其他物品</v>
      </c>
      <c r="J63" t="str">
        <f t="shared" si="2"/>
        <v/>
      </c>
      <c r="K63" t="str">
        <f t="shared" si="3"/>
        <v/>
      </c>
    </row>
    <row r="64" spans="1:11" x14ac:dyDescent="0.2">
      <c r="A64" t="str">
        <f>IF(LEN(stditems!B64)=0,"",stditems!B64)</f>
        <v>魔血石(小)</v>
      </c>
      <c r="B64" t="str">
        <f>IF(stditems!C64=15,"装备位置:头盔",IF(OR(stditems!C64=19,stditems!C64=20,stditems!C64=21),"装备位置:项链",IF(OR(stditems!C64=5,stditems!C64=6),"装备位置:武器",IF(OR(stditems!C64=10,stditems!C64=11),"装备位置:衣服",IF(stditems!C64=16,"装备位置:斗笠",IF(OR(stditems!C64=22,stditems!C64=23),"装备位置:戒指",IF(OR(stditems!C64=24,stditems!C64=26),"装备位置:手镯",IF(stditems!C64=31,"双击使用物品",IF(stditems!C64=4,"书籍,双击使用",IF(stditems!C64=25,"装备位置:毒符",IF(stditems!C64=41,"任务物品",IF(stditems!C64=56,"强化宝石",IF(stditems!C64=0,"药品",IF(stditems!C64=3,"卷轴",IF(stditems!C64=43,"矿石",IF(stditems!C64=2,"可使用物品",IF(stditems!C64=64,"装备位置:腰带",IF(stditems!C64=62,"装备位置:鞋子",IF(stditems!C64=53,"装备位置:宝石\有气血石功能",IF(stditems!C64=63,"装备位置:灵石",IF(stditems!C64=65,"装备位置:官印",IF(stditems!C64=90,"装备位置:灵玉",IF(OR(stditems!C64=72,stditems!C64=73,stditems!C64=74),"装备位置:称号",IF(stditems!C64=30,"装备位置:勋章",IF(stditems!C64=28,"装备位置:马牌",IF(stditems!C64=12,"装备位置:盾牌",IF(OR(stditems!C64=66,stditems!C64=67),"装备位置:时装衣服",IF(OR(stditems!C64=68,stditems!C64=69),"装备位置:时装武器",IF(OR(stditems!C64=75,stditems!C64=76,stditems!C64=77),"装备位置:时装项链",IF(stditems!C64=78,"装备位置:时装头盔",IF(OR(stditems!C64=79,stditems!C64=80),"装备位置:时装手镯",IF(OR(stditems!C64=81,stditems!C64=82),"装备位置:时装戒指",IF(stditems!C64=83,"装备位置:时装勋章",IF(OR(stditems!C64=84,stditems!C64=85),"装备位置:时装腰带",IF(OR(stditems!C64=86,stditems!C64=87),"装备位置:时装靴子",IF(OR(stditems!C64=88,stditems!C64=89),"装备位置:时装宝石","其他物品"))))))))))))))))))))))))))))))))))))</f>
        <v>其他物品</v>
      </c>
      <c r="C64" t="str">
        <f>IF(OR(stditems!C64=5,stditems!C64=10,stditems!C64=11,stditems!C64=30,stditems!C64=16,stditems!C64=12,stditems!C64=25),0,IF(OR(stditems!C64=15,stditems!C64=19,stditems!C64=20,stditems!C64=21,stditems!C64=22,stditems!C64=23,stditems!C64=24,stditems!C64=26,stditems!C64=28,stditems!C64=29,stditems!C64=30,stditems!C64=53,stditems!C64=62,stditems!C64=63,stditems!C64=64,stditems!C64=65,stditems!C64=90),stditems!D64,""))</f>
        <v/>
      </c>
      <c r="D64" t="str">
        <f>IF(ISNA( VLOOKUP(C64,attrDesc!A:C,2,FALSE)),"", "\250/"&amp;VLOOKUP(C64,attrDesc!A:C,2,FALSE)&amp;":"&amp;VLOOKUP(C64,attrDesc!A:C,3,FALSE))</f>
        <v/>
      </c>
      <c r="H64" t="str">
        <f t="shared" si="0"/>
        <v>151/其他物品</v>
      </c>
      <c r="I64" t="str">
        <f t="shared" si="1"/>
        <v>魔血石(小)=151/其他物品</v>
      </c>
      <c r="J64" t="str">
        <f t="shared" si="2"/>
        <v/>
      </c>
      <c r="K64" t="str">
        <f t="shared" si="3"/>
        <v/>
      </c>
    </row>
    <row r="65" spans="1:11" x14ac:dyDescent="0.2">
      <c r="A65" t="str">
        <f>IF(LEN(stditems!B65)=0,"",stditems!B65)</f>
        <v>魔血石(中)</v>
      </c>
      <c r="B65" t="str">
        <f>IF(stditems!C65=15,"装备位置:头盔",IF(OR(stditems!C65=19,stditems!C65=20,stditems!C65=21),"装备位置:项链",IF(OR(stditems!C65=5,stditems!C65=6),"装备位置:武器",IF(OR(stditems!C65=10,stditems!C65=11),"装备位置:衣服",IF(stditems!C65=16,"装备位置:斗笠",IF(OR(stditems!C65=22,stditems!C65=23),"装备位置:戒指",IF(OR(stditems!C65=24,stditems!C65=26),"装备位置:手镯",IF(stditems!C65=31,"双击使用物品",IF(stditems!C65=4,"书籍,双击使用",IF(stditems!C65=25,"装备位置:毒符",IF(stditems!C65=41,"任务物品",IF(stditems!C65=56,"强化宝石",IF(stditems!C65=0,"药品",IF(stditems!C65=3,"卷轴",IF(stditems!C65=43,"矿石",IF(stditems!C65=2,"可使用物品",IF(stditems!C65=64,"装备位置:腰带",IF(stditems!C65=62,"装备位置:鞋子",IF(stditems!C65=53,"装备位置:宝石\有气血石功能",IF(stditems!C65=63,"装备位置:灵石",IF(stditems!C65=65,"装备位置:官印",IF(stditems!C65=90,"装备位置:灵玉",IF(OR(stditems!C65=72,stditems!C65=73,stditems!C65=74),"装备位置:称号",IF(stditems!C65=30,"装备位置:勋章",IF(stditems!C65=28,"装备位置:马牌",IF(stditems!C65=12,"装备位置:盾牌",IF(OR(stditems!C65=66,stditems!C65=67),"装备位置:时装衣服",IF(OR(stditems!C65=68,stditems!C65=69),"装备位置:时装武器",IF(OR(stditems!C65=75,stditems!C65=76,stditems!C65=77),"装备位置:时装项链",IF(stditems!C65=78,"装备位置:时装头盔",IF(OR(stditems!C65=79,stditems!C65=80),"装备位置:时装手镯",IF(OR(stditems!C65=81,stditems!C65=82),"装备位置:时装戒指",IF(stditems!C65=83,"装备位置:时装勋章",IF(OR(stditems!C65=84,stditems!C65=85),"装备位置:时装腰带",IF(OR(stditems!C65=86,stditems!C65=87),"装备位置:时装靴子",IF(OR(stditems!C65=88,stditems!C65=89),"装备位置:时装宝石","其他物品"))))))))))))))))))))))))))))))))))))</f>
        <v>其他物品</v>
      </c>
      <c r="C65" t="str">
        <f>IF(OR(stditems!C65=5,stditems!C65=10,stditems!C65=11,stditems!C65=30,stditems!C65=16,stditems!C65=12,stditems!C65=25),0,IF(OR(stditems!C65=15,stditems!C65=19,stditems!C65=20,stditems!C65=21,stditems!C65=22,stditems!C65=23,stditems!C65=24,stditems!C65=26,stditems!C65=28,stditems!C65=29,stditems!C65=30,stditems!C65=53,stditems!C65=62,stditems!C65=63,stditems!C65=64,stditems!C65=65,stditems!C65=90),stditems!D65,""))</f>
        <v/>
      </c>
      <c r="D65" t="str">
        <f>IF(ISNA( VLOOKUP(C65,attrDesc!A:C,2,FALSE)),"", "\250/"&amp;VLOOKUP(C65,attrDesc!A:C,2,FALSE)&amp;":"&amp;VLOOKUP(C65,attrDesc!A:C,3,FALSE))</f>
        <v/>
      </c>
      <c r="H65" t="str">
        <f t="shared" si="0"/>
        <v>151/其他物品</v>
      </c>
      <c r="I65" t="str">
        <f t="shared" si="1"/>
        <v>魔血石(中)=151/其他物品</v>
      </c>
      <c r="J65" t="str">
        <f t="shared" si="2"/>
        <v/>
      </c>
      <c r="K65" t="str">
        <f t="shared" si="3"/>
        <v/>
      </c>
    </row>
    <row r="66" spans="1:11" x14ac:dyDescent="0.2">
      <c r="A66" t="str">
        <f>IF(LEN(stditems!B66)=0,"",stditems!B66)</f>
        <v>魔血石(大)</v>
      </c>
      <c r="B66" t="str">
        <f>IF(stditems!C66=15,"装备位置:头盔",IF(OR(stditems!C66=19,stditems!C66=20,stditems!C66=21),"装备位置:项链",IF(OR(stditems!C66=5,stditems!C66=6),"装备位置:武器",IF(OR(stditems!C66=10,stditems!C66=11),"装备位置:衣服",IF(stditems!C66=16,"装备位置:斗笠",IF(OR(stditems!C66=22,stditems!C66=23),"装备位置:戒指",IF(OR(stditems!C66=24,stditems!C66=26),"装备位置:手镯",IF(stditems!C66=31,"双击使用物品",IF(stditems!C66=4,"书籍,双击使用",IF(stditems!C66=25,"装备位置:毒符",IF(stditems!C66=41,"任务物品",IF(stditems!C66=56,"强化宝石",IF(stditems!C66=0,"药品",IF(stditems!C66=3,"卷轴",IF(stditems!C66=43,"矿石",IF(stditems!C66=2,"可使用物品",IF(stditems!C66=64,"装备位置:腰带",IF(stditems!C66=62,"装备位置:鞋子",IF(stditems!C66=53,"装备位置:宝石\有气血石功能",IF(stditems!C66=63,"装备位置:灵石",IF(stditems!C66=65,"装备位置:官印",IF(stditems!C66=90,"装备位置:灵玉",IF(OR(stditems!C66=72,stditems!C66=73,stditems!C66=74),"装备位置:称号",IF(stditems!C66=30,"装备位置:勋章",IF(stditems!C66=28,"装备位置:马牌",IF(stditems!C66=12,"装备位置:盾牌",IF(OR(stditems!C66=66,stditems!C66=67),"装备位置:时装衣服",IF(OR(stditems!C66=68,stditems!C66=69),"装备位置:时装武器",IF(OR(stditems!C66=75,stditems!C66=76,stditems!C66=77),"装备位置:时装项链",IF(stditems!C66=78,"装备位置:时装头盔",IF(OR(stditems!C66=79,stditems!C66=80),"装备位置:时装手镯",IF(OR(stditems!C66=81,stditems!C66=82),"装备位置:时装戒指",IF(stditems!C66=83,"装备位置:时装勋章",IF(OR(stditems!C66=84,stditems!C66=85),"装备位置:时装腰带",IF(OR(stditems!C66=86,stditems!C66=87),"装备位置:时装靴子",IF(OR(stditems!C66=88,stditems!C66=89),"装备位置:时装宝石","其他物品"))))))))))))))))))))))))))))))))))))</f>
        <v>其他物品</v>
      </c>
      <c r="C66" t="str">
        <f>IF(OR(stditems!C66=5,stditems!C66=10,stditems!C66=11,stditems!C66=30,stditems!C66=16,stditems!C66=12,stditems!C66=25),0,IF(OR(stditems!C66=15,stditems!C66=19,stditems!C66=20,stditems!C66=21,stditems!C66=22,stditems!C66=23,stditems!C66=24,stditems!C66=26,stditems!C66=28,stditems!C66=29,stditems!C66=30,stditems!C66=53,stditems!C66=62,stditems!C66=63,stditems!C66=64,stditems!C66=65,stditems!C66=90),stditems!D66,""))</f>
        <v/>
      </c>
      <c r="D66" t="str">
        <f>IF(ISNA( VLOOKUP(C66,attrDesc!A:C,2,FALSE)),"", "\250/"&amp;VLOOKUP(C66,attrDesc!A:C,2,FALSE)&amp;":"&amp;VLOOKUP(C66,attrDesc!A:C,3,FALSE))</f>
        <v/>
      </c>
      <c r="H66" t="str">
        <f t="shared" si="0"/>
        <v>151/其他物品</v>
      </c>
      <c r="I66" t="str">
        <f t="shared" si="1"/>
        <v>魔血石(大)=151/其他物品</v>
      </c>
      <c r="J66" t="str">
        <f t="shared" si="2"/>
        <v/>
      </c>
      <c r="K66" t="str">
        <f t="shared" si="3"/>
        <v/>
      </c>
    </row>
    <row r="67" spans="1:11" x14ac:dyDescent="0.2">
      <c r="A67" t="str">
        <f>IF(LEN(stditems!B67)=0,"",stditems!B67)</f>
        <v>千里传音(大)</v>
      </c>
      <c r="B67" t="str">
        <f>IF(stditems!C67=15,"装备位置:头盔",IF(OR(stditems!C67=19,stditems!C67=20,stditems!C67=21),"装备位置:项链",IF(OR(stditems!C67=5,stditems!C67=6),"装备位置:武器",IF(OR(stditems!C67=10,stditems!C67=11),"装备位置:衣服",IF(stditems!C67=16,"装备位置:斗笠",IF(OR(stditems!C67=22,stditems!C67=23),"装备位置:戒指",IF(OR(stditems!C67=24,stditems!C67=26),"装备位置:手镯",IF(stditems!C67=31,"双击使用物品",IF(stditems!C67=4,"书籍,双击使用",IF(stditems!C67=25,"装备位置:毒符",IF(stditems!C67=41,"任务物品",IF(stditems!C67=56,"强化宝石",IF(stditems!C67=0,"药品",IF(stditems!C67=3,"卷轴",IF(stditems!C67=43,"矿石",IF(stditems!C67=2,"可使用物品",IF(stditems!C67=64,"装备位置:腰带",IF(stditems!C67=62,"装备位置:鞋子",IF(stditems!C67=53,"装备位置:宝石\有气血石功能",IF(stditems!C67=63,"装备位置:灵石",IF(stditems!C67=65,"装备位置:官印",IF(stditems!C67=90,"装备位置:灵玉",IF(OR(stditems!C67=72,stditems!C67=73,stditems!C67=74),"装备位置:称号",IF(stditems!C67=30,"装备位置:勋章",IF(stditems!C67=28,"装备位置:马牌",IF(stditems!C67=12,"装备位置:盾牌",IF(OR(stditems!C67=66,stditems!C67=67),"装备位置:时装衣服",IF(OR(stditems!C67=68,stditems!C67=69),"装备位置:时装武器",IF(OR(stditems!C67=75,stditems!C67=76,stditems!C67=77),"装备位置:时装项链",IF(stditems!C67=78,"装备位置:时装头盔",IF(OR(stditems!C67=79,stditems!C67=80),"装备位置:时装手镯",IF(OR(stditems!C67=81,stditems!C67=82),"装备位置:时装戒指",IF(stditems!C67=83,"装备位置:时装勋章",IF(OR(stditems!C67=84,stditems!C67=85),"装备位置:时装腰带",IF(OR(stditems!C67=86,stditems!C67=87),"装备位置:时装靴子",IF(OR(stditems!C67=88,stditems!C67=89),"装备位置:时装宝石","其他物品"))))))))))))))))))))))))))))))))))))</f>
        <v>其他物品</v>
      </c>
      <c r="C67" t="str">
        <f>IF(OR(stditems!C67=5,stditems!C67=10,stditems!C67=11,stditems!C67=30,stditems!C67=16,stditems!C67=12,stditems!C67=25),0,IF(OR(stditems!C67=15,stditems!C67=19,stditems!C67=20,stditems!C67=21,stditems!C67=22,stditems!C67=23,stditems!C67=24,stditems!C67=26,stditems!C67=28,stditems!C67=29,stditems!C67=30,stditems!C67=53,stditems!C67=62,stditems!C67=63,stditems!C67=64,stditems!C67=65,stditems!C67=90),stditems!D67,""))</f>
        <v/>
      </c>
      <c r="D67" t="str">
        <f>IF(ISNA( VLOOKUP(C67,attrDesc!A:C,2,FALSE)),"", "\250/"&amp;VLOOKUP(C67,attrDesc!A:C,2,FALSE)&amp;":"&amp;VLOOKUP(C67,attrDesc!A:C,3,FALSE))</f>
        <v/>
      </c>
      <c r="F67" t="s">
        <v>1866</v>
      </c>
      <c r="H67" t="str">
        <f t="shared" ref="H67:H130" si="4">IF(LEN(A67)=0,"", IF(LEN(B67)=0,"","151/"&amp;B67)&amp;IF(LEN(D67)=0,"", "\249/"&amp;D67))</f>
        <v>151/其他物品</v>
      </c>
      <c r="I67" t="str">
        <f t="shared" ref="I67:I130" si="5">IF(LEN(H67)=0,"",A67&amp;"="&amp; H67)</f>
        <v>千里传音(大)=151/其他物品</v>
      </c>
      <c r="J67" t="str">
        <f t="shared" ref="J67:J130" si="6">IF(LEN(E67)=0,"", "\168/[物品特性]\"&amp;E67) &amp;IF(LEN(F67)=0,"", "\168/[物品备注]\"&amp; F67)&amp;IF(LEN(G67)=0,"", "\168/[物品出处]\"&amp; G67)</f>
        <v>\168/[物品备注]\250/可以发布对全服的对话</v>
      </c>
      <c r="K67" t="str">
        <f t="shared" ref="K67:K130" si="7">IF(LEN(J67)=0,"",A67&amp;"="&amp;J67)</f>
        <v>千里传音(大)=\168/[物品备注]\250/可以发布对全服的对话</v>
      </c>
    </row>
    <row r="68" spans="1:11" x14ac:dyDescent="0.2">
      <c r="A68" t="str">
        <f>IF(LEN(stditems!B68)=0,"",stditems!B68)</f>
        <v>千里传音</v>
      </c>
      <c r="B68" t="str">
        <f>IF(stditems!C68=15,"装备位置:头盔",IF(OR(stditems!C68=19,stditems!C68=20,stditems!C68=21),"装备位置:项链",IF(OR(stditems!C68=5,stditems!C68=6),"装备位置:武器",IF(OR(stditems!C68=10,stditems!C68=11),"装备位置:衣服",IF(stditems!C68=16,"装备位置:斗笠",IF(OR(stditems!C68=22,stditems!C68=23),"装备位置:戒指",IF(OR(stditems!C68=24,stditems!C68=26),"装备位置:手镯",IF(stditems!C68=31,"双击使用物品",IF(stditems!C68=4,"书籍,双击使用",IF(stditems!C68=25,"装备位置:毒符",IF(stditems!C68=41,"任务物品",IF(stditems!C68=56,"强化宝石",IF(stditems!C68=0,"药品",IF(stditems!C68=3,"卷轴",IF(stditems!C68=43,"矿石",IF(stditems!C68=2,"可使用物品",IF(stditems!C68=64,"装备位置:腰带",IF(stditems!C68=62,"装备位置:鞋子",IF(stditems!C68=53,"装备位置:宝石\有气血石功能",IF(stditems!C68=63,"装备位置:灵石",IF(stditems!C68=65,"装备位置:官印",IF(stditems!C68=90,"装备位置:灵玉",IF(OR(stditems!C68=72,stditems!C68=73,stditems!C68=74),"装备位置:称号",IF(stditems!C68=30,"装备位置:勋章",IF(stditems!C68=28,"装备位置:马牌",IF(stditems!C68=12,"装备位置:盾牌",IF(OR(stditems!C68=66,stditems!C68=67),"装备位置:时装衣服",IF(OR(stditems!C68=68,stditems!C68=69),"装备位置:时装武器",IF(OR(stditems!C68=75,stditems!C68=76,stditems!C68=77),"装备位置:时装项链",IF(stditems!C68=78,"装备位置:时装头盔",IF(OR(stditems!C68=79,stditems!C68=80),"装备位置:时装手镯",IF(OR(stditems!C68=81,stditems!C68=82),"装备位置:时装戒指",IF(stditems!C68=83,"装备位置:时装勋章",IF(OR(stditems!C68=84,stditems!C68=85),"装备位置:时装腰带",IF(OR(stditems!C68=86,stditems!C68=87),"装备位置:时装靴子",IF(OR(stditems!C68=88,stditems!C68=89),"装备位置:时装宝石","其他物品"))))))))))))))))))))))))))))))))))))</f>
        <v>其他物品</v>
      </c>
      <c r="C68" t="str">
        <f>IF(OR(stditems!C68=5,stditems!C68=10,stditems!C68=11,stditems!C68=30,stditems!C68=16,stditems!C68=12,stditems!C68=25),0,IF(OR(stditems!C68=15,stditems!C68=19,stditems!C68=20,stditems!C68=21,stditems!C68=22,stditems!C68=23,stditems!C68=24,stditems!C68=26,stditems!C68=28,stditems!C68=29,stditems!C68=30,stditems!C68=53,stditems!C68=62,stditems!C68=63,stditems!C68=64,stditems!C68=65,stditems!C68=90),stditems!D68,""))</f>
        <v/>
      </c>
      <c r="D68" t="str">
        <f>IF(ISNA( VLOOKUP(C68,attrDesc!A:C,2,FALSE)),"", "\250/"&amp;VLOOKUP(C68,attrDesc!A:C,2,FALSE)&amp;":"&amp;VLOOKUP(C68,attrDesc!A:C,3,FALSE))</f>
        <v/>
      </c>
      <c r="F68" t="s">
        <v>1866</v>
      </c>
      <c r="H68" t="str">
        <f t="shared" si="4"/>
        <v>151/其他物品</v>
      </c>
      <c r="I68" t="str">
        <f t="shared" si="5"/>
        <v>千里传音=151/其他物品</v>
      </c>
      <c r="J68" t="str">
        <f t="shared" si="6"/>
        <v>\168/[物品备注]\250/可以发布对全服的对话</v>
      </c>
      <c r="K68" t="str">
        <f t="shared" si="7"/>
        <v>千里传音=\168/[物品备注]\250/可以发布对全服的对话</v>
      </c>
    </row>
    <row r="69" spans="1:11" x14ac:dyDescent="0.2">
      <c r="A69" t="str">
        <f>IF(LEN(stditems!B69)=0,"",stditems!B69)</f>
        <v>金条</v>
      </c>
      <c r="B69" t="str">
        <f>IF(stditems!C69=15,"装备位置:头盔",IF(OR(stditems!C69=19,stditems!C69=20,stditems!C69=21),"装备位置:项链",IF(OR(stditems!C69=5,stditems!C69=6),"装备位置:武器",IF(OR(stditems!C69=10,stditems!C69=11),"装备位置:衣服",IF(stditems!C69=16,"装备位置:斗笠",IF(OR(stditems!C69=22,stditems!C69=23),"装备位置:戒指",IF(OR(stditems!C69=24,stditems!C69=26),"装备位置:手镯",IF(stditems!C69=31,"双击使用物品",IF(stditems!C69=4,"书籍,双击使用",IF(stditems!C69=25,"装备位置:毒符",IF(stditems!C69=41,"任务物品",IF(stditems!C69=56,"强化宝石",IF(stditems!C69=0,"药品",IF(stditems!C69=3,"卷轴",IF(stditems!C69=43,"矿石",IF(stditems!C69=2,"可使用物品",IF(stditems!C69=64,"装备位置:腰带",IF(stditems!C69=62,"装备位置:鞋子",IF(stditems!C69=53,"装备位置:宝石\有气血石功能",IF(stditems!C69=63,"装备位置:灵石",IF(stditems!C69=65,"装备位置:官印",IF(stditems!C69=90,"装备位置:灵玉",IF(OR(stditems!C69=72,stditems!C69=73,stditems!C69=74),"装备位置:称号",IF(stditems!C69=30,"装备位置:勋章",IF(stditems!C69=28,"装备位置:马牌",IF(stditems!C69=12,"装备位置:盾牌",IF(OR(stditems!C69=66,stditems!C69=67),"装备位置:时装衣服",IF(OR(stditems!C69=68,stditems!C69=69),"装备位置:时装武器",IF(OR(stditems!C69=75,stditems!C69=76,stditems!C69=77),"装备位置:时装项链",IF(stditems!C69=78,"装备位置:时装头盔",IF(OR(stditems!C69=79,stditems!C69=80),"装备位置:时装手镯",IF(OR(stditems!C69=81,stditems!C69=82),"装备位置:时装戒指",IF(stditems!C69=83,"装备位置:时装勋章",IF(OR(stditems!C69=84,stditems!C69=85),"装备位置:时装腰带",IF(OR(stditems!C69=86,stditems!C69=87),"装备位置:时装靴子",IF(OR(stditems!C69=88,stditems!C69=89),"装备位置:时装宝石","其他物品"))))))))))))))))))))))))))))))))))))</f>
        <v>可使用物品</v>
      </c>
      <c r="C69" t="str">
        <f>IF(OR(stditems!C69=5,stditems!C69=10,stditems!C69=11,stditems!C69=30,stditems!C69=16,stditems!C69=12,stditems!C69=25),0,IF(OR(stditems!C69=15,stditems!C69=19,stditems!C69=20,stditems!C69=21,stditems!C69=22,stditems!C69=23,stditems!C69=24,stditems!C69=26,stditems!C69=28,stditems!C69=29,stditems!C69=30,stditems!C69=53,stditems!C69=62,stditems!C69=63,stditems!C69=64,stditems!C69=65,stditems!C69=90),stditems!D69,""))</f>
        <v/>
      </c>
      <c r="D69" t="str">
        <f>IF(ISNA( VLOOKUP(C69,attrDesc!A:C,2,FALSE)),"", "\250/"&amp;VLOOKUP(C69,attrDesc!A:C,2,FALSE)&amp;":"&amp;VLOOKUP(C69,attrDesc!A:C,3,FALSE))</f>
        <v/>
      </c>
      <c r="E69" t="s">
        <v>1863</v>
      </c>
      <c r="H69" t="str">
        <f t="shared" si="4"/>
        <v>151/可使用物品</v>
      </c>
      <c r="I69" t="str">
        <f t="shared" si="5"/>
        <v>金条=151/可使用物品</v>
      </c>
      <c r="J69" t="str">
        <f t="shared" si="6"/>
        <v>\168/[物品特性]\253/双击获得一百万金币</v>
      </c>
      <c r="K69" t="str">
        <f t="shared" si="7"/>
        <v>金条=\168/[物品特性]\253/双击获得一百万金币</v>
      </c>
    </row>
    <row r="70" spans="1:11" x14ac:dyDescent="0.2">
      <c r="A70" t="str">
        <f>IF(LEN(stditems!B70)=0,"",stditems!B70)</f>
        <v>金砖</v>
      </c>
      <c r="B70" t="str">
        <f>IF(stditems!C70=15,"装备位置:头盔",IF(OR(stditems!C70=19,stditems!C70=20,stditems!C70=21),"装备位置:项链",IF(OR(stditems!C70=5,stditems!C70=6),"装备位置:武器",IF(OR(stditems!C70=10,stditems!C70=11),"装备位置:衣服",IF(stditems!C70=16,"装备位置:斗笠",IF(OR(stditems!C70=22,stditems!C70=23),"装备位置:戒指",IF(OR(stditems!C70=24,stditems!C70=26),"装备位置:手镯",IF(stditems!C70=31,"双击使用物品",IF(stditems!C70=4,"书籍,双击使用",IF(stditems!C70=25,"装备位置:毒符",IF(stditems!C70=41,"任务物品",IF(stditems!C70=56,"强化宝石",IF(stditems!C70=0,"药品",IF(stditems!C70=3,"卷轴",IF(stditems!C70=43,"矿石",IF(stditems!C70=2,"可使用物品",IF(stditems!C70=64,"装备位置:腰带",IF(stditems!C70=62,"装备位置:鞋子",IF(stditems!C70=53,"装备位置:宝石\有气血石功能",IF(stditems!C70=63,"装备位置:灵石",IF(stditems!C70=65,"装备位置:官印",IF(stditems!C70=90,"装备位置:灵玉",IF(OR(stditems!C70=72,stditems!C70=73,stditems!C70=74),"装备位置:称号",IF(stditems!C70=30,"装备位置:勋章",IF(stditems!C70=28,"装备位置:马牌",IF(stditems!C70=12,"装备位置:盾牌",IF(OR(stditems!C70=66,stditems!C70=67),"装备位置:时装衣服",IF(OR(stditems!C70=68,stditems!C70=69),"装备位置:时装武器",IF(OR(stditems!C70=75,stditems!C70=76,stditems!C70=77),"装备位置:时装项链",IF(stditems!C70=78,"装备位置:时装头盔",IF(OR(stditems!C70=79,stditems!C70=80),"装备位置:时装手镯",IF(OR(stditems!C70=81,stditems!C70=82),"装备位置:时装戒指",IF(stditems!C70=83,"装备位置:时装勋章",IF(OR(stditems!C70=84,stditems!C70=85),"装备位置:时装腰带",IF(OR(stditems!C70=86,stditems!C70=87),"装备位置:时装靴子",IF(OR(stditems!C70=88,stditems!C70=89),"装备位置:时装宝石","其他物品"))))))))))))))))))))))))))))))))))))</f>
        <v>双击使用物品</v>
      </c>
      <c r="C70" t="str">
        <f>IF(OR(stditems!C70=5,stditems!C70=10,stditems!C70=11,stditems!C70=30,stditems!C70=16,stditems!C70=12,stditems!C70=25),0,IF(OR(stditems!C70=15,stditems!C70=19,stditems!C70=20,stditems!C70=21,stditems!C70=22,stditems!C70=23,stditems!C70=24,stditems!C70=26,stditems!C70=28,stditems!C70=29,stditems!C70=30,stditems!C70=53,stditems!C70=62,stditems!C70=63,stditems!C70=64,stditems!C70=65,stditems!C70=90),stditems!D70,""))</f>
        <v/>
      </c>
      <c r="D70" t="str">
        <f>IF(ISNA( VLOOKUP(C70,attrDesc!A:C,2,FALSE)),"", "\250/"&amp;VLOOKUP(C70,attrDesc!A:C,2,FALSE)&amp;":"&amp;VLOOKUP(C70,attrDesc!A:C,3,FALSE))</f>
        <v/>
      </c>
      <c r="E70" t="s">
        <v>1864</v>
      </c>
      <c r="H70" t="str">
        <f t="shared" si="4"/>
        <v>151/双击使用物品</v>
      </c>
      <c r="I70" t="str">
        <f t="shared" si="5"/>
        <v>金砖=151/双击使用物品</v>
      </c>
      <c r="J70" t="str">
        <f t="shared" si="6"/>
        <v>\168/[物品特性]\253/双击获得五百万金币</v>
      </c>
      <c r="K70" t="str">
        <f t="shared" si="7"/>
        <v>金砖=\168/[物品特性]\253/双击获得五百万金币</v>
      </c>
    </row>
    <row r="71" spans="1:11" x14ac:dyDescent="0.2">
      <c r="A71" t="str">
        <f>IF(LEN(stditems!B71)=0,"",stditems!B71)</f>
        <v>金盒</v>
      </c>
      <c r="B71" t="str">
        <f>IF(stditems!C71=15,"装备位置:头盔",IF(OR(stditems!C71=19,stditems!C71=20,stditems!C71=21),"装备位置:项链",IF(OR(stditems!C71=5,stditems!C71=6),"装备位置:武器",IF(OR(stditems!C71=10,stditems!C71=11),"装备位置:衣服",IF(stditems!C71=16,"装备位置:斗笠",IF(OR(stditems!C71=22,stditems!C71=23),"装备位置:戒指",IF(OR(stditems!C71=24,stditems!C71=26),"装备位置:手镯",IF(stditems!C71=31,"双击使用物品",IF(stditems!C71=4,"书籍,双击使用",IF(stditems!C71=25,"装备位置:毒符",IF(stditems!C71=41,"任务物品",IF(stditems!C71=56,"强化宝石",IF(stditems!C71=0,"药品",IF(stditems!C71=3,"卷轴",IF(stditems!C71=43,"矿石",IF(stditems!C71=2,"可使用物品",IF(stditems!C71=64,"装备位置:腰带",IF(stditems!C71=62,"装备位置:鞋子",IF(stditems!C71=53,"装备位置:宝石\有气血石功能",IF(stditems!C71=63,"装备位置:灵石",IF(stditems!C71=65,"装备位置:官印",IF(stditems!C71=90,"装备位置:灵玉",IF(OR(stditems!C71=72,stditems!C71=73,stditems!C71=74),"装备位置:称号",IF(stditems!C71=30,"装备位置:勋章",IF(stditems!C71=28,"装备位置:马牌",IF(stditems!C71=12,"装备位置:盾牌",IF(OR(stditems!C71=66,stditems!C71=67),"装备位置:时装衣服",IF(OR(stditems!C71=68,stditems!C71=69),"装备位置:时装武器",IF(OR(stditems!C71=75,stditems!C71=76,stditems!C71=77),"装备位置:时装项链",IF(stditems!C71=78,"装备位置:时装头盔",IF(OR(stditems!C71=79,stditems!C71=80),"装备位置:时装手镯",IF(OR(stditems!C71=81,stditems!C71=82),"装备位置:时装戒指",IF(stditems!C71=83,"装备位置:时装勋章",IF(OR(stditems!C71=84,stditems!C71=85),"装备位置:时装腰带",IF(OR(stditems!C71=86,stditems!C71=87),"装备位置:时装靴子",IF(OR(stditems!C71=88,stditems!C71=89),"装备位置:时装宝石","其他物品"))))))))))))))))))))))))))))))))))))</f>
        <v>其他物品</v>
      </c>
      <c r="C71" t="str">
        <f>IF(OR(stditems!C71=5,stditems!C71=10,stditems!C71=11,stditems!C71=30,stditems!C71=16,stditems!C71=12,stditems!C71=25),0,IF(OR(stditems!C71=15,stditems!C71=19,stditems!C71=20,stditems!C71=21,stditems!C71=22,stditems!C71=23,stditems!C71=24,stditems!C71=26,stditems!C71=28,stditems!C71=29,stditems!C71=30,stditems!C71=53,stditems!C71=62,stditems!C71=63,stditems!C71=64,stditems!C71=65,stditems!C71=90),stditems!D71,""))</f>
        <v/>
      </c>
      <c r="D71" t="str">
        <f>IF(ISNA( VLOOKUP(C71,attrDesc!A:C,2,FALSE)),"", "\250/"&amp;VLOOKUP(C71,attrDesc!A:C,2,FALSE)&amp;":"&amp;VLOOKUP(C71,attrDesc!A:C,3,FALSE))</f>
        <v/>
      </c>
      <c r="E71" t="s">
        <v>1865</v>
      </c>
      <c r="H71" t="str">
        <f t="shared" si="4"/>
        <v>151/其他物品</v>
      </c>
      <c r="I71" t="str">
        <f t="shared" si="5"/>
        <v>金盒=151/其他物品</v>
      </c>
      <c r="J71" t="str">
        <f t="shared" si="6"/>
        <v>\168/[物品特性]\253/双击获得一千万金币</v>
      </c>
      <c r="K71" t="str">
        <f t="shared" si="7"/>
        <v>金盒=\168/[物品特性]\253/双击获得一千万金币</v>
      </c>
    </row>
    <row r="72" spans="1:11" x14ac:dyDescent="0.2">
      <c r="A72" t="str">
        <f>IF(LEN(stditems!B72)=0,"",stditems!B72)</f>
        <v>反璞归真</v>
      </c>
      <c r="B72" t="str">
        <f>IF(stditems!C72=15,"装备位置:头盔",IF(OR(stditems!C72=19,stditems!C72=20,stditems!C72=21),"装备位置:项链",IF(OR(stditems!C72=5,stditems!C72=6),"装备位置:武器",IF(OR(stditems!C72=10,stditems!C72=11),"装备位置:衣服",IF(stditems!C72=16,"装备位置:斗笠",IF(OR(stditems!C72=22,stditems!C72=23),"装备位置:戒指",IF(OR(stditems!C72=24,stditems!C72=26),"装备位置:手镯",IF(stditems!C72=31,"双击使用物品",IF(stditems!C72=4,"书籍,双击使用",IF(stditems!C72=25,"装备位置:毒符",IF(stditems!C72=41,"任务物品",IF(stditems!C72=56,"强化宝石",IF(stditems!C72=0,"药品",IF(stditems!C72=3,"卷轴",IF(stditems!C72=43,"矿石",IF(stditems!C72=2,"可使用物品",IF(stditems!C72=64,"装备位置:腰带",IF(stditems!C72=62,"装备位置:鞋子",IF(stditems!C72=53,"装备位置:宝石\有气血石功能",IF(stditems!C72=63,"装备位置:灵石",IF(stditems!C72=65,"装备位置:官印",IF(stditems!C72=90,"装备位置:灵玉",IF(OR(stditems!C72=72,stditems!C72=73,stditems!C72=74),"装备位置:称号",IF(stditems!C72=30,"装备位置:勋章",IF(stditems!C72=28,"装备位置:马牌",IF(stditems!C72=12,"装备位置:盾牌",IF(OR(stditems!C72=66,stditems!C72=67),"装备位置:时装衣服",IF(OR(stditems!C72=68,stditems!C72=69),"装备位置:时装武器",IF(OR(stditems!C72=75,stditems!C72=76,stditems!C72=77),"装备位置:时装项链",IF(stditems!C72=78,"装备位置:时装头盔",IF(OR(stditems!C72=79,stditems!C72=80),"装备位置:时装手镯",IF(OR(stditems!C72=81,stditems!C72=82),"装备位置:时装戒指",IF(stditems!C72=83,"装备位置:时装勋章",IF(OR(stditems!C72=84,stditems!C72=85),"装备位置:时装腰带",IF(OR(stditems!C72=86,stditems!C72=87),"装备位置:时装靴子",IF(OR(stditems!C72=88,stditems!C72=89),"装备位置:时装宝石","其他物品"))))))))))))))))))))))))))))))))))))</f>
        <v>双击使用物品</v>
      </c>
      <c r="C72" t="str">
        <f>IF(OR(stditems!C72=5,stditems!C72=10,stditems!C72=11,stditems!C72=30,stditems!C72=16,stditems!C72=12,stditems!C72=25),0,IF(OR(stditems!C72=15,stditems!C72=19,stditems!C72=20,stditems!C72=21,stditems!C72=22,stditems!C72=23,stditems!C72=24,stditems!C72=26,stditems!C72=28,stditems!C72=29,stditems!C72=30,stditems!C72=53,stditems!C72=62,stditems!C72=63,stditems!C72=64,stditems!C72=65,stditems!C72=90),stditems!D72,""))</f>
        <v/>
      </c>
      <c r="D72" t="str">
        <f>IF(ISNA( VLOOKUP(C72,attrDesc!A:C,2,FALSE)),"", "\250/"&amp;VLOOKUP(C72,attrDesc!A:C,2,FALSE)&amp;":"&amp;VLOOKUP(C72,attrDesc!A:C,3,FALSE))</f>
        <v/>
      </c>
      <c r="H72" t="str">
        <f t="shared" si="4"/>
        <v>151/双击使用物品</v>
      </c>
      <c r="I72" t="str">
        <f t="shared" si="5"/>
        <v>反璞归真=151/双击使用物品</v>
      </c>
      <c r="J72" t="str">
        <f t="shared" si="6"/>
        <v/>
      </c>
      <c r="K72" t="str">
        <f t="shared" si="7"/>
        <v/>
      </c>
    </row>
    <row r="73" spans="1:11" x14ac:dyDescent="0.2">
      <c r="A73" t="str">
        <f>IF(LEN(stditems!B73)=0,"",stditems!B73)</f>
        <v>个性发型</v>
      </c>
      <c r="B73" t="str">
        <f>IF(stditems!C73=15,"装备位置:头盔",IF(OR(stditems!C73=19,stditems!C73=20,stditems!C73=21),"装备位置:项链",IF(OR(stditems!C73=5,stditems!C73=6),"装备位置:武器",IF(OR(stditems!C73=10,stditems!C73=11),"装备位置:衣服",IF(stditems!C73=16,"装备位置:斗笠",IF(OR(stditems!C73=22,stditems!C73=23),"装备位置:戒指",IF(OR(stditems!C73=24,stditems!C73=26),"装备位置:手镯",IF(stditems!C73=31,"双击使用物品",IF(stditems!C73=4,"书籍,双击使用",IF(stditems!C73=25,"装备位置:毒符",IF(stditems!C73=41,"任务物品",IF(stditems!C73=56,"强化宝石",IF(stditems!C73=0,"药品",IF(stditems!C73=3,"卷轴",IF(stditems!C73=43,"矿石",IF(stditems!C73=2,"可使用物品",IF(stditems!C73=64,"装备位置:腰带",IF(stditems!C73=62,"装备位置:鞋子",IF(stditems!C73=53,"装备位置:宝石\有气血石功能",IF(stditems!C73=63,"装备位置:灵石",IF(stditems!C73=65,"装备位置:官印",IF(stditems!C73=90,"装备位置:灵玉",IF(OR(stditems!C73=72,stditems!C73=73,stditems!C73=74),"装备位置:称号",IF(stditems!C73=30,"装备位置:勋章",IF(stditems!C73=28,"装备位置:马牌",IF(stditems!C73=12,"装备位置:盾牌",IF(OR(stditems!C73=66,stditems!C73=67),"装备位置:时装衣服",IF(OR(stditems!C73=68,stditems!C73=69),"装备位置:时装武器",IF(OR(stditems!C73=75,stditems!C73=76,stditems!C73=77),"装备位置:时装项链",IF(stditems!C73=78,"装备位置:时装头盔",IF(OR(stditems!C73=79,stditems!C73=80),"装备位置:时装手镯",IF(OR(stditems!C73=81,stditems!C73=82),"装备位置:时装戒指",IF(stditems!C73=83,"装备位置:时装勋章",IF(OR(stditems!C73=84,stditems!C73=85),"装备位置:时装腰带",IF(OR(stditems!C73=86,stditems!C73=87),"装备位置:时装靴子",IF(OR(stditems!C73=88,stditems!C73=89),"装备位置:时装宝石","其他物品"))))))))))))))))))))))))))))))))))))</f>
        <v>双击使用物品</v>
      </c>
      <c r="C73" t="str">
        <f>IF(OR(stditems!C73=5,stditems!C73=10,stditems!C73=11,stditems!C73=30,stditems!C73=16,stditems!C73=12,stditems!C73=25),0,IF(OR(stditems!C73=15,stditems!C73=19,stditems!C73=20,stditems!C73=21,stditems!C73=22,stditems!C73=23,stditems!C73=24,stditems!C73=26,stditems!C73=28,stditems!C73=29,stditems!C73=30,stditems!C73=53,stditems!C73=62,stditems!C73=63,stditems!C73=64,stditems!C73=65,stditems!C73=90),stditems!D73,""))</f>
        <v/>
      </c>
      <c r="D73" t="str">
        <f>IF(ISNA( VLOOKUP(C73,attrDesc!A:C,2,FALSE)),"", "\250/"&amp;VLOOKUP(C73,attrDesc!A:C,2,FALSE)&amp;":"&amp;VLOOKUP(C73,attrDesc!A:C,3,FALSE))</f>
        <v/>
      </c>
      <c r="H73" t="str">
        <f t="shared" si="4"/>
        <v>151/双击使用物品</v>
      </c>
      <c r="I73" t="str">
        <f t="shared" si="5"/>
        <v>个性发型=151/双击使用物品</v>
      </c>
      <c r="J73" t="str">
        <f t="shared" si="6"/>
        <v/>
      </c>
      <c r="K73" t="str">
        <f t="shared" si="7"/>
        <v/>
      </c>
    </row>
    <row r="74" spans="1:11" x14ac:dyDescent="0.2">
      <c r="A74" t="str">
        <f>IF(LEN(stditems!B74)=0,"",stditems!B74)</f>
        <v>一心一意</v>
      </c>
      <c r="B74" t="str">
        <f>IF(stditems!C74=15,"装备位置:头盔",IF(OR(stditems!C74=19,stditems!C74=20,stditems!C74=21),"装备位置:项链",IF(OR(stditems!C74=5,stditems!C74=6),"装备位置:武器",IF(OR(stditems!C74=10,stditems!C74=11),"装备位置:衣服",IF(stditems!C74=16,"装备位置:斗笠",IF(OR(stditems!C74=22,stditems!C74=23),"装备位置:戒指",IF(OR(stditems!C74=24,stditems!C74=26),"装备位置:手镯",IF(stditems!C74=31,"双击使用物品",IF(stditems!C74=4,"书籍,双击使用",IF(stditems!C74=25,"装备位置:毒符",IF(stditems!C74=41,"任务物品",IF(stditems!C74=56,"强化宝石",IF(stditems!C74=0,"药品",IF(stditems!C74=3,"卷轴",IF(stditems!C74=43,"矿石",IF(stditems!C74=2,"可使用物品",IF(stditems!C74=64,"装备位置:腰带",IF(stditems!C74=62,"装备位置:鞋子",IF(stditems!C74=53,"装备位置:宝石\有气血石功能",IF(stditems!C74=63,"装备位置:灵石",IF(stditems!C74=65,"装备位置:官印",IF(stditems!C74=90,"装备位置:灵玉",IF(OR(stditems!C74=72,stditems!C74=73,stditems!C74=74),"装备位置:称号",IF(stditems!C74=30,"装备位置:勋章",IF(stditems!C74=28,"装备位置:马牌",IF(stditems!C74=12,"装备位置:盾牌",IF(OR(stditems!C74=66,stditems!C74=67),"装备位置:时装衣服",IF(OR(stditems!C74=68,stditems!C74=69),"装备位置:时装武器",IF(OR(stditems!C74=75,stditems!C74=76,stditems!C74=77),"装备位置:时装项链",IF(stditems!C74=78,"装备位置:时装头盔",IF(OR(stditems!C74=79,stditems!C74=80),"装备位置:时装手镯",IF(OR(stditems!C74=81,stditems!C74=82),"装备位置:时装戒指",IF(stditems!C74=83,"装备位置:时装勋章",IF(OR(stditems!C74=84,stditems!C74=85),"装备位置:时装腰带",IF(OR(stditems!C74=86,stditems!C74=87),"装备位置:时装靴子",IF(OR(stditems!C74=88,stditems!C74=89),"装备位置:时装宝石","其他物品"))))))))))))))))))))))))))))))))))))</f>
        <v>可使用物品</v>
      </c>
      <c r="C74" t="str">
        <f>IF(OR(stditems!C74=5,stditems!C74=10,stditems!C74=11,stditems!C74=30,stditems!C74=16,stditems!C74=12,stditems!C74=25),0,IF(OR(stditems!C74=15,stditems!C74=19,stditems!C74=20,stditems!C74=21,stditems!C74=22,stditems!C74=23,stditems!C74=24,stditems!C74=26,stditems!C74=28,stditems!C74=29,stditems!C74=30,stditems!C74=53,stditems!C74=62,stditems!C74=63,stditems!C74=64,stditems!C74=65,stditems!C74=90),stditems!D74,""))</f>
        <v/>
      </c>
      <c r="D74" t="str">
        <f>IF(ISNA( VLOOKUP(C74,attrDesc!A:C,2,FALSE)),"", "\250/"&amp;VLOOKUP(C74,attrDesc!A:C,2,FALSE)&amp;":"&amp;VLOOKUP(C74,attrDesc!A:C,3,FALSE))</f>
        <v/>
      </c>
      <c r="H74" t="str">
        <f t="shared" si="4"/>
        <v>151/可使用物品</v>
      </c>
      <c r="I74" t="str">
        <f t="shared" si="5"/>
        <v>一心一意=151/可使用物品</v>
      </c>
      <c r="J74" t="str">
        <f t="shared" si="6"/>
        <v/>
      </c>
      <c r="K74" t="str">
        <f t="shared" si="7"/>
        <v/>
      </c>
    </row>
    <row r="75" spans="1:11" x14ac:dyDescent="0.2">
      <c r="A75" t="str">
        <f>IF(LEN(stditems!B75)=0,"",stditems!B75)</f>
        <v>心心相印</v>
      </c>
      <c r="B75" t="str">
        <f>IF(stditems!C75=15,"装备位置:头盔",IF(OR(stditems!C75=19,stditems!C75=20,stditems!C75=21),"装备位置:项链",IF(OR(stditems!C75=5,stditems!C75=6),"装备位置:武器",IF(OR(stditems!C75=10,stditems!C75=11),"装备位置:衣服",IF(stditems!C75=16,"装备位置:斗笠",IF(OR(stditems!C75=22,stditems!C75=23),"装备位置:戒指",IF(OR(stditems!C75=24,stditems!C75=26),"装备位置:手镯",IF(stditems!C75=31,"双击使用物品",IF(stditems!C75=4,"书籍,双击使用",IF(stditems!C75=25,"装备位置:毒符",IF(stditems!C75=41,"任务物品",IF(stditems!C75=56,"强化宝石",IF(stditems!C75=0,"药品",IF(stditems!C75=3,"卷轴",IF(stditems!C75=43,"矿石",IF(stditems!C75=2,"可使用物品",IF(stditems!C75=64,"装备位置:腰带",IF(stditems!C75=62,"装备位置:鞋子",IF(stditems!C75=53,"装备位置:宝石\有气血石功能",IF(stditems!C75=63,"装备位置:灵石",IF(stditems!C75=65,"装备位置:官印",IF(stditems!C75=90,"装备位置:灵玉",IF(OR(stditems!C75=72,stditems!C75=73,stditems!C75=74),"装备位置:称号",IF(stditems!C75=30,"装备位置:勋章",IF(stditems!C75=28,"装备位置:马牌",IF(stditems!C75=12,"装备位置:盾牌",IF(OR(stditems!C75=66,stditems!C75=67),"装备位置:时装衣服",IF(OR(stditems!C75=68,stditems!C75=69),"装备位置:时装武器",IF(OR(stditems!C75=75,stditems!C75=76,stditems!C75=77),"装备位置:时装项链",IF(stditems!C75=78,"装备位置:时装头盔",IF(OR(stditems!C75=79,stditems!C75=80),"装备位置:时装手镯",IF(OR(stditems!C75=81,stditems!C75=82),"装备位置:时装戒指",IF(stditems!C75=83,"装备位置:时装勋章",IF(OR(stditems!C75=84,stditems!C75=85),"装备位置:时装腰带",IF(OR(stditems!C75=86,stditems!C75=87),"装备位置:时装靴子",IF(OR(stditems!C75=88,stditems!C75=89),"装备位置:时装宝石","其他物品"))))))))))))))))))))))))))))))))))))</f>
        <v>可使用物品</v>
      </c>
      <c r="C75" t="str">
        <f>IF(OR(stditems!C75=5,stditems!C75=10,stditems!C75=11,stditems!C75=30,stditems!C75=16,stditems!C75=12,stditems!C75=25),0,IF(OR(stditems!C75=15,stditems!C75=19,stditems!C75=20,stditems!C75=21,stditems!C75=22,stditems!C75=23,stditems!C75=24,stditems!C75=26,stditems!C75=28,stditems!C75=29,stditems!C75=30,stditems!C75=53,stditems!C75=62,stditems!C75=63,stditems!C75=64,stditems!C75=65,stditems!C75=90),stditems!D75,""))</f>
        <v/>
      </c>
      <c r="D75" t="str">
        <f>IF(ISNA( VLOOKUP(C75,attrDesc!A:C,2,FALSE)),"", "\250/"&amp;VLOOKUP(C75,attrDesc!A:C,2,FALSE)&amp;":"&amp;VLOOKUP(C75,attrDesc!A:C,3,FALSE))</f>
        <v/>
      </c>
      <c r="H75" t="str">
        <f t="shared" si="4"/>
        <v>151/可使用物品</v>
      </c>
      <c r="I75" t="str">
        <f t="shared" si="5"/>
        <v>心心相印=151/可使用物品</v>
      </c>
      <c r="J75" t="str">
        <f t="shared" si="6"/>
        <v/>
      </c>
      <c r="K75" t="str">
        <f t="shared" si="7"/>
        <v/>
      </c>
    </row>
    <row r="76" spans="1:11" x14ac:dyDescent="0.2">
      <c r="A76" t="str">
        <f>IF(LEN(stditems!B76)=0,"",stditems!B76)</f>
        <v>飞火流星</v>
      </c>
      <c r="B76" t="str">
        <f>IF(stditems!C76=15,"装备位置:头盔",IF(OR(stditems!C76=19,stditems!C76=20,stditems!C76=21),"装备位置:项链",IF(OR(stditems!C76=5,stditems!C76=6),"装备位置:武器",IF(OR(stditems!C76=10,stditems!C76=11),"装备位置:衣服",IF(stditems!C76=16,"装备位置:斗笠",IF(OR(stditems!C76=22,stditems!C76=23),"装备位置:戒指",IF(OR(stditems!C76=24,stditems!C76=26),"装备位置:手镯",IF(stditems!C76=31,"双击使用物品",IF(stditems!C76=4,"书籍,双击使用",IF(stditems!C76=25,"装备位置:毒符",IF(stditems!C76=41,"任务物品",IF(stditems!C76=56,"强化宝石",IF(stditems!C76=0,"药品",IF(stditems!C76=3,"卷轴",IF(stditems!C76=43,"矿石",IF(stditems!C76=2,"可使用物品",IF(stditems!C76=64,"装备位置:腰带",IF(stditems!C76=62,"装备位置:鞋子",IF(stditems!C76=53,"装备位置:宝石\有气血石功能",IF(stditems!C76=63,"装备位置:灵石",IF(stditems!C76=65,"装备位置:官印",IF(stditems!C76=90,"装备位置:灵玉",IF(OR(stditems!C76=72,stditems!C76=73,stditems!C76=74),"装备位置:称号",IF(stditems!C76=30,"装备位置:勋章",IF(stditems!C76=28,"装备位置:马牌",IF(stditems!C76=12,"装备位置:盾牌",IF(OR(stditems!C76=66,stditems!C76=67),"装备位置:时装衣服",IF(OR(stditems!C76=68,stditems!C76=69),"装备位置:时装武器",IF(OR(stditems!C76=75,stditems!C76=76,stditems!C76=77),"装备位置:时装项链",IF(stditems!C76=78,"装备位置:时装头盔",IF(OR(stditems!C76=79,stditems!C76=80),"装备位置:时装手镯",IF(OR(stditems!C76=81,stditems!C76=82),"装备位置:时装戒指",IF(stditems!C76=83,"装备位置:时装勋章",IF(OR(stditems!C76=84,stditems!C76=85),"装备位置:时装腰带",IF(OR(stditems!C76=86,stditems!C76=87),"装备位置:时装靴子",IF(OR(stditems!C76=88,stditems!C76=89),"装备位置:时装宝石","其他物品"))))))))))))))))))))))))))))))))))))</f>
        <v>可使用物品</v>
      </c>
      <c r="C76" t="str">
        <f>IF(OR(stditems!C76=5,stditems!C76=10,stditems!C76=11,stditems!C76=30,stditems!C76=16,stditems!C76=12,stditems!C76=25),0,IF(OR(stditems!C76=15,stditems!C76=19,stditems!C76=20,stditems!C76=21,stditems!C76=22,stditems!C76=23,stditems!C76=24,stditems!C76=26,stditems!C76=28,stditems!C76=29,stditems!C76=30,stditems!C76=53,stditems!C76=62,stditems!C76=63,stditems!C76=64,stditems!C76=65,stditems!C76=90),stditems!D76,""))</f>
        <v/>
      </c>
      <c r="D76" t="str">
        <f>IF(ISNA( VLOOKUP(C76,attrDesc!A:C,2,FALSE)),"", "\250/"&amp;VLOOKUP(C76,attrDesc!A:C,2,FALSE)&amp;":"&amp;VLOOKUP(C76,attrDesc!A:C,3,FALSE))</f>
        <v/>
      </c>
      <c r="H76" t="str">
        <f t="shared" si="4"/>
        <v>151/可使用物品</v>
      </c>
      <c r="I76" t="str">
        <f t="shared" si="5"/>
        <v>飞火流星=151/可使用物品</v>
      </c>
      <c r="J76" t="str">
        <f t="shared" si="6"/>
        <v/>
      </c>
      <c r="K76" t="str">
        <f t="shared" si="7"/>
        <v/>
      </c>
    </row>
    <row r="77" spans="1:11" x14ac:dyDescent="0.2">
      <c r="A77" t="str">
        <f>IF(LEN(stditems!B77)=0,"",stditems!B77)</f>
        <v>浪漫星雨</v>
      </c>
      <c r="B77" t="str">
        <f>IF(stditems!C77=15,"装备位置:头盔",IF(OR(stditems!C77=19,stditems!C77=20,stditems!C77=21),"装备位置:项链",IF(OR(stditems!C77=5,stditems!C77=6),"装备位置:武器",IF(OR(stditems!C77=10,stditems!C77=11),"装备位置:衣服",IF(stditems!C77=16,"装备位置:斗笠",IF(OR(stditems!C77=22,stditems!C77=23),"装备位置:戒指",IF(OR(stditems!C77=24,stditems!C77=26),"装备位置:手镯",IF(stditems!C77=31,"双击使用物品",IF(stditems!C77=4,"书籍,双击使用",IF(stditems!C77=25,"装备位置:毒符",IF(stditems!C77=41,"任务物品",IF(stditems!C77=56,"强化宝石",IF(stditems!C77=0,"药品",IF(stditems!C77=3,"卷轴",IF(stditems!C77=43,"矿石",IF(stditems!C77=2,"可使用物品",IF(stditems!C77=64,"装备位置:腰带",IF(stditems!C77=62,"装备位置:鞋子",IF(stditems!C77=53,"装备位置:宝石\有气血石功能",IF(stditems!C77=63,"装备位置:灵石",IF(stditems!C77=65,"装备位置:官印",IF(stditems!C77=90,"装备位置:灵玉",IF(OR(stditems!C77=72,stditems!C77=73,stditems!C77=74),"装备位置:称号",IF(stditems!C77=30,"装备位置:勋章",IF(stditems!C77=28,"装备位置:马牌",IF(stditems!C77=12,"装备位置:盾牌",IF(OR(stditems!C77=66,stditems!C77=67),"装备位置:时装衣服",IF(OR(stditems!C77=68,stditems!C77=69),"装备位置:时装武器",IF(OR(stditems!C77=75,stditems!C77=76,stditems!C77=77),"装备位置:时装项链",IF(stditems!C77=78,"装备位置:时装头盔",IF(OR(stditems!C77=79,stditems!C77=80),"装备位置:时装手镯",IF(OR(stditems!C77=81,stditems!C77=82),"装备位置:时装戒指",IF(stditems!C77=83,"装备位置:时装勋章",IF(OR(stditems!C77=84,stditems!C77=85),"装备位置:时装腰带",IF(OR(stditems!C77=86,stditems!C77=87),"装备位置:时装靴子",IF(OR(stditems!C77=88,stditems!C77=89),"装备位置:时装宝石","其他物品"))))))))))))))))))))))))))))))))))))</f>
        <v>可使用物品</v>
      </c>
      <c r="C77" t="str">
        <f>IF(OR(stditems!C77=5,stditems!C77=10,stditems!C77=11,stditems!C77=30,stditems!C77=16,stditems!C77=12,stditems!C77=25),0,IF(OR(stditems!C77=15,stditems!C77=19,stditems!C77=20,stditems!C77=21,stditems!C77=22,stditems!C77=23,stditems!C77=24,stditems!C77=26,stditems!C77=28,stditems!C77=29,stditems!C77=30,stditems!C77=53,stditems!C77=62,stditems!C77=63,stditems!C77=64,stditems!C77=65,stditems!C77=90),stditems!D77,""))</f>
        <v/>
      </c>
      <c r="D77" t="str">
        <f>IF(ISNA( VLOOKUP(C77,attrDesc!A:C,2,FALSE)),"", "\250/"&amp;VLOOKUP(C77,attrDesc!A:C,2,FALSE)&amp;":"&amp;VLOOKUP(C77,attrDesc!A:C,3,FALSE))</f>
        <v/>
      </c>
      <c r="H77" t="str">
        <f t="shared" si="4"/>
        <v>151/可使用物品</v>
      </c>
      <c r="I77" t="str">
        <f t="shared" si="5"/>
        <v>浪漫星雨=151/可使用物品</v>
      </c>
      <c r="J77" t="str">
        <f t="shared" si="6"/>
        <v/>
      </c>
      <c r="K77" t="str">
        <f t="shared" si="7"/>
        <v/>
      </c>
    </row>
    <row r="78" spans="1:11" x14ac:dyDescent="0.2">
      <c r="A78" t="str">
        <f>IF(LEN(stditems!B78)=0,"",stditems!B78)</f>
        <v>绮梦幻想</v>
      </c>
      <c r="B78" t="str">
        <f>IF(stditems!C78=15,"装备位置:头盔",IF(OR(stditems!C78=19,stditems!C78=20,stditems!C78=21),"装备位置:项链",IF(OR(stditems!C78=5,stditems!C78=6),"装备位置:武器",IF(OR(stditems!C78=10,stditems!C78=11),"装备位置:衣服",IF(stditems!C78=16,"装备位置:斗笠",IF(OR(stditems!C78=22,stditems!C78=23),"装备位置:戒指",IF(OR(stditems!C78=24,stditems!C78=26),"装备位置:手镯",IF(stditems!C78=31,"双击使用物品",IF(stditems!C78=4,"书籍,双击使用",IF(stditems!C78=25,"装备位置:毒符",IF(stditems!C78=41,"任务物品",IF(stditems!C78=56,"强化宝石",IF(stditems!C78=0,"药品",IF(stditems!C78=3,"卷轴",IF(stditems!C78=43,"矿石",IF(stditems!C78=2,"可使用物品",IF(stditems!C78=64,"装备位置:腰带",IF(stditems!C78=62,"装备位置:鞋子",IF(stditems!C78=53,"装备位置:宝石\有气血石功能",IF(stditems!C78=63,"装备位置:灵石",IF(stditems!C78=65,"装备位置:官印",IF(stditems!C78=90,"装备位置:灵玉",IF(OR(stditems!C78=72,stditems!C78=73,stditems!C78=74),"装备位置:称号",IF(stditems!C78=30,"装备位置:勋章",IF(stditems!C78=28,"装备位置:马牌",IF(stditems!C78=12,"装备位置:盾牌",IF(OR(stditems!C78=66,stditems!C78=67),"装备位置:时装衣服",IF(OR(stditems!C78=68,stditems!C78=69),"装备位置:时装武器",IF(OR(stditems!C78=75,stditems!C78=76,stditems!C78=77),"装备位置:时装项链",IF(stditems!C78=78,"装备位置:时装头盔",IF(OR(stditems!C78=79,stditems!C78=80),"装备位置:时装手镯",IF(OR(stditems!C78=81,stditems!C78=82),"装备位置:时装戒指",IF(stditems!C78=83,"装备位置:时装勋章",IF(OR(stditems!C78=84,stditems!C78=85),"装备位置:时装腰带",IF(OR(stditems!C78=86,stditems!C78=87),"装备位置:时装靴子",IF(OR(stditems!C78=88,stditems!C78=89),"装备位置:时装宝石","其他物品"))))))))))))))))))))))))))))))))))))</f>
        <v>可使用物品</v>
      </c>
      <c r="C78" t="str">
        <f>IF(OR(stditems!C78=5,stditems!C78=10,stditems!C78=11,stditems!C78=30,stditems!C78=16,stditems!C78=12,stditems!C78=25),0,IF(OR(stditems!C78=15,stditems!C78=19,stditems!C78=20,stditems!C78=21,stditems!C78=22,stditems!C78=23,stditems!C78=24,stditems!C78=26,stditems!C78=28,stditems!C78=29,stditems!C78=30,stditems!C78=53,stditems!C78=62,stditems!C78=63,stditems!C78=64,stditems!C78=65,stditems!C78=90),stditems!D78,""))</f>
        <v/>
      </c>
      <c r="D78" t="str">
        <f>IF(ISNA( VLOOKUP(C78,attrDesc!A:C,2,FALSE)),"", "\250/"&amp;VLOOKUP(C78,attrDesc!A:C,2,FALSE)&amp;":"&amp;VLOOKUP(C78,attrDesc!A:C,3,FALSE))</f>
        <v/>
      </c>
      <c r="H78" t="str">
        <f t="shared" si="4"/>
        <v>151/可使用物品</v>
      </c>
      <c r="I78" t="str">
        <f t="shared" si="5"/>
        <v>绮梦幻想=151/可使用物品</v>
      </c>
      <c r="J78" t="str">
        <f t="shared" si="6"/>
        <v/>
      </c>
      <c r="K78" t="str">
        <f t="shared" si="7"/>
        <v/>
      </c>
    </row>
    <row r="79" spans="1:11" x14ac:dyDescent="0.2">
      <c r="A79" t="str">
        <f>IF(LEN(stditems!B79)=0,"",stditems!B79)</f>
        <v>长空火舞</v>
      </c>
      <c r="B79" t="str">
        <f>IF(stditems!C79=15,"装备位置:头盔",IF(OR(stditems!C79=19,stditems!C79=20,stditems!C79=21),"装备位置:项链",IF(OR(stditems!C79=5,stditems!C79=6),"装备位置:武器",IF(OR(stditems!C79=10,stditems!C79=11),"装备位置:衣服",IF(stditems!C79=16,"装备位置:斗笠",IF(OR(stditems!C79=22,stditems!C79=23),"装备位置:戒指",IF(OR(stditems!C79=24,stditems!C79=26),"装备位置:手镯",IF(stditems!C79=31,"双击使用物品",IF(stditems!C79=4,"书籍,双击使用",IF(stditems!C79=25,"装备位置:毒符",IF(stditems!C79=41,"任务物品",IF(stditems!C79=56,"强化宝石",IF(stditems!C79=0,"药品",IF(stditems!C79=3,"卷轴",IF(stditems!C79=43,"矿石",IF(stditems!C79=2,"可使用物品",IF(stditems!C79=64,"装备位置:腰带",IF(stditems!C79=62,"装备位置:鞋子",IF(stditems!C79=53,"装备位置:宝石\有气血石功能",IF(stditems!C79=63,"装备位置:灵石",IF(stditems!C79=65,"装备位置:官印",IF(stditems!C79=90,"装备位置:灵玉",IF(OR(stditems!C79=72,stditems!C79=73,stditems!C79=74),"装备位置:称号",IF(stditems!C79=30,"装备位置:勋章",IF(stditems!C79=28,"装备位置:马牌",IF(stditems!C79=12,"装备位置:盾牌",IF(OR(stditems!C79=66,stditems!C79=67),"装备位置:时装衣服",IF(OR(stditems!C79=68,stditems!C79=69),"装备位置:时装武器",IF(OR(stditems!C79=75,stditems!C79=76,stditems!C79=77),"装备位置:时装项链",IF(stditems!C79=78,"装备位置:时装头盔",IF(OR(stditems!C79=79,stditems!C79=80),"装备位置:时装手镯",IF(OR(stditems!C79=81,stditems!C79=82),"装备位置:时装戒指",IF(stditems!C79=83,"装备位置:时装勋章",IF(OR(stditems!C79=84,stditems!C79=85),"装备位置:时装腰带",IF(OR(stditems!C79=86,stditems!C79=87),"装备位置:时装靴子",IF(OR(stditems!C79=88,stditems!C79=89),"装备位置:时装宝石","其他物品"))))))))))))))))))))))))))))))))))))</f>
        <v>可使用物品</v>
      </c>
      <c r="C79" t="str">
        <f>IF(OR(stditems!C79=5,stditems!C79=10,stditems!C79=11,stditems!C79=30,stditems!C79=16,stditems!C79=12,stditems!C79=25),0,IF(OR(stditems!C79=15,stditems!C79=19,stditems!C79=20,stditems!C79=21,stditems!C79=22,stditems!C79=23,stditems!C79=24,stditems!C79=26,stditems!C79=28,stditems!C79=29,stditems!C79=30,stditems!C79=53,stditems!C79=62,stditems!C79=63,stditems!C79=64,stditems!C79=65,stditems!C79=90),stditems!D79,""))</f>
        <v/>
      </c>
      <c r="D79" t="str">
        <f>IF(ISNA( VLOOKUP(C79,attrDesc!A:C,2,FALSE)),"", "\250/"&amp;VLOOKUP(C79,attrDesc!A:C,2,FALSE)&amp;":"&amp;VLOOKUP(C79,attrDesc!A:C,3,FALSE))</f>
        <v/>
      </c>
      <c r="H79" t="str">
        <f t="shared" si="4"/>
        <v>151/可使用物品</v>
      </c>
      <c r="I79" t="str">
        <f t="shared" si="5"/>
        <v>长空火舞=151/可使用物品</v>
      </c>
      <c r="J79" t="str">
        <f t="shared" si="6"/>
        <v/>
      </c>
      <c r="K79" t="str">
        <f t="shared" si="7"/>
        <v/>
      </c>
    </row>
    <row r="80" spans="1:11" x14ac:dyDescent="0.2">
      <c r="A80" t="str">
        <f>IF(LEN(stditems!B80)=0,"",stditems!B80)</f>
        <v>如雾似梦</v>
      </c>
      <c r="B80" t="str">
        <f>IF(stditems!C80=15,"装备位置:头盔",IF(OR(stditems!C80=19,stditems!C80=20,stditems!C80=21),"装备位置:项链",IF(OR(stditems!C80=5,stditems!C80=6),"装备位置:武器",IF(OR(stditems!C80=10,stditems!C80=11),"装备位置:衣服",IF(stditems!C80=16,"装备位置:斗笠",IF(OR(stditems!C80=22,stditems!C80=23),"装备位置:戒指",IF(OR(stditems!C80=24,stditems!C80=26),"装备位置:手镯",IF(stditems!C80=31,"双击使用物品",IF(stditems!C80=4,"书籍,双击使用",IF(stditems!C80=25,"装备位置:毒符",IF(stditems!C80=41,"任务物品",IF(stditems!C80=56,"强化宝石",IF(stditems!C80=0,"药品",IF(stditems!C80=3,"卷轴",IF(stditems!C80=43,"矿石",IF(stditems!C80=2,"可使用物品",IF(stditems!C80=64,"装备位置:腰带",IF(stditems!C80=62,"装备位置:鞋子",IF(stditems!C80=53,"装备位置:宝石\有气血石功能",IF(stditems!C80=63,"装备位置:灵石",IF(stditems!C80=65,"装备位置:官印",IF(stditems!C80=90,"装备位置:灵玉",IF(OR(stditems!C80=72,stditems!C80=73,stditems!C80=74),"装备位置:称号",IF(stditems!C80=30,"装备位置:勋章",IF(stditems!C80=28,"装备位置:马牌",IF(stditems!C80=12,"装备位置:盾牌",IF(OR(stditems!C80=66,stditems!C80=67),"装备位置:时装衣服",IF(OR(stditems!C80=68,stditems!C80=69),"装备位置:时装武器",IF(OR(stditems!C80=75,stditems!C80=76,stditems!C80=77),"装备位置:时装项链",IF(stditems!C80=78,"装备位置:时装头盔",IF(OR(stditems!C80=79,stditems!C80=80),"装备位置:时装手镯",IF(OR(stditems!C80=81,stditems!C80=82),"装备位置:时装戒指",IF(stditems!C80=83,"装备位置:时装勋章",IF(OR(stditems!C80=84,stditems!C80=85),"装备位置:时装腰带",IF(OR(stditems!C80=86,stditems!C80=87),"装备位置:时装靴子",IF(OR(stditems!C80=88,stditems!C80=89),"装备位置:时装宝石","其他物品"))))))))))))))))))))))))))))))))))))</f>
        <v>可使用物品</v>
      </c>
      <c r="C80" t="str">
        <f>IF(OR(stditems!C80=5,stditems!C80=10,stditems!C80=11,stditems!C80=30,stditems!C80=16,stditems!C80=12,stditems!C80=25),0,IF(OR(stditems!C80=15,stditems!C80=19,stditems!C80=20,stditems!C80=21,stditems!C80=22,stditems!C80=23,stditems!C80=24,stditems!C80=26,stditems!C80=28,stditems!C80=29,stditems!C80=30,stditems!C80=53,stditems!C80=62,stditems!C80=63,stditems!C80=64,stditems!C80=65,stditems!C80=90),stditems!D80,""))</f>
        <v/>
      </c>
      <c r="D80" t="str">
        <f>IF(ISNA( VLOOKUP(C80,attrDesc!A:C,2,FALSE)),"", "\250/"&amp;VLOOKUP(C80,attrDesc!A:C,2,FALSE)&amp;":"&amp;VLOOKUP(C80,attrDesc!A:C,3,FALSE))</f>
        <v/>
      </c>
      <c r="H80" t="str">
        <f t="shared" si="4"/>
        <v>151/可使用物品</v>
      </c>
      <c r="I80" t="str">
        <f t="shared" si="5"/>
        <v>如雾似梦=151/可使用物品</v>
      </c>
      <c r="J80" t="str">
        <f t="shared" si="6"/>
        <v/>
      </c>
      <c r="K80" t="str">
        <f t="shared" si="7"/>
        <v/>
      </c>
    </row>
    <row r="81" spans="1:11" x14ac:dyDescent="0.2">
      <c r="A81" t="str">
        <f>IF(LEN(stditems!B81)=0,"",stditems!B81)</f>
        <v>一心一意包</v>
      </c>
      <c r="B81" t="str">
        <f>IF(stditems!C81=15,"装备位置:头盔",IF(OR(stditems!C81=19,stditems!C81=20,stditems!C81=21),"装备位置:项链",IF(OR(stditems!C81=5,stditems!C81=6),"装备位置:武器",IF(OR(stditems!C81=10,stditems!C81=11),"装备位置:衣服",IF(stditems!C81=16,"装备位置:斗笠",IF(OR(stditems!C81=22,stditems!C81=23),"装备位置:戒指",IF(OR(stditems!C81=24,stditems!C81=26),"装备位置:手镯",IF(stditems!C81=31,"双击使用物品",IF(stditems!C81=4,"书籍,双击使用",IF(stditems!C81=25,"装备位置:毒符",IF(stditems!C81=41,"任务物品",IF(stditems!C81=56,"强化宝石",IF(stditems!C81=0,"药品",IF(stditems!C81=3,"卷轴",IF(stditems!C81=43,"矿石",IF(stditems!C81=2,"可使用物品",IF(stditems!C81=64,"装备位置:腰带",IF(stditems!C81=62,"装备位置:鞋子",IF(stditems!C81=53,"装备位置:宝石\有气血石功能",IF(stditems!C81=63,"装备位置:灵石",IF(stditems!C81=65,"装备位置:官印",IF(stditems!C81=90,"装备位置:灵玉",IF(OR(stditems!C81=72,stditems!C81=73,stditems!C81=74),"装备位置:称号",IF(stditems!C81=30,"装备位置:勋章",IF(stditems!C81=28,"装备位置:马牌",IF(stditems!C81=12,"装备位置:盾牌",IF(OR(stditems!C81=66,stditems!C81=67),"装备位置:时装衣服",IF(OR(stditems!C81=68,stditems!C81=69),"装备位置:时装武器",IF(OR(stditems!C81=75,stditems!C81=76,stditems!C81=77),"装备位置:时装项链",IF(stditems!C81=78,"装备位置:时装头盔",IF(OR(stditems!C81=79,stditems!C81=80),"装备位置:时装手镯",IF(OR(stditems!C81=81,stditems!C81=82),"装备位置:时装戒指",IF(stditems!C81=83,"装备位置:时装勋章",IF(OR(stditems!C81=84,stditems!C81=85),"装备位置:时装腰带",IF(OR(stditems!C81=86,stditems!C81=87),"装备位置:时装靴子",IF(OR(stditems!C81=88,stditems!C81=89),"装备位置:时装宝石","其他物品"))))))))))))))))))))))))))))))))))))</f>
        <v>任务物品</v>
      </c>
      <c r="C81" t="str">
        <f>IF(OR(stditems!C81=5,stditems!C81=10,stditems!C81=11,stditems!C81=30,stditems!C81=16,stditems!C81=12,stditems!C81=25),0,IF(OR(stditems!C81=15,stditems!C81=19,stditems!C81=20,stditems!C81=21,stditems!C81=22,stditems!C81=23,stditems!C81=24,stditems!C81=26,stditems!C81=28,stditems!C81=29,stditems!C81=30,stditems!C81=53,stditems!C81=62,stditems!C81=63,stditems!C81=64,stditems!C81=65,stditems!C81=90),stditems!D81,""))</f>
        <v/>
      </c>
      <c r="D81" t="str">
        <f>IF(ISNA( VLOOKUP(C81,attrDesc!A:C,2,FALSE)),"", "\250/"&amp;VLOOKUP(C81,attrDesc!A:C,2,FALSE)&amp;":"&amp;VLOOKUP(C81,attrDesc!A:C,3,FALSE))</f>
        <v/>
      </c>
      <c r="H81" t="str">
        <f t="shared" si="4"/>
        <v>151/任务物品</v>
      </c>
      <c r="I81" t="str">
        <f t="shared" si="5"/>
        <v>一心一意包=151/任务物品</v>
      </c>
      <c r="J81" t="str">
        <f t="shared" si="6"/>
        <v/>
      </c>
      <c r="K81" t="str">
        <f t="shared" si="7"/>
        <v/>
      </c>
    </row>
    <row r="82" spans="1:11" x14ac:dyDescent="0.2">
      <c r="A82" t="str">
        <f>IF(LEN(stditems!B82)=0,"",stditems!B82)</f>
        <v>心心相印包</v>
      </c>
      <c r="B82" t="str">
        <f>IF(stditems!C82=15,"装备位置:头盔",IF(OR(stditems!C82=19,stditems!C82=20,stditems!C82=21),"装备位置:项链",IF(OR(stditems!C82=5,stditems!C82=6),"装备位置:武器",IF(OR(stditems!C82=10,stditems!C82=11),"装备位置:衣服",IF(stditems!C82=16,"装备位置:斗笠",IF(OR(stditems!C82=22,stditems!C82=23),"装备位置:戒指",IF(OR(stditems!C82=24,stditems!C82=26),"装备位置:手镯",IF(stditems!C82=31,"双击使用物品",IF(stditems!C82=4,"书籍,双击使用",IF(stditems!C82=25,"装备位置:毒符",IF(stditems!C82=41,"任务物品",IF(stditems!C82=56,"强化宝石",IF(stditems!C82=0,"药品",IF(stditems!C82=3,"卷轴",IF(stditems!C82=43,"矿石",IF(stditems!C82=2,"可使用物品",IF(stditems!C82=64,"装备位置:腰带",IF(stditems!C82=62,"装备位置:鞋子",IF(stditems!C82=53,"装备位置:宝石\有气血石功能",IF(stditems!C82=63,"装备位置:灵石",IF(stditems!C82=65,"装备位置:官印",IF(stditems!C82=90,"装备位置:灵玉",IF(OR(stditems!C82=72,stditems!C82=73,stditems!C82=74),"装备位置:称号",IF(stditems!C82=30,"装备位置:勋章",IF(stditems!C82=28,"装备位置:马牌",IF(stditems!C82=12,"装备位置:盾牌",IF(OR(stditems!C82=66,stditems!C82=67),"装备位置:时装衣服",IF(OR(stditems!C82=68,stditems!C82=69),"装备位置:时装武器",IF(OR(stditems!C82=75,stditems!C82=76,stditems!C82=77),"装备位置:时装项链",IF(stditems!C82=78,"装备位置:时装头盔",IF(OR(stditems!C82=79,stditems!C82=80),"装备位置:时装手镯",IF(OR(stditems!C82=81,stditems!C82=82),"装备位置:时装戒指",IF(stditems!C82=83,"装备位置:时装勋章",IF(OR(stditems!C82=84,stditems!C82=85),"装备位置:时装腰带",IF(OR(stditems!C82=86,stditems!C82=87),"装备位置:时装靴子",IF(OR(stditems!C82=88,stditems!C82=89),"装备位置:时装宝石","其他物品"))))))))))))))))))))))))))))))))))))</f>
        <v>任务物品</v>
      </c>
      <c r="C82" t="str">
        <f>IF(OR(stditems!C82=5,stditems!C82=10,stditems!C82=11,stditems!C82=30,stditems!C82=16,stditems!C82=12,stditems!C82=25),0,IF(OR(stditems!C82=15,stditems!C82=19,stditems!C82=20,stditems!C82=21,stditems!C82=22,stditems!C82=23,stditems!C82=24,stditems!C82=26,stditems!C82=28,stditems!C82=29,stditems!C82=30,stditems!C82=53,stditems!C82=62,stditems!C82=63,stditems!C82=64,stditems!C82=65,stditems!C82=90),stditems!D82,""))</f>
        <v/>
      </c>
      <c r="D82" t="str">
        <f>IF(ISNA( VLOOKUP(C82,attrDesc!A:C,2,FALSE)),"", "\250/"&amp;VLOOKUP(C82,attrDesc!A:C,2,FALSE)&amp;":"&amp;VLOOKUP(C82,attrDesc!A:C,3,FALSE))</f>
        <v/>
      </c>
      <c r="H82" t="str">
        <f t="shared" si="4"/>
        <v>151/任务物品</v>
      </c>
      <c r="I82" t="str">
        <f t="shared" si="5"/>
        <v>心心相印包=151/任务物品</v>
      </c>
      <c r="J82" t="str">
        <f t="shared" si="6"/>
        <v/>
      </c>
      <c r="K82" t="str">
        <f t="shared" si="7"/>
        <v/>
      </c>
    </row>
    <row r="83" spans="1:11" x14ac:dyDescent="0.2">
      <c r="A83" t="str">
        <f>IF(LEN(stditems!B83)=0,"",stditems!B83)</f>
        <v>飞火流星包</v>
      </c>
      <c r="B83" t="str">
        <f>IF(stditems!C83=15,"装备位置:头盔",IF(OR(stditems!C83=19,stditems!C83=20,stditems!C83=21),"装备位置:项链",IF(OR(stditems!C83=5,stditems!C83=6),"装备位置:武器",IF(OR(stditems!C83=10,stditems!C83=11),"装备位置:衣服",IF(stditems!C83=16,"装备位置:斗笠",IF(OR(stditems!C83=22,stditems!C83=23),"装备位置:戒指",IF(OR(stditems!C83=24,stditems!C83=26),"装备位置:手镯",IF(stditems!C83=31,"双击使用物品",IF(stditems!C83=4,"书籍,双击使用",IF(stditems!C83=25,"装备位置:毒符",IF(stditems!C83=41,"任务物品",IF(stditems!C83=56,"强化宝石",IF(stditems!C83=0,"药品",IF(stditems!C83=3,"卷轴",IF(stditems!C83=43,"矿石",IF(stditems!C83=2,"可使用物品",IF(stditems!C83=64,"装备位置:腰带",IF(stditems!C83=62,"装备位置:鞋子",IF(stditems!C83=53,"装备位置:宝石\有气血石功能",IF(stditems!C83=63,"装备位置:灵石",IF(stditems!C83=65,"装备位置:官印",IF(stditems!C83=90,"装备位置:灵玉",IF(OR(stditems!C83=72,stditems!C83=73,stditems!C83=74),"装备位置:称号",IF(stditems!C83=30,"装备位置:勋章",IF(stditems!C83=28,"装备位置:马牌",IF(stditems!C83=12,"装备位置:盾牌",IF(OR(stditems!C83=66,stditems!C83=67),"装备位置:时装衣服",IF(OR(stditems!C83=68,stditems!C83=69),"装备位置:时装武器",IF(OR(stditems!C83=75,stditems!C83=76,stditems!C83=77),"装备位置:时装项链",IF(stditems!C83=78,"装备位置:时装头盔",IF(OR(stditems!C83=79,stditems!C83=80),"装备位置:时装手镯",IF(OR(stditems!C83=81,stditems!C83=82),"装备位置:时装戒指",IF(stditems!C83=83,"装备位置:时装勋章",IF(OR(stditems!C83=84,stditems!C83=85),"装备位置:时装腰带",IF(OR(stditems!C83=86,stditems!C83=87),"装备位置:时装靴子",IF(OR(stditems!C83=88,stditems!C83=89),"装备位置:时装宝石","其他物品"))))))))))))))))))))))))))))))))))))</f>
        <v>任务物品</v>
      </c>
      <c r="C83" t="str">
        <f>IF(OR(stditems!C83=5,stditems!C83=10,stditems!C83=11,stditems!C83=30,stditems!C83=16,stditems!C83=12,stditems!C83=25),0,IF(OR(stditems!C83=15,stditems!C83=19,stditems!C83=20,stditems!C83=21,stditems!C83=22,stditems!C83=23,stditems!C83=24,stditems!C83=26,stditems!C83=28,stditems!C83=29,stditems!C83=30,stditems!C83=53,stditems!C83=62,stditems!C83=63,stditems!C83=64,stditems!C83=65,stditems!C83=90),stditems!D83,""))</f>
        <v/>
      </c>
      <c r="D83" t="str">
        <f>IF(ISNA( VLOOKUP(C83,attrDesc!A:C,2,FALSE)),"", "\250/"&amp;VLOOKUP(C83,attrDesc!A:C,2,FALSE)&amp;":"&amp;VLOOKUP(C83,attrDesc!A:C,3,FALSE))</f>
        <v/>
      </c>
      <c r="H83" t="str">
        <f t="shared" si="4"/>
        <v>151/任务物品</v>
      </c>
      <c r="I83" t="str">
        <f t="shared" si="5"/>
        <v>飞火流星包=151/任务物品</v>
      </c>
      <c r="J83" t="str">
        <f t="shared" si="6"/>
        <v/>
      </c>
      <c r="K83" t="str">
        <f t="shared" si="7"/>
        <v/>
      </c>
    </row>
    <row r="84" spans="1:11" x14ac:dyDescent="0.2">
      <c r="A84" t="str">
        <f>IF(LEN(stditems!B84)=0,"",stditems!B84)</f>
        <v>浪漫星雨包</v>
      </c>
      <c r="B84" t="str">
        <f>IF(stditems!C84=15,"装备位置:头盔",IF(OR(stditems!C84=19,stditems!C84=20,stditems!C84=21),"装备位置:项链",IF(OR(stditems!C84=5,stditems!C84=6),"装备位置:武器",IF(OR(stditems!C84=10,stditems!C84=11),"装备位置:衣服",IF(stditems!C84=16,"装备位置:斗笠",IF(OR(stditems!C84=22,stditems!C84=23),"装备位置:戒指",IF(OR(stditems!C84=24,stditems!C84=26),"装备位置:手镯",IF(stditems!C84=31,"双击使用物品",IF(stditems!C84=4,"书籍,双击使用",IF(stditems!C84=25,"装备位置:毒符",IF(stditems!C84=41,"任务物品",IF(stditems!C84=56,"强化宝石",IF(stditems!C84=0,"药品",IF(stditems!C84=3,"卷轴",IF(stditems!C84=43,"矿石",IF(stditems!C84=2,"可使用物品",IF(stditems!C84=64,"装备位置:腰带",IF(stditems!C84=62,"装备位置:鞋子",IF(stditems!C84=53,"装备位置:宝石\有气血石功能",IF(stditems!C84=63,"装备位置:灵石",IF(stditems!C84=65,"装备位置:官印",IF(stditems!C84=90,"装备位置:灵玉",IF(OR(stditems!C84=72,stditems!C84=73,stditems!C84=74),"装备位置:称号",IF(stditems!C84=30,"装备位置:勋章",IF(stditems!C84=28,"装备位置:马牌",IF(stditems!C84=12,"装备位置:盾牌",IF(OR(stditems!C84=66,stditems!C84=67),"装备位置:时装衣服",IF(OR(stditems!C84=68,stditems!C84=69),"装备位置:时装武器",IF(OR(stditems!C84=75,stditems!C84=76,stditems!C84=77),"装备位置:时装项链",IF(stditems!C84=78,"装备位置:时装头盔",IF(OR(stditems!C84=79,stditems!C84=80),"装备位置:时装手镯",IF(OR(stditems!C84=81,stditems!C84=82),"装备位置:时装戒指",IF(stditems!C84=83,"装备位置:时装勋章",IF(OR(stditems!C84=84,stditems!C84=85),"装备位置:时装腰带",IF(OR(stditems!C84=86,stditems!C84=87),"装备位置:时装靴子",IF(OR(stditems!C84=88,stditems!C84=89),"装备位置:时装宝石","其他物品"))))))))))))))))))))))))))))))))))))</f>
        <v>任务物品</v>
      </c>
      <c r="C84" t="str">
        <f>IF(OR(stditems!C84=5,stditems!C84=10,stditems!C84=11,stditems!C84=30,stditems!C84=16,stditems!C84=12,stditems!C84=25),0,IF(OR(stditems!C84=15,stditems!C84=19,stditems!C84=20,stditems!C84=21,stditems!C84=22,stditems!C84=23,stditems!C84=24,stditems!C84=26,stditems!C84=28,stditems!C84=29,stditems!C84=30,stditems!C84=53,stditems!C84=62,stditems!C84=63,stditems!C84=64,stditems!C84=65,stditems!C84=90),stditems!D84,""))</f>
        <v/>
      </c>
      <c r="D84" t="str">
        <f>IF(ISNA( VLOOKUP(C84,attrDesc!A:C,2,FALSE)),"", "\250/"&amp;VLOOKUP(C84,attrDesc!A:C,2,FALSE)&amp;":"&amp;VLOOKUP(C84,attrDesc!A:C,3,FALSE))</f>
        <v/>
      </c>
      <c r="H84" t="str">
        <f t="shared" si="4"/>
        <v>151/任务物品</v>
      </c>
      <c r="I84" t="str">
        <f t="shared" si="5"/>
        <v>浪漫星雨包=151/任务物品</v>
      </c>
      <c r="J84" t="str">
        <f t="shared" si="6"/>
        <v/>
      </c>
      <c r="K84" t="str">
        <f t="shared" si="7"/>
        <v/>
      </c>
    </row>
    <row r="85" spans="1:11" x14ac:dyDescent="0.2">
      <c r="A85" t="str">
        <f>IF(LEN(stditems!B85)=0,"",stditems!B85)</f>
        <v>绮梦幻想包</v>
      </c>
      <c r="B85" t="str">
        <f>IF(stditems!C85=15,"装备位置:头盔",IF(OR(stditems!C85=19,stditems!C85=20,stditems!C85=21),"装备位置:项链",IF(OR(stditems!C85=5,stditems!C85=6),"装备位置:武器",IF(OR(stditems!C85=10,stditems!C85=11),"装备位置:衣服",IF(stditems!C85=16,"装备位置:斗笠",IF(OR(stditems!C85=22,stditems!C85=23),"装备位置:戒指",IF(OR(stditems!C85=24,stditems!C85=26),"装备位置:手镯",IF(stditems!C85=31,"双击使用物品",IF(stditems!C85=4,"书籍,双击使用",IF(stditems!C85=25,"装备位置:毒符",IF(stditems!C85=41,"任务物品",IF(stditems!C85=56,"强化宝石",IF(stditems!C85=0,"药品",IF(stditems!C85=3,"卷轴",IF(stditems!C85=43,"矿石",IF(stditems!C85=2,"可使用物品",IF(stditems!C85=64,"装备位置:腰带",IF(stditems!C85=62,"装备位置:鞋子",IF(stditems!C85=53,"装备位置:宝石\有气血石功能",IF(stditems!C85=63,"装备位置:灵石",IF(stditems!C85=65,"装备位置:官印",IF(stditems!C85=90,"装备位置:灵玉",IF(OR(stditems!C85=72,stditems!C85=73,stditems!C85=74),"装备位置:称号",IF(stditems!C85=30,"装备位置:勋章",IF(stditems!C85=28,"装备位置:马牌",IF(stditems!C85=12,"装备位置:盾牌",IF(OR(stditems!C85=66,stditems!C85=67),"装备位置:时装衣服",IF(OR(stditems!C85=68,stditems!C85=69),"装备位置:时装武器",IF(OR(stditems!C85=75,stditems!C85=76,stditems!C85=77),"装备位置:时装项链",IF(stditems!C85=78,"装备位置:时装头盔",IF(OR(stditems!C85=79,stditems!C85=80),"装备位置:时装手镯",IF(OR(stditems!C85=81,stditems!C85=82),"装备位置:时装戒指",IF(stditems!C85=83,"装备位置:时装勋章",IF(OR(stditems!C85=84,stditems!C85=85),"装备位置:时装腰带",IF(OR(stditems!C85=86,stditems!C85=87),"装备位置:时装靴子",IF(OR(stditems!C85=88,stditems!C85=89),"装备位置:时装宝石","其他物品"))))))))))))))))))))))))))))))))))))</f>
        <v>任务物品</v>
      </c>
      <c r="C85" t="str">
        <f>IF(OR(stditems!C85=5,stditems!C85=10,stditems!C85=11,stditems!C85=30,stditems!C85=16,stditems!C85=12,stditems!C85=25),0,IF(OR(stditems!C85=15,stditems!C85=19,stditems!C85=20,stditems!C85=21,stditems!C85=22,stditems!C85=23,stditems!C85=24,stditems!C85=26,stditems!C85=28,stditems!C85=29,stditems!C85=30,stditems!C85=53,stditems!C85=62,stditems!C85=63,stditems!C85=64,stditems!C85=65,stditems!C85=90),stditems!D85,""))</f>
        <v/>
      </c>
      <c r="D85" t="str">
        <f>IF(ISNA( VLOOKUP(C85,attrDesc!A:C,2,FALSE)),"", "\250/"&amp;VLOOKUP(C85,attrDesc!A:C,2,FALSE)&amp;":"&amp;VLOOKUP(C85,attrDesc!A:C,3,FALSE))</f>
        <v/>
      </c>
      <c r="H85" t="str">
        <f t="shared" si="4"/>
        <v>151/任务物品</v>
      </c>
      <c r="I85" t="str">
        <f t="shared" si="5"/>
        <v>绮梦幻想包=151/任务物品</v>
      </c>
      <c r="J85" t="str">
        <f t="shared" si="6"/>
        <v/>
      </c>
      <c r="K85" t="str">
        <f t="shared" si="7"/>
        <v/>
      </c>
    </row>
    <row r="86" spans="1:11" x14ac:dyDescent="0.2">
      <c r="A86" t="str">
        <f>IF(LEN(stditems!B86)=0,"",stditems!B86)</f>
        <v>长空火舞包</v>
      </c>
      <c r="B86" t="str">
        <f>IF(stditems!C86=15,"装备位置:头盔",IF(OR(stditems!C86=19,stditems!C86=20,stditems!C86=21),"装备位置:项链",IF(OR(stditems!C86=5,stditems!C86=6),"装备位置:武器",IF(OR(stditems!C86=10,stditems!C86=11),"装备位置:衣服",IF(stditems!C86=16,"装备位置:斗笠",IF(OR(stditems!C86=22,stditems!C86=23),"装备位置:戒指",IF(OR(stditems!C86=24,stditems!C86=26),"装备位置:手镯",IF(stditems!C86=31,"双击使用物品",IF(stditems!C86=4,"书籍,双击使用",IF(stditems!C86=25,"装备位置:毒符",IF(stditems!C86=41,"任务物品",IF(stditems!C86=56,"强化宝石",IF(stditems!C86=0,"药品",IF(stditems!C86=3,"卷轴",IF(stditems!C86=43,"矿石",IF(stditems!C86=2,"可使用物品",IF(stditems!C86=64,"装备位置:腰带",IF(stditems!C86=62,"装备位置:鞋子",IF(stditems!C86=53,"装备位置:宝石\有气血石功能",IF(stditems!C86=63,"装备位置:灵石",IF(stditems!C86=65,"装备位置:官印",IF(stditems!C86=90,"装备位置:灵玉",IF(OR(stditems!C86=72,stditems!C86=73,stditems!C86=74),"装备位置:称号",IF(stditems!C86=30,"装备位置:勋章",IF(stditems!C86=28,"装备位置:马牌",IF(stditems!C86=12,"装备位置:盾牌",IF(OR(stditems!C86=66,stditems!C86=67),"装备位置:时装衣服",IF(OR(stditems!C86=68,stditems!C86=69),"装备位置:时装武器",IF(OR(stditems!C86=75,stditems!C86=76,stditems!C86=77),"装备位置:时装项链",IF(stditems!C86=78,"装备位置:时装头盔",IF(OR(stditems!C86=79,stditems!C86=80),"装备位置:时装手镯",IF(OR(stditems!C86=81,stditems!C86=82),"装备位置:时装戒指",IF(stditems!C86=83,"装备位置:时装勋章",IF(OR(stditems!C86=84,stditems!C86=85),"装备位置:时装腰带",IF(OR(stditems!C86=86,stditems!C86=87),"装备位置:时装靴子",IF(OR(stditems!C86=88,stditems!C86=89),"装备位置:时装宝石","其他物品"))))))))))))))))))))))))))))))))))))</f>
        <v>任务物品</v>
      </c>
      <c r="C86" t="str">
        <f>IF(OR(stditems!C86=5,stditems!C86=10,stditems!C86=11,stditems!C86=30,stditems!C86=16,stditems!C86=12,stditems!C86=25),0,IF(OR(stditems!C86=15,stditems!C86=19,stditems!C86=20,stditems!C86=21,stditems!C86=22,stditems!C86=23,stditems!C86=24,stditems!C86=26,stditems!C86=28,stditems!C86=29,stditems!C86=30,stditems!C86=53,stditems!C86=62,stditems!C86=63,stditems!C86=64,stditems!C86=65,stditems!C86=90),stditems!D86,""))</f>
        <v/>
      </c>
      <c r="D86" t="str">
        <f>IF(ISNA( VLOOKUP(C86,attrDesc!A:C,2,FALSE)),"", "\250/"&amp;VLOOKUP(C86,attrDesc!A:C,2,FALSE)&amp;":"&amp;VLOOKUP(C86,attrDesc!A:C,3,FALSE))</f>
        <v/>
      </c>
      <c r="H86" t="str">
        <f t="shared" si="4"/>
        <v>151/任务物品</v>
      </c>
      <c r="I86" t="str">
        <f t="shared" si="5"/>
        <v>长空火舞包=151/任务物品</v>
      </c>
      <c r="J86" t="str">
        <f t="shared" si="6"/>
        <v/>
      </c>
      <c r="K86" t="str">
        <f t="shared" si="7"/>
        <v/>
      </c>
    </row>
    <row r="87" spans="1:11" x14ac:dyDescent="0.2">
      <c r="A87" t="str">
        <f>IF(LEN(stditems!B87)=0,"",stditems!B87)</f>
        <v>如雾似梦包</v>
      </c>
      <c r="B87" t="str">
        <f>IF(stditems!C87=15,"装备位置:头盔",IF(OR(stditems!C87=19,stditems!C87=20,stditems!C87=21),"装备位置:项链",IF(OR(stditems!C87=5,stditems!C87=6),"装备位置:武器",IF(OR(stditems!C87=10,stditems!C87=11),"装备位置:衣服",IF(stditems!C87=16,"装备位置:斗笠",IF(OR(stditems!C87=22,stditems!C87=23),"装备位置:戒指",IF(OR(stditems!C87=24,stditems!C87=26),"装备位置:手镯",IF(stditems!C87=31,"双击使用物品",IF(stditems!C87=4,"书籍,双击使用",IF(stditems!C87=25,"装备位置:毒符",IF(stditems!C87=41,"任务物品",IF(stditems!C87=56,"强化宝石",IF(stditems!C87=0,"药品",IF(stditems!C87=3,"卷轴",IF(stditems!C87=43,"矿石",IF(stditems!C87=2,"可使用物品",IF(stditems!C87=64,"装备位置:腰带",IF(stditems!C87=62,"装备位置:鞋子",IF(stditems!C87=53,"装备位置:宝石\有气血石功能",IF(stditems!C87=63,"装备位置:灵石",IF(stditems!C87=65,"装备位置:官印",IF(stditems!C87=90,"装备位置:灵玉",IF(OR(stditems!C87=72,stditems!C87=73,stditems!C87=74),"装备位置:称号",IF(stditems!C87=30,"装备位置:勋章",IF(stditems!C87=28,"装备位置:马牌",IF(stditems!C87=12,"装备位置:盾牌",IF(OR(stditems!C87=66,stditems!C87=67),"装备位置:时装衣服",IF(OR(stditems!C87=68,stditems!C87=69),"装备位置:时装武器",IF(OR(stditems!C87=75,stditems!C87=76,stditems!C87=77),"装备位置:时装项链",IF(stditems!C87=78,"装备位置:时装头盔",IF(OR(stditems!C87=79,stditems!C87=80),"装备位置:时装手镯",IF(OR(stditems!C87=81,stditems!C87=82),"装备位置:时装戒指",IF(stditems!C87=83,"装备位置:时装勋章",IF(OR(stditems!C87=84,stditems!C87=85),"装备位置:时装腰带",IF(OR(stditems!C87=86,stditems!C87=87),"装备位置:时装靴子",IF(OR(stditems!C87=88,stditems!C87=89),"装备位置:时装宝石","其他物品"))))))))))))))))))))))))))))))))))))</f>
        <v>任务物品</v>
      </c>
      <c r="C87" t="str">
        <f>IF(OR(stditems!C87=5,stditems!C87=10,stditems!C87=11,stditems!C87=30,stditems!C87=16,stditems!C87=12,stditems!C87=25),0,IF(OR(stditems!C87=15,stditems!C87=19,stditems!C87=20,stditems!C87=21,stditems!C87=22,stditems!C87=23,stditems!C87=24,stditems!C87=26,stditems!C87=28,stditems!C87=29,stditems!C87=30,stditems!C87=53,stditems!C87=62,stditems!C87=63,stditems!C87=64,stditems!C87=65,stditems!C87=90),stditems!D87,""))</f>
        <v/>
      </c>
      <c r="D87" t="str">
        <f>IF(ISNA( VLOOKUP(C87,attrDesc!A:C,2,FALSE)),"", "\250/"&amp;VLOOKUP(C87,attrDesc!A:C,2,FALSE)&amp;":"&amp;VLOOKUP(C87,attrDesc!A:C,3,FALSE))</f>
        <v/>
      </c>
      <c r="H87" t="str">
        <f t="shared" si="4"/>
        <v>151/任务物品</v>
      </c>
      <c r="I87" t="str">
        <f t="shared" si="5"/>
        <v>如雾似梦包=151/任务物品</v>
      </c>
      <c r="J87" t="str">
        <f t="shared" si="6"/>
        <v/>
      </c>
      <c r="K87" t="str">
        <f t="shared" si="7"/>
        <v/>
      </c>
    </row>
    <row r="88" spans="1:11" x14ac:dyDescent="0.2">
      <c r="A88" t="str">
        <f>IF(LEN(stditems!B88)=0,"",stditems!B88)</f>
        <v>庆典蛋糕</v>
      </c>
      <c r="B88" t="str">
        <f>IF(stditems!C88=15,"装备位置:头盔",IF(OR(stditems!C88=19,stditems!C88=20,stditems!C88=21),"装备位置:项链",IF(OR(stditems!C88=5,stditems!C88=6),"装备位置:武器",IF(OR(stditems!C88=10,stditems!C88=11),"装备位置:衣服",IF(stditems!C88=16,"装备位置:斗笠",IF(OR(stditems!C88=22,stditems!C88=23),"装备位置:戒指",IF(OR(stditems!C88=24,stditems!C88=26),"装备位置:手镯",IF(stditems!C88=31,"双击使用物品",IF(stditems!C88=4,"书籍,双击使用",IF(stditems!C88=25,"装备位置:毒符",IF(stditems!C88=41,"任务物品",IF(stditems!C88=56,"强化宝石",IF(stditems!C88=0,"药品",IF(stditems!C88=3,"卷轴",IF(stditems!C88=43,"矿石",IF(stditems!C88=2,"可使用物品",IF(stditems!C88=64,"装备位置:腰带",IF(stditems!C88=62,"装备位置:鞋子",IF(stditems!C88=53,"装备位置:宝石\有气血石功能",IF(stditems!C88=63,"装备位置:灵石",IF(stditems!C88=65,"装备位置:官印",IF(stditems!C88=90,"装备位置:灵玉",IF(OR(stditems!C88=72,stditems!C88=73,stditems!C88=74),"装备位置:称号",IF(stditems!C88=30,"装备位置:勋章",IF(stditems!C88=28,"装备位置:马牌",IF(stditems!C88=12,"装备位置:盾牌",IF(OR(stditems!C88=66,stditems!C88=67),"装备位置:时装衣服",IF(OR(stditems!C88=68,stditems!C88=69),"装备位置:时装武器",IF(OR(stditems!C88=75,stditems!C88=76,stditems!C88=77),"装备位置:时装项链",IF(stditems!C88=78,"装备位置:时装头盔",IF(OR(stditems!C88=79,stditems!C88=80),"装备位置:时装手镯",IF(OR(stditems!C88=81,stditems!C88=82),"装备位置:时装戒指",IF(stditems!C88=83,"装备位置:时装勋章",IF(OR(stditems!C88=84,stditems!C88=85),"装备位置:时装腰带",IF(OR(stditems!C88=86,stditems!C88=87),"装备位置:时装靴子",IF(OR(stditems!C88=88,stditems!C88=89),"装备位置:时装宝石","其他物品"))))))))))))))))))))))))))))))))))))</f>
        <v>双击使用物品</v>
      </c>
      <c r="C88" t="str">
        <f>IF(OR(stditems!C88=5,stditems!C88=10,stditems!C88=11,stditems!C88=30,stditems!C88=16,stditems!C88=12,stditems!C88=25),0,IF(OR(stditems!C88=15,stditems!C88=19,stditems!C88=20,stditems!C88=21,stditems!C88=22,stditems!C88=23,stditems!C88=24,stditems!C88=26,stditems!C88=28,stditems!C88=29,stditems!C88=30,stditems!C88=53,stditems!C88=62,stditems!C88=63,stditems!C88=64,stditems!C88=65,stditems!C88=90),stditems!D88,""))</f>
        <v/>
      </c>
      <c r="D88" t="str">
        <f>IF(ISNA( VLOOKUP(C88,attrDesc!A:C,2,FALSE)),"", "\250/"&amp;VLOOKUP(C88,attrDesc!A:C,2,FALSE)&amp;":"&amp;VLOOKUP(C88,attrDesc!A:C,3,FALSE))</f>
        <v/>
      </c>
      <c r="H88" t="str">
        <f t="shared" si="4"/>
        <v>151/双击使用物品</v>
      </c>
      <c r="I88" t="str">
        <f t="shared" si="5"/>
        <v>庆典蛋糕=151/双击使用物品</v>
      </c>
      <c r="J88" t="str">
        <f t="shared" si="6"/>
        <v/>
      </c>
      <c r="K88" t="str">
        <f t="shared" si="7"/>
        <v/>
      </c>
    </row>
    <row r="89" spans="1:11" x14ac:dyDescent="0.2">
      <c r="A89" t="str">
        <f>IF(LEN(stditems!B89)=0,"",stditems!B89)</f>
        <v>肉</v>
      </c>
      <c r="B89" t="str">
        <f>IF(stditems!C89=15,"装备位置:头盔",IF(OR(stditems!C89=19,stditems!C89=20,stditems!C89=21),"装备位置:项链",IF(OR(stditems!C89=5,stditems!C89=6),"装备位置:武器",IF(OR(stditems!C89=10,stditems!C89=11),"装备位置:衣服",IF(stditems!C89=16,"装备位置:斗笠",IF(OR(stditems!C89=22,stditems!C89=23),"装备位置:戒指",IF(OR(stditems!C89=24,stditems!C89=26),"装备位置:手镯",IF(stditems!C89=31,"双击使用物品",IF(stditems!C89=4,"书籍,双击使用",IF(stditems!C89=25,"装备位置:毒符",IF(stditems!C89=41,"任务物品",IF(stditems!C89=56,"强化宝石",IF(stditems!C89=0,"药品",IF(stditems!C89=3,"卷轴",IF(stditems!C89=43,"矿石",IF(stditems!C89=2,"可使用物品",IF(stditems!C89=64,"装备位置:腰带",IF(stditems!C89=62,"装备位置:鞋子",IF(stditems!C89=53,"装备位置:宝石\有气血石功能",IF(stditems!C89=63,"装备位置:灵石",IF(stditems!C89=65,"装备位置:官印",IF(stditems!C89=90,"装备位置:灵玉",IF(OR(stditems!C89=72,stditems!C89=73,stditems!C89=74),"装备位置:称号",IF(stditems!C89=30,"装备位置:勋章",IF(stditems!C89=28,"装备位置:马牌",IF(stditems!C89=12,"装备位置:盾牌",IF(OR(stditems!C89=66,stditems!C89=67),"装备位置:时装衣服",IF(OR(stditems!C89=68,stditems!C89=69),"装备位置:时装武器",IF(OR(stditems!C89=75,stditems!C89=76,stditems!C89=77),"装备位置:时装项链",IF(stditems!C89=78,"装备位置:时装头盔",IF(OR(stditems!C89=79,stditems!C89=80),"装备位置:时装手镯",IF(OR(stditems!C89=81,stditems!C89=82),"装备位置:时装戒指",IF(stditems!C89=83,"装备位置:时装勋章",IF(OR(stditems!C89=84,stditems!C89=85),"装备位置:时装腰带",IF(OR(stditems!C89=86,stditems!C89=87),"装备位置:时装靴子",IF(OR(stditems!C89=88,stditems!C89=89),"装备位置:时装宝石","其他物品"))))))))))))))))))))))))))))))))))))</f>
        <v>其他物品</v>
      </c>
      <c r="C89" t="str">
        <f>IF(OR(stditems!C89=5,stditems!C89=10,stditems!C89=11,stditems!C89=30,stditems!C89=16,stditems!C89=12,stditems!C89=25),0,IF(OR(stditems!C89=15,stditems!C89=19,stditems!C89=20,stditems!C89=21,stditems!C89=22,stditems!C89=23,stditems!C89=24,stditems!C89=26,stditems!C89=28,stditems!C89=29,stditems!C89=30,stditems!C89=53,stditems!C89=62,stditems!C89=63,stditems!C89=64,stditems!C89=65,stditems!C89=90),stditems!D89,""))</f>
        <v/>
      </c>
      <c r="D89" t="str">
        <f>IF(ISNA( VLOOKUP(C89,attrDesc!A:C,2,FALSE)),"", "\250/"&amp;VLOOKUP(C89,attrDesc!A:C,2,FALSE)&amp;":"&amp;VLOOKUP(C89,attrDesc!A:C,3,FALSE))</f>
        <v/>
      </c>
      <c r="H89" t="str">
        <f t="shared" si="4"/>
        <v>151/其他物品</v>
      </c>
      <c r="I89" t="str">
        <f t="shared" si="5"/>
        <v>肉=151/其他物品</v>
      </c>
      <c r="J89" t="str">
        <f t="shared" si="6"/>
        <v/>
      </c>
      <c r="K89" t="str">
        <f t="shared" si="7"/>
        <v/>
      </c>
    </row>
    <row r="90" spans="1:11" x14ac:dyDescent="0.2">
      <c r="A90" t="str">
        <f>IF(LEN(stditems!B90)=0,"",stditems!B90)</f>
        <v>鸡肉</v>
      </c>
      <c r="B90" t="str">
        <f>IF(stditems!C90=15,"装备位置:头盔",IF(OR(stditems!C90=19,stditems!C90=20,stditems!C90=21),"装备位置:项链",IF(OR(stditems!C90=5,stditems!C90=6),"装备位置:武器",IF(OR(stditems!C90=10,stditems!C90=11),"装备位置:衣服",IF(stditems!C90=16,"装备位置:斗笠",IF(OR(stditems!C90=22,stditems!C90=23),"装备位置:戒指",IF(OR(stditems!C90=24,stditems!C90=26),"装备位置:手镯",IF(stditems!C90=31,"双击使用物品",IF(stditems!C90=4,"书籍,双击使用",IF(stditems!C90=25,"装备位置:毒符",IF(stditems!C90=41,"任务物品",IF(stditems!C90=56,"强化宝石",IF(stditems!C90=0,"药品",IF(stditems!C90=3,"卷轴",IF(stditems!C90=43,"矿石",IF(stditems!C90=2,"可使用物品",IF(stditems!C90=64,"装备位置:腰带",IF(stditems!C90=62,"装备位置:鞋子",IF(stditems!C90=53,"装备位置:宝石\有气血石功能",IF(stditems!C90=63,"装备位置:灵石",IF(stditems!C90=65,"装备位置:官印",IF(stditems!C90=90,"装备位置:灵玉",IF(OR(stditems!C90=72,stditems!C90=73,stditems!C90=74),"装备位置:称号",IF(stditems!C90=30,"装备位置:勋章",IF(stditems!C90=28,"装备位置:马牌",IF(stditems!C90=12,"装备位置:盾牌",IF(OR(stditems!C90=66,stditems!C90=67),"装备位置:时装衣服",IF(OR(stditems!C90=68,stditems!C90=69),"装备位置:时装武器",IF(OR(stditems!C90=75,stditems!C90=76,stditems!C90=77),"装备位置:时装项链",IF(stditems!C90=78,"装备位置:时装头盔",IF(OR(stditems!C90=79,stditems!C90=80),"装备位置:时装手镯",IF(OR(stditems!C90=81,stditems!C90=82),"装备位置:时装戒指",IF(stditems!C90=83,"装备位置:时装勋章",IF(OR(stditems!C90=84,stditems!C90=85),"装备位置:时装腰带",IF(OR(stditems!C90=86,stditems!C90=87),"装备位置:时装靴子",IF(OR(stditems!C90=88,stditems!C90=89),"装备位置:时装宝石","其他物品"))))))))))))))))))))))))))))))))))))</f>
        <v>其他物品</v>
      </c>
      <c r="C90" t="str">
        <f>IF(OR(stditems!C90=5,stditems!C90=10,stditems!C90=11,stditems!C90=30,stditems!C90=16,stditems!C90=12,stditems!C90=25),0,IF(OR(stditems!C90=15,stditems!C90=19,stditems!C90=20,stditems!C90=21,stditems!C90=22,stditems!C90=23,stditems!C90=24,stditems!C90=26,stditems!C90=28,stditems!C90=29,stditems!C90=30,stditems!C90=53,stditems!C90=62,stditems!C90=63,stditems!C90=64,stditems!C90=65,stditems!C90=90),stditems!D90,""))</f>
        <v/>
      </c>
      <c r="D90" t="str">
        <f>IF(ISNA( VLOOKUP(C90,attrDesc!A:C,2,FALSE)),"", "\250/"&amp;VLOOKUP(C90,attrDesc!A:C,2,FALSE)&amp;":"&amp;VLOOKUP(C90,attrDesc!A:C,3,FALSE))</f>
        <v/>
      </c>
      <c r="H90" t="str">
        <f t="shared" si="4"/>
        <v>151/其他物品</v>
      </c>
      <c r="I90" t="str">
        <f t="shared" si="5"/>
        <v>鸡肉=151/其他物品</v>
      </c>
      <c r="J90" t="str">
        <f t="shared" si="6"/>
        <v/>
      </c>
      <c r="K90" t="str">
        <f t="shared" si="7"/>
        <v/>
      </c>
    </row>
    <row r="91" spans="1:11" x14ac:dyDescent="0.2">
      <c r="A91" t="str">
        <f>IF(LEN(stditems!B91)=0,"",stditems!B91)</f>
        <v>蛆卵</v>
      </c>
      <c r="B91" t="str">
        <f>IF(stditems!C91=15,"装备位置:头盔",IF(OR(stditems!C91=19,stditems!C91=20,stditems!C91=21),"装备位置:项链",IF(OR(stditems!C91=5,stditems!C91=6),"装备位置:武器",IF(OR(stditems!C91=10,stditems!C91=11),"装备位置:衣服",IF(stditems!C91=16,"装备位置:斗笠",IF(OR(stditems!C91=22,stditems!C91=23),"装备位置:戒指",IF(OR(stditems!C91=24,stditems!C91=26),"装备位置:手镯",IF(stditems!C91=31,"双击使用物品",IF(stditems!C91=4,"书籍,双击使用",IF(stditems!C91=25,"装备位置:毒符",IF(stditems!C91=41,"任务物品",IF(stditems!C91=56,"强化宝石",IF(stditems!C91=0,"药品",IF(stditems!C91=3,"卷轴",IF(stditems!C91=43,"矿石",IF(stditems!C91=2,"可使用物品",IF(stditems!C91=64,"装备位置:腰带",IF(stditems!C91=62,"装备位置:鞋子",IF(stditems!C91=53,"装备位置:宝石\有气血石功能",IF(stditems!C91=63,"装备位置:灵石",IF(stditems!C91=65,"装备位置:官印",IF(stditems!C91=90,"装备位置:灵玉",IF(OR(stditems!C91=72,stditems!C91=73,stditems!C91=74),"装备位置:称号",IF(stditems!C91=30,"装备位置:勋章",IF(stditems!C91=28,"装备位置:马牌",IF(stditems!C91=12,"装备位置:盾牌",IF(OR(stditems!C91=66,stditems!C91=67),"装备位置:时装衣服",IF(OR(stditems!C91=68,stditems!C91=69),"装备位置:时装武器",IF(OR(stditems!C91=75,stditems!C91=76,stditems!C91=77),"装备位置:时装项链",IF(stditems!C91=78,"装备位置:时装头盔",IF(OR(stditems!C91=79,stditems!C91=80),"装备位置:时装手镯",IF(OR(stditems!C91=81,stditems!C91=82),"装备位置:时装戒指",IF(stditems!C91=83,"装备位置:时装勋章",IF(OR(stditems!C91=84,stditems!C91=85),"装备位置:时装腰带",IF(OR(stditems!C91=86,stditems!C91=87),"装备位置:时装靴子",IF(OR(stditems!C91=88,stditems!C91=89),"装备位置:时装宝石","其他物品"))))))))))))))))))))))))))))))))))))</f>
        <v>其他物品</v>
      </c>
      <c r="C91" t="str">
        <f>IF(OR(stditems!C91=5,stditems!C91=10,stditems!C91=11,stditems!C91=30,stditems!C91=16,stditems!C91=12,stditems!C91=25),0,IF(OR(stditems!C91=15,stditems!C91=19,stditems!C91=20,stditems!C91=21,stditems!C91=22,stditems!C91=23,stditems!C91=24,stditems!C91=26,stditems!C91=28,stditems!C91=29,stditems!C91=30,stditems!C91=53,stditems!C91=62,stditems!C91=63,stditems!C91=64,stditems!C91=65,stditems!C91=90),stditems!D91,""))</f>
        <v/>
      </c>
      <c r="D91" t="str">
        <f>IF(ISNA( VLOOKUP(C91,attrDesc!A:C,2,FALSE)),"", "\250/"&amp;VLOOKUP(C91,attrDesc!A:C,2,FALSE)&amp;":"&amp;VLOOKUP(C91,attrDesc!A:C,3,FALSE))</f>
        <v/>
      </c>
      <c r="H91" t="str">
        <f t="shared" si="4"/>
        <v>151/其他物品</v>
      </c>
      <c r="I91" t="str">
        <f t="shared" si="5"/>
        <v>蛆卵=151/其他物品</v>
      </c>
      <c r="J91" t="str">
        <f t="shared" si="6"/>
        <v/>
      </c>
      <c r="K91" t="str">
        <f t="shared" si="7"/>
        <v/>
      </c>
    </row>
    <row r="92" spans="1:11" x14ac:dyDescent="0.2">
      <c r="A92" t="str">
        <f>IF(LEN(stditems!B92)=0,"",stditems!B92)</f>
        <v>薄荷叶</v>
      </c>
      <c r="B92" t="str">
        <f>IF(stditems!C92=15,"装备位置:头盔",IF(OR(stditems!C92=19,stditems!C92=20,stditems!C92=21),"装备位置:项链",IF(OR(stditems!C92=5,stditems!C92=6),"装备位置:武器",IF(OR(stditems!C92=10,stditems!C92=11),"装备位置:衣服",IF(stditems!C92=16,"装备位置:斗笠",IF(OR(stditems!C92=22,stditems!C92=23),"装备位置:戒指",IF(OR(stditems!C92=24,stditems!C92=26),"装备位置:手镯",IF(stditems!C92=31,"双击使用物品",IF(stditems!C92=4,"书籍,双击使用",IF(stditems!C92=25,"装备位置:毒符",IF(stditems!C92=41,"任务物品",IF(stditems!C92=56,"强化宝石",IF(stditems!C92=0,"药品",IF(stditems!C92=3,"卷轴",IF(stditems!C92=43,"矿石",IF(stditems!C92=2,"可使用物品",IF(stditems!C92=64,"装备位置:腰带",IF(stditems!C92=62,"装备位置:鞋子",IF(stditems!C92=53,"装备位置:宝石\有气血石功能",IF(stditems!C92=63,"装备位置:灵石",IF(stditems!C92=65,"装备位置:官印",IF(stditems!C92=90,"装备位置:灵玉",IF(OR(stditems!C92=72,stditems!C92=73,stditems!C92=74),"装备位置:称号",IF(stditems!C92=30,"装备位置:勋章",IF(stditems!C92=28,"装备位置:马牌",IF(stditems!C92=12,"装备位置:盾牌",IF(OR(stditems!C92=66,stditems!C92=67),"装备位置:时装衣服",IF(OR(stditems!C92=68,stditems!C92=69),"装备位置:时装武器",IF(OR(stditems!C92=75,stditems!C92=76,stditems!C92=77),"装备位置:时装项链",IF(stditems!C92=78,"装备位置:时装头盔",IF(OR(stditems!C92=79,stditems!C92=80),"装备位置:时装手镯",IF(OR(stditems!C92=81,stditems!C92=82),"装备位置:时装戒指",IF(stditems!C92=83,"装备位置:时装勋章",IF(OR(stditems!C92=84,stditems!C92=85),"装备位置:时装腰带",IF(OR(stditems!C92=86,stditems!C92=87),"装备位置:时装靴子",IF(OR(stditems!C92=88,stditems!C92=89),"装备位置:时装宝石","其他物品"))))))))))))))))))))))))))))))))))))</f>
        <v>其他物品</v>
      </c>
      <c r="C92" t="str">
        <f>IF(OR(stditems!C92=5,stditems!C92=10,stditems!C92=11,stditems!C92=30,stditems!C92=16,stditems!C92=12,stditems!C92=25),0,IF(OR(stditems!C92=15,stditems!C92=19,stditems!C92=20,stditems!C92=21,stditems!C92=22,stditems!C92=23,stditems!C92=24,stditems!C92=26,stditems!C92=28,stditems!C92=29,stditems!C92=30,stditems!C92=53,stditems!C92=62,stditems!C92=63,stditems!C92=64,stditems!C92=65,stditems!C92=90),stditems!D92,""))</f>
        <v/>
      </c>
      <c r="D92" t="str">
        <f>IF(ISNA( VLOOKUP(C92,attrDesc!A:C,2,FALSE)),"", "\250/"&amp;VLOOKUP(C92,attrDesc!A:C,2,FALSE)&amp;":"&amp;VLOOKUP(C92,attrDesc!A:C,3,FALSE))</f>
        <v/>
      </c>
      <c r="H92" t="str">
        <f t="shared" si="4"/>
        <v>151/其他物品</v>
      </c>
      <c r="I92" t="str">
        <f t="shared" si="5"/>
        <v>薄荷叶=151/其他物品</v>
      </c>
      <c r="J92" t="str">
        <f t="shared" si="6"/>
        <v/>
      </c>
      <c r="K92" t="str">
        <f t="shared" si="7"/>
        <v/>
      </c>
    </row>
    <row r="93" spans="1:11" x14ac:dyDescent="0.2">
      <c r="A93" t="str">
        <f>IF(LEN(stditems!B93)=0,"",stditems!B93)</f>
        <v>食人树叶</v>
      </c>
      <c r="B93" t="str">
        <f>IF(stditems!C93=15,"装备位置:头盔",IF(OR(stditems!C93=19,stditems!C93=20,stditems!C93=21),"装备位置:项链",IF(OR(stditems!C93=5,stditems!C93=6),"装备位置:武器",IF(OR(stditems!C93=10,stditems!C93=11),"装备位置:衣服",IF(stditems!C93=16,"装备位置:斗笠",IF(OR(stditems!C93=22,stditems!C93=23),"装备位置:戒指",IF(OR(stditems!C93=24,stditems!C93=26),"装备位置:手镯",IF(stditems!C93=31,"双击使用物品",IF(stditems!C93=4,"书籍,双击使用",IF(stditems!C93=25,"装备位置:毒符",IF(stditems!C93=41,"任务物品",IF(stditems!C93=56,"强化宝石",IF(stditems!C93=0,"药品",IF(stditems!C93=3,"卷轴",IF(stditems!C93=43,"矿石",IF(stditems!C93=2,"可使用物品",IF(stditems!C93=64,"装备位置:腰带",IF(stditems!C93=62,"装备位置:鞋子",IF(stditems!C93=53,"装备位置:宝石\有气血石功能",IF(stditems!C93=63,"装备位置:灵石",IF(stditems!C93=65,"装备位置:官印",IF(stditems!C93=90,"装备位置:灵玉",IF(OR(stditems!C93=72,stditems!C93=73,stditems!C93=74),"装备位置:称号",IF(stditems!C93=30,"装备位置:勋章",IF(stditems!C93=28,"装备位置:马牌",IF(stditems!C93=12,"装备位置:盾牌",IF(OR(stditems!C93=66,stditems!C93=67),"装备位置:时装衣服",IF(OR(stditems!C93=68,stditems!C93=69),"装备位置:时装武器",IF(OR(stditems!C93=75,stditems!C93=76,stditems!C93=77),"装备位置:时装项链",IF(stditems!C93=78,"装备位置:时装头盔",IF(OR(stditems!C93=79,stditems!C93=80),"装备位置:时装手镯",IF(OR(stditems!C93=81,stditems!C93=82),"装备位置:时装戒指",IF(stditems!C93=83,"装备位置:时装勋章",IF(OR(stditems!C93=84,stditems!C93=85),"装备位置:时装腰带",IF(OR(stditems!C93=86,stditems!C93=87),"装备位置:时装靴子",IF(OR(stditems!C93=88,stditems!C93=89),"装备位置:时装宝石","其他物品"))))))))))))))))))))))))))))))))))))</f>
        <v>其他物品</v>
      </c>
      <c r="C93" t="str">
        <f>IF(OR(stditems!C93=5,stditems!C93=10,stditems!C93=11,stditems!C93=30,stditems!C93=16,stditems!C93=12,stditems!C93=25),0,IF(OR(stditems!C93=15,stditems!C93=19,stditems!C93=20,stditems!C93=21,stditems!C93=22,stditems!C93=23,stditems!C93=24,stditems!C93=26,stditems!C93=28,stditems!C93=29,stditems!C93=30,stditems!C93=53,stditems!C93=62,stditems!C93=63,stditems!C93=64,stditems!C93=65,stditems!C93=90),stditems!D93,""))</f>
        <v/>
      </c>
      <c r="D93" t="str">
        <f>IF(ISNA( VLOOKUP(C93,attrDesc!A:C,2,FALSE)),"", "\250/"&amp;VLOOKUP(C93,attrDesc!A:C,2,FALSE)&amp;":"&amp;VLOOKUP(C93,attrDesc!A:C,3,FALSE))</f>
        <v/>
      </c>
      <c r="H93" t="str">
        <f t="shared" si="4"/>
        <v>151/其他物品</v>
      </c>
      <c r="I93" t="str">
        <f t="shared" si="5"/>
        <v>食人树叶=151/其他物品</v>
      </c>
      <c r="J93" t="str">
        <f t="shared" si="6"/>
        <v/>
      </c>
      <c r="K93" t="str">
        <f t="shared" si="7"/>
        <v/>
      </c>
    </row>
    <row r="94" spans="1:11" x14ac:dyDescent="0.2">
      <c r="A94" t="str">
        <f>IF(LEN(stditems!B94)=0,"",stditems!B94)</f>
        <v>毒蜘蛛牙齿</v>
      </c>
      <c r="B94" t="str">
        <f>IF(stditems!C94=15,"装备位置:头盔",IF(OR(stditems!C94=19,stditems!C94=20,stditems!C94=21),"装备位置:项链",IF(OR(stditems!C94=5,stditems!C94=6),"装备位置:武器",IF(OR(stditems!C94=10,stditems!C94=11),"装备位置:衣服",IF(stditems!C94=16,"装备位置:斗笠",IF(OR(stditems!C94=22,stditems!C94=23),"装备位置:戒指",IF(OR(stditems!C94=24,stditems!C94=26),"装备位置:手镯",IF(stditems!C94=31,"双击使用物品",IF(stditems!C94=4,"书籍,双击使用",IF(stditems!C94=25,"装备位置:毒符",IF(stditems!C94=41,"任务物品",IF(stditems!C94=56,"强化宝石",IF(stditems!C94=0,"药品",IF(stditems!C94=3,"卷轴",IF(stditems!C94=43,"矿石",IF(stditems!C94=2,"可使用物品",IF(stditems!C94=64,"装备位置:腰带",IF(stditems!C94=62,"装备位置:鞋子",IF(stditems!C94=53,"装备位置:宝石\有气血石功能",IF(stditems!C94=63,"装备位置:灵石",IF(stditems!C94=65,"装备位置:官印",IF(stditems!C94=90,"装备位置:灵玉",IF(OR(stditems!C94=72,stditems!C94=73,stditems!C94=74),"装备位置:称号",IF(stditems!C94=30,"装备位置:勋章",IF(stditems!C94=28,"装备位置:马牌",IF(stditems!C94=12,"装备位置:盾牌",IF(OR(stditems!C94=66,stditems!C94=67),"装备位置:时装衣服",IF(OR(stditems!C94=68,stditems!C94=69),"装备位置:时装武器",IF(OR(stditems!C94=75,stditems!C94=76,stditems!C94=77),"装备位置:时装项链",IF(stditems!C94=78,"装备位置:时装头盔",IF(OR(stditems!C94=79,stditems!C94=80),"装备位置:时装手镯",IF(OR(stditems!C94=81,stditems!C94=82),"装备位置:时装戒指",IF(stditems!C94=83,"装备位置:时装勋章",IF(OR(stditems!C94=84,stditems!C94=85),"装备位置:时装腰带",IF(OR(stditems!C94=86,stditems!C94=87),"装备位置:时装靴子",IF(OR(stditems!C94=88,stditems!C94=89),"装备位置:时装宝石","其他物品"))))))))))))))))))))))))))))))))))))</f>
        <v>其他物品</v>
      </c>
      <c r="C94" t="str">
        <f>IF(OR(stditems!C94=5,stditems!C94=10,stditems!C94=11,stditems!C94=30,stditems!C94=16,stditems!C94=12,stditems!C94=25),0,IF(OR(stditems!C94=15,stditems!C94=19,stditems!C94=20,stditems!C94=21,stditems!C94=22,stditems!C94=23,stditems!C94=24,stditems!C94=26,stditems!C94=28,stditems!C94=29,stditems!C94=30,stditems!C94=53,stditems!C94=62,stditems!C94=63,stditems!C94=64,stditems!C94=65,stditems!C94=90),stditems!D94,""))</f>
        <v/>
      </c>
      <c r="D94" t="str">
        <f>IF(ISNA( VLOOKUP(C94,attrDesc!A:C,2,FALSE)),"", "\250/"&amp;VLOOKUP(C94,attrDesc!A:C,2,FALSE)&amp;":"&amp;VLOOKUP(C94,attrDesc!A:C,3,FALSE))</f>
        <v/>
      </c>
      <c r="H94" t="str">
        <f t="shared" si="4"/>
        <v>151/其他物品</v>
      </c>
      <c r="I94" t="str">
        <f t="shared" si="5"/>
        <v>毒蜘蛛牙齿=151/其他物品</v>
      </c>
      <c r="J94" t="str">
        <f t="shared" si="6"/>
        <v/>
      </c>
      <c r="K94" t="str">
        <f t="shared" si="7"/>
        <v/>
      </c>
    </row>
    <row r="95" spans="1:11" x14ac:dyDescent="0.2">
      <c r="A95" t="str">
        <f>IF(LEN(stditems!B95)=0,"",stditems!B95)</f>
        <v>蝎子尾巴</v>
      </c>
      <c r="B95" t="str">
        <f>IF(stditems!C95=15,"装备位置:头盔",IF(OR(stditems!C95=19,stditems!C95=20,stditems!C95=21),"装备位置:项链",IF(OR(stditems!C95=5,stditems!C95=6),"装备位置:武器",IF(OR(stditems!C95=10,stditems!C95=11),"装备位置:衣服",IF(stditems!C95=16,"装备位置:斗笠",IF(OR(stditems!C95=22,stditems!C95=23),"装备位置:戒指",IF(OR(stditems!C95=24,stditems!C95=26),"装备位置:手镯",IF(stditems!C95=31,"双击使用物品",IF(stditems!C95=4,"书籍,双击使用",IF(stditems!C95=25,"装备位置:毒符",IF(stditems!C95=41,"任务物品",IF(stditems!C95=56,"强化宝石",IF(stditems!C95=0,"药品",IF(stditems!C95=3,"卷轴",IF(stditems!C95=43,"矿石",IF(stditems!C95=2,"可使用物品",IF(stditems!C95=64,"装备位置:腰带",IF(stditems!C95=62,"装备位置:鞋子",IF(stditems!C95=53,"装备位置:宝石\有气血石功能",IF(stditems!C95=63,"装备位置:灵石",IF(stditems!C95=65,"装备位置:官印",IF(stditems!C95=90,"装备位置:灵玉",IF(OR(stditems!C95=72,stditems!C95=73,stditems!C95=74),"装备位置:称号",IF(stditems!C95=30,"装备位置:勋章",IF(stditems!C95=28,"装备位置:马牌",IF(stditems!C95=12,"装备位置:盾牌",IF(OR(stditems!C95=66,stditems!C95=67),"装备位置:时装衣服",IF(OR(stditems!C95=68,stditems!C95=69),"装备位置:时装武器",IF(OR(stditems!C95=75,stditems!C95=76,stditems!C95=77),"装备位置:时装项链",IF(stditems!C95=78,"装备位置:时装头盔",IF(OR(stditems!C95=79,stditems!C95=80),"装备位置:时装手镯",IF(OR(stditems!C95=81,stditems!C95=82),"装备位置:时装戒指",IF(stditems!C95=83,"装备位置:时装勋章",IF(OR(stditems!C95=84,stditems!C95=85),"装备位置:时装腰带",IF(OR(stditems!C95=86,stditems!C95=87),"装备位置:时装靴子",IF(OR(stditems!C95=88,stditems!C95=89),"装备位置:时装宝石","其他物品"))))))))))))))))))))))))))))))))))))</f>
        <v>其他物品</v>
      </c>
      <c r="C95" t="str">
        <f>IF(OR(stditems!C95=5,stditems!C95=10,stditems!C95=11,stditems!C95=30,stditems!C95=16,stditems!C95=12,stditems!C95=25),0,IF(OR(stditems!C95=15,stditems!C95=19,stditems!C95=20,stditems!C95=21,stditems!C95=22,stditems!C95=23,stditems!C95=24,stditems!C95=26,stditems!C95=28,stditems!C95=29,stditems!C95=30,stditems!C95=53,stditems!C95=62,stditems!C95=63,stditems!C95=64,stditems!C95=65,stditems!C95=90),stditems!D95,""))</f>
        <v/>
      </c>
      <c r="D95" t="str">
        <f>IF(ISNA( VLOOKUP(C95,attrDesc!A:C,2,FALSE)),"", "\250/"&amp;VLOOKUP(C95,attrDesc!A:C,2,FALSE)&amp;":"&amp;VLOOKUP(C95,attrDesc!A:C,3,FALSE))</f>
        <v/>
      </c>
      <c r="H95" t="str">
        <f t="shared" si="4"/>
        <v>151/其他物品</v>
      </c>
      <c r="I95" t="str">
        <f t="shared" si="5"/>
        <v>蝎子尾巴=151/其他物品</v>
      </c>
      <c r="J95" t="str">
        <f t="shared" si="6"/>
        <v/>
      </c>
      <c r="K95" t="str">
        <f t="shared" si="7"/>
        <v/>
      </c>
    </row>
    <row r="96" spans="1:11" x14ac:dyDescent="0.2">
      <c r="A96" t="str">
        <f>IF(LEN(stditems!B96)=0,"",stditems!B96)</f>
        <v>食人树果实</v>
      </c>
      <c r="B96" t="str">
        <f>IF(stditems!C96=15,"装备位置:头盔",IF(OR(stditems!C96=19,stditems!C96=20,stditems!C96=21),"装备位置:项链",IF(OR(stditems!C96=5,stditems!C96=6),"装备位置:武器",IF(OR(stditems!C96=10,stditems!C96=11),"装备位置:衣服",IF(stditems!C96=16,"装备位置:斗笠",IF(OR(stditems!C96=22,stditems!C96=23),"装备位置:戒指",IF(OR(stditems!C96=24,stditems!C96=26),"装备位置:手镯",IF(stditems!C96=31,"双击使用物品",IF(stditems!C96=4,"书籍,双击使用",IF(stditems!C96=25,"装备位置:毒符",IF(stditems!C96=41,"任务物品",IF(stditems!C96=56,"强化宝石",IF(stditems!C96=0,"药品",IF(stditems!C96=3,"卷轴",IF(stditems!C96=43,"矿石",IF(stditems!C96=2,"可使用物品",IF(stditems!C96=64,"装备位置:腰带",IF(stditems!C96=62,"装备位置:鞋子",IF(stditems!C96=53,"装备位置:宝石\有气血石功能",IF(stditems!C96=63,"装备位置:灵石",IF(stditems!C96=65,"装备位置:官印",IF(stditems!C96=90,"装备位置:灵玉",IF(OR(stditems!C96=72,stditems!C96=73,stditems!C96=74),"装备位置:称号",IF(stditems!C96=30,"装备位置:勋章",IF(stditems!C96=28,"装备位置:马牌",IF(stditems!C96=12,"装备位置:盾牌",IF(OR(stditems!C96=66,stditems!C96=67),"装备位置:时装衣服",IF(OR(stditems!C96=68,stditems!C96=69),"装备位置:时装武器",IF(OR(stditems!C96=75,stditems!C96=76,stditems!C96=77),"装备位置:时装项链",IF(stditems!C96=78,"装备位置:时装头盔",IF(OR(stditems!C96=79,stditems!C96=80),"装备位置:时装手镯",IF(OR(stditems!C96=81,stditems!C96=82),"装备位置:时装戒指",IF(stditems!C96=83,"装备位置:时装勋章",IF(OR(stditems!C96=84,stditems!C96=85),"装备位置:时装腰带",IF(OR(stditems!C96=86,stditems!C96=87),"装备位置:时装靴子",IF(OR(stditems!C96=88,stditems!C96=89),"装备位置:时装宝石","其他物品"))))))))))))))))))))))))))))))))))))</f>
        <v>其他物品</v>
      </c>
      <c r="C96" t="str">
        <f>IF(OR(stditems!C96=5,stditems!C96=10,stditems!C96=11,stditems!C96=30,stditems!C96=16,stditems!C96=12,stditems!C96=25),0,IF(OR(stditems!C96=15,stditems!C96=19,stditems!C96=20,stditems!C96=21,stditems!C96=22,stditems!C96=23,stditems!C96=24,stditems!C96=26,stditems!C96=28,stditems!C96=29,stditems!C96=30,stditems!C96=53,stditems!C96=62,stditems!C96=63,stditems!C96=64,stditems!C96=65,stditems!C96=90),stditems!D96,""))</f>
        <v/>
      </c>
      <c r="D96" t="str">
        <f>IF(ISNA( VLOOKUP(C96,attrDesc!A:C,2,FALSE)),"", "\250/"&amp;VLOOKUP(C96,attrDesc!A:C,2,FALSE)&amp;":"&amp;VLOOKUP(C96,attrDesc!A:C,3,FALSE))</f>
        <v/>
      </c>
      <c r="H96" t="str">
        <f t="shared" si="4"/>
        <v>151/其他物品</v>
      </c>
      <c r="I96" t="str">
        <f t="shared" si="5"/>
        <v>食人树果实=151/其他物品</v>
      </c>
      <c r="J96" t="str">
        <f t="shared" si="6"/>
        <v/>
      </c>
      <c r="K96" t="str">
        <f t="shared" si="7"/>
        <v/>
      </c>
    </row>
    <row r="97" spans="1:11" x14ac:dyDescent="0.2">
      <c r="A97" t="str">
        <f>IF(LEN(stditems!B97)=0,"",stditems!B97)</f>
        <v>铜矿</v>
      </c>
      <c r="B97" t="str">
        <f>IF(stditems!C97=15,"装备位置:头盔",IF(OR(stditems!C97=19,stditems!C97=20,stditems!C97=21),"装备位置:项链",IF(OR(stditems!C97=5,stditems!C97=6),"装备位置:武器",IF(OR(stditems!C97=10,stditems!C97=11),"装备位置:衣服",IF(stditems!C97=16,"装备位置:斗笠",IF(OR(stditems!C97=22,stditems!C97=23),"装备位置:戒指",IF(OR(stditems!C97=24,stditems!C97=26),"装备位置:手镯",IF(stditems!C97=31,"双击使用物品",IF(stditems!C97=4,"书籍,双击使用",IF(stditems!C97=25,"装备位置:毒符",IF(stditems!C97=41,"任务物品",IF(stditems!C97=56,"强化宝石",IF(stditems!C97=0,"药品",IF(stditems!C97=3,"卷轴",IF(stditems!C97=43,"矿石",IF(stditems!C97=2,"可使用物品",IF(stditems!C97=64,"装备位置:腰带",IF(stditems!C97=62,"装备位置:鞋子",IF(stditems!C97=53,"装备位置:宝石\有气血石功能",IF(stditems!C97=63,"装备位置:灵石",IF(stditems!C97=65,"装备位置:官印",IF(stditems!C97=90,"装备位置:灵玉",IF(OR(stditems!C97=72,stditems!C97=73,stditems!C97=74),"装备位置:称号",IF(stditems!C97=30,"装备位置:勋章",IF(stditems!C97=28,"装备位置:马牌",IF(stditems!C97=12,"装备位置:盾牌",IF(OR(stditems!C97=66,stditems!C97=67),"装备位置:时装衣服",IF(OR(stditems!C97=68,stditems!C97=69),"装备位置:时装武器",IF(OR(stditems!C97=75,stditems!C97=76,stditems!C97=77),"装备位置:时装项链",IF(stditems!C97=78,"装备位置:时装头盔",IF(OR(stditems!C97=79,stditems!C97=80),"装备位置:时装手镯",IF(OR(stditems!C97=81,stditems!C97=82),"装备位置:时装戒指",IF(stditems!C97=83,"装备位置:时装勋章",IF(OR(stditems!C97=84,stditems!C97=85),"装备位置:时装腰带",IF(OR(stditems!C97=86,stditems!C97=87),"装备位置:时装靴子",IF(OR(stditems!C97=88,stditems!C97=89),"装备位置:时装宝石","其他物品"))))))))))))))))))))))))))))))))))))</f>
        <v>矿石</v>
      </c>
      <c r="C97" t="str">
        <f>IF(OR(stditems!C97=5,stditems!C97=10,stditems!C97=11,stditems!C97=30,stditems!C97=16,stditems!C97=12,stditems!C97=25),0,IF(OR(stditems!C97=15,stditems!C97=19,stditems!C97=20,stditems!C97=21,stditems!C97=22,stditems!C97=23,stditems!C97=24,stditems!C97=26,stditems!C97=28,stditems!C97=29,stditems!C97=30,stditems!C97=53,stditems!C97=62,stditems!C97=63,stditems!C97=64,stditems!C97=65,stditems!C97=90),stditems!D97,""))</f>
        <v/>
      </c>
      <c r="D97" t="str">
        <f>IF(ISNA( VLOOKUP(C97,attrDesc!A:C,2,FALSE)),"", "\250/"&amp;VLOOKUP(C97,attrDesc!A:C,2,FALSE)&amp;":"&amp;VLOOKUP(C97,attrDesc!A:C,3,FALSE))</f>
        <v/>
      </c>
      <c r="H97" t="str">
        <f t="shared" si="4"/>
        <v>151/矿石</v>
      </c>
      <c r="I97" t="str">
        <f t="shared" si="5"/>
        <v>铜矿=151/矿石</v>
      </c>
      <c r="J97" t="str">
        <f t="shared" si="6"/>
        <v/>
      </c>
      <c r="K97" t="str">
        <f t="shared" si="7"/>
        <v/>
      </c>
    </row>
    <row r="98" spans="1:11" x14ac:dyDescent="0.2">
      <c r="A98" t="str">
        <f>IF(LEN(stditems!B98)=0,"",stditems!B98)</f>
        <v>铁矿</v>
      </c>
      <c r="B98" t="str">
        <f>IF(stditems!C98=15,"装备位置:头盔",IF(OR(stditems!C98=19,stditems!C98=20,stditems!C98=21),"装备位置:项链",IF(OR(stditems!C98=5,stditems!C98=6),"装备位置:武器",IF(OR(stditems!C98=10,stditems!C98=11),"装备位置:衣服",IF(stditems!C98=16,"装备位置:斗笠",IF(OR(stditems!C98=22,stditems!C98=23),"装备位置:戒指",IF(OR(stditems!C98=24,stditems!C98=26),"装备位置:手镯",IF(stditems!C98=31,"双击使用物品",IF(stditems!C98=4,"书籍,双击使用",IF(stditems!C98=25,"装备位置:毒符",IF(stditems!C98=41,"任务物品",IF(stditems!C98=56,"强化宝石",IF(stditems!C98=0,"药品",IF(stditems!C98=3,"卷轴",IF(stditems!C98=43,"矿石",IF(stditems!C98=2,"可使用物品",IF(stditems!C98=64,"装备位置:腰带",IF(stditems!C98=62,"装备位置:鞋子",IF(stditems!C98=53,"装备位置:宝石\有气血石功能",IF(stditems!C98=63,"装备位置:灵石",IF(stditems!C98=65,"装备位置:官印",IF(stditems!C98=90,"装备位置:灵玉",IF(OR(stditems!C98=72,stditems!C98=73,stditems!C98=74),"装备位置:称号",IF(stditems!C98=30,"装备位置:勋章",IF(stditems!C98=28,"装备位置:马牌",IF(stditems!C98=12,"装备位置:盾牌",IF(OR(stditems!C98=66,stditems!C98=67),"装备位置:时装衣服",IF(OR(stditems!C98=68,stditems!C98=69),"装备位置:时装武器",IF(OR(stditems!C98=75,stditems!C98=76,stditems!C98=77),"装备位置:时装项链",IF(stditems!C98=78,"装备位置:时装头盔",IF(OR(stditems!C98=79,stditems!C98=80),"装备位置:时装手镯",IF(OR(stditems!C98=81,stditems!C98=82),"装备位置:时装戒指",IF(stditems!C98=83,"装备位置:时装勋章",IF(OR(stditems!C98=84,stditems!C98=85),"装备位置:时装腰带",IF(OR(stditems!C98=86,stditems!C98=87),"装备位置:时装靴子",IF(OR(stditems!C98=88,stditems!C98=89),"装备位置:时装宝石","其他物品"))))))))))))))))))))))))))))))))))))</f>
        <v>矿石</v>
      </c>
      <c r="C98" t="str">
        <f>IF(OR(stditems!C98=5,stditems!C98=10,stditems!C98=11,stditems!C98=30,stditems!C98=16,stditems!C98=12,stditems!C98=25),0,IF(OR(stditems!C98=15,stditems!C98=19,stditems!C98=20,stditems!C98=21,stditems!C98=22,stditems!C98=23,stditems!C98=24,stditems!C98=26,stditems!C98=28,stditems!C98=29,stditems!C98=30,stditems!C98=53,stditems!C98=62,stditems!C98=63,stditems!C98=64,stditems!C98=65,stditems!C98=90),stditems!D98,""))</f>
        <v/>
      </c>
      <c r="D98" t="str">
        <f>IF(ISNA( VLOOKUP(C98,attrDesc!A:C,2,FALSE)),"", "\250/"&amp;VLOOKUP(C98,attrDesc!A:C,2,FALSE)&amp;":"&amp;VLOOKUP(C98,attrDesc!A:C,3,FALSE))</f>
        <v/>
      </c>
      <c r="H98" t="str">
        <f t="shared" si="4"/>
        <v>151/矿石</v>
      </c>
      <c r="I98" t="str">
        <f t="shared" si="5"/>
        <v>铁矿=151/矿石</v>
      </c>
      <c r="J98" t="str">
        <f t="shared" si="6"/>
        <v/>
      </c>
      <c r="K98" t="str">
        <f t="shared" si="7"/>
        <v/>
      </c>
    </row>
    <row r="99" spans="1:11" x14ac:dyDescent="0.2">
      <c r="A99" t="str">
        <f>IF(LEN(stditems!B99)=0,"",stditems!B99)</f>
        <v>银矿</v>
      </c>
      <c r="B99" t="str">
        <f>IF(stditems!C99=15,"装备位置:头盔",IF(OR(stditems!C99=19,stditems!C99=20,stditems!C99=21),"装备位置:项链",IF(OR(stditems!C99=5,stditems!C99=6),"装备位置:武器",IF(OR(stditems!C99=10,stditems!C99=11),"装备位置:衣服",IF(stditems!C99=16,"装备位置:斗笠",IF(OR(stditems!C99=22,stditems!C99=23),"装备位置:戒指",IF(OR(stditems!C99=24,stditems!C99=26),"装备位置:手镯",IF(stditems!C99=31,"双击使用物品",IF(stditems!C99=4,"书籍,双击使用",IF(stditems!C99=25,"装备位置:毒符",IF(stditems!C99=41,"任务物品",IF(stditems!C99=56,"强化宝石",IF(stditems!C99=0,"药品",IF(stditems!C99=3,"卷轴",IF(stditems!C99=43,"矿石",IF(stditems!C99=2,"可使用物品",IF(stditems!C99=64,"装备位置:腰带",IF(stditems!C99=62,"装备位置:鞋子",IF(stditems!C99=53,"装备位置:宝石\有气血石功能",IF(stditems!C99=63,"装备位置:灵石",IF(stditems!C99=65,"装备位置:官印",IF(stditems!C99=90,"装备位置:灵玉",IF(OR(stditems!C99=72,stditems!C99=73,stditems!C99=74),"装备位置:称号",IF(stditems!C99=30,"装备位置:勋章",IF(stditems!C99=28,"装备位置:马牌",IF(stditems!C99=12,"装备位置:盾牌",IF(OR(stditems!C99=66,stditems!C99=67),"装备位置:时装衣服",IF(OR(stditems!C99=68,stditems!C99=69),"装备位置:时装武器",IF(OR(stditems!C99=75,stditems!C99=76,stditems!C99=77),"装备位置:时装项链",IF(stditems!C99=78,"装备位置:时装头盔",IF(OR(stditems!C99=79,stditems!C99=80),"装备位置:时装手镯",IF(OR(stditems!C99=81,stditems!C99=82),"装备位置:时装戒指",IF(stditems!C99=83,"装备位置:时装勋章",IF(OR(stditems!C99=84,stditems!C99=85),"装备位置:时装腰带",IF(OR(stditems!C99=86,stditems!C99=87),"装备位置:时装靴子",IF(OR(stditems!C99=88,stditems!C99=89),"装备位置:时装宝石","其他物品"))))))))))))))))))))))))))))))))))))</f>
        <v>矿石</v>
      </c>
      <c r="C99" t="str">
        <f>IF(OR(stditems!C99=5,stditems!C99=10,stditems!C99=11,stditems!C99=30,stditems!C99=16,stditems!C99=12,stditems!C99=25),0,IF(OR(stditems!C99=15,stditems!C99=19,stditems!C99=20,stditems!C99=21,stditems!C99=22,stditems!C99=23,stditems!C99=24,stditems!C99=26,stditems!C99=28,stditems!C99=29,stditems!C99=30,stditems!C99=53,stditems!C99=62,stditems!C99=63,stditems!C99=64,stditems!C99=65,stditems!C99=90),stditems!D99,""))</f>
        <v/>
      </c>
      <c r="D99" t="str">
        <f>IF(ISNA( VLOOKUP(C99,attrDesc!A:C,2,FALSE)),"", "\250/"&amp;VLOOKUP(C99,attrDesc!A:C,2,FALSE)&amp;":"&amp;VLOOKUP(C99,attrDesc!A:C,3,FALSE))</f>
        <v/>
      </c>
      <c r="H99" t="str">
        <f t="shared" si="4"/>
        <v>151/矿石</v>
      </c>
      <c r="I99" t="str">
        <f t="shared" si="5"/>
        <v>银矿=151/矿石</v>
      </c>
      <c r="J99" t="str">
        <f t="shared" si="6"/>
        <v/>
      </c>
      <c r="K99" t="str">
        <f t="shared" si="7"/>
        <v/>
      </c>
    </row>
    <row r="100" spans="1:11" x14ac:dyDescent="0.2">
      <c r="A100" t="str">
        <f>IF(LEN(stditems!B100)=0,"",stditems!B100)</f>
        <v>金矿</v>
      </c>
      <c r="B100" t="str">
        <f>IF(stditems!C100=15,"装备位置:头盔",IF(OR(stditems!C100=19,stditems!C100=20,stditems!C100=21),"装备位置:项链",IF(OR(stditems!C100=5,stditems!C100=6),"装备位置:武器",IF(OR(stditems!C100=10,stditems!C100=11),"装备位置:衣服",IF(stditems!C100=16,"装备位置:斗笠",IF(OR(stditems!C100=22,stditems!C100=23),"装备位置:戒指",IF(OR(stditems!C100=24,stditems!C100=26),"装备位置:手镯",IF(stditems!C100=31,"双击使用物品",IF(stditems!C100=4,"书籍,双击使用",IF(stditems!C100=25,"装备位置:毒符",IF(stditems!C100=41,"任务物品",IF(stditems!C100=56,"强化宝石",IF(stditems!C100=0,"药品",IF(stditems!C100=3,"卷轴",IF(stditems!C100=43,"矿石",IF(stditems!C100=2,"可使用物品",IF(stditems!C100=64,"装备位置:腰带",IF(stditems!C100=62,"装备位置:鞋子",IF(stditems!C100=53,"装备位置:宝石\有气血石功能",IF(stditems!C100=63,"装备位置:灵石",IF(stditems!C100=65,"装备位置:官印",IF(stditems!C100=90,"装备位置:灵玉",IF(OR(stditems!C100=72,stditems!C100=73,stditems!C100=74),"装备位置:称号",IF(stditems!C100=30,"装备位置:勋章",IF(stditems!C100=28,"装备位置:马牌",IF(stditems!C100=12,"装备位置:盾牌",IF(OR(stditems!C100=66,stditems!C100=67),"装备位置:时装衣服",IF(OR(stditems!C100=68,stditems!C100=69),"装备位置:时装武器",IF(OR(stditems!C100=75,stditems!C100=76,stditems!C100=77),"装备位置:时装项链",IF(stditems!C100=78,"装备位置:时装头盔",IF(OR(stditems!C100=79,stditems!C100=80),"装备位置:时装手镯",IF(OR(stditems!C100=81,stditems!C100=82),"装备位置:时装戒指",IF(stditems!C100=83,"装备位置:时装勋章",IF(OR(stditems!C100=84,stditems!C100=85),"装备位置:时装腰带",IF(OR(stditems!C100=86,stditems!C100=87),"装备位置:时装靴子",IF(OR(stditems!C100=88,stditems!C100=89),"装备位置:时装宝石","其他物品"))))))))))))))))))))))))))))))))))))</f>
        <v>矿石</v>
      </c>
      <c r="C100" t="str">
        <f>IF(OR(stditems!C100=5,stditems!C100=10,stditems!C100=11,stditems!C100=30,stditems!C100=16,stditems!C100=12,stditems!C100=25),0,IF(OR(stditems!C100=15,stditems!C100=19,stditems!C100=20,stditems!C100=21,stditems!C100=22,stditems!C100=23,stditems!C100=24,stditems!C100=26,stditems!C100=28,stditems!C100=29,stditems!C100=30,stditems!C100=53,stditems!C100=62,stditems!C100=63,stditems!C100=64,stditems!C100=65,stditems!C100=90),stditems!D100,""))</f>
        <v/>
      </c>
      <c r="D100" t="str">
        <f>IF(ISNA( VLOOKUP(C100,attrDesc!A:C,2,FALSE)),"", "\250/"&amp;VLOOKUP(C100,attrDesc!A:C,2,FALSE)&amp;":"&amp;VLOOKUP(C100,attrDesc!A:C,3,FALSE))</f>
        <v/>
      </c>
      <c r="H100" t="str">
        <f t="shared" si="4"/>
        <v>151/矿石</v>
      </c>
      <c r="I100" t="str">
        <f t="shared" si="5"/>
        <v>金矿=151/矿石</v>
      </c>
      <c r="J100" t="str">
        <f t="shared" si="6"/>
        <v/>
      </c>
      <c r="K100" t="str">
        <f t="shared" si="7"/>
        <v/>
      </c>
    </row>
    <row r="101" spans="1:11" x14ac:dyDescent="0.2">
      <c r="A101" t="str">
        <f>IF(LEN(stditems!B101)=0,"",stditems!B101)</f>
        <v>黑铁矿</v>
      </c>
      <c r="B101" t="str">
        <f>IF(stditems!C101=15,"装备位置:头盔",IF(OR(stditems!C101=19,stditems!C101=20,stditems!C101=21),"装备位置:项链",IF(OR(stditems!C101=5,stditems!C101=6),"装备位置:武器",IF(OR(stditems!C101=10,stditems!C101=11),"装备位置:衣服",IF(stditems!C101=16,"装备位置:斗笠",IF(OR(stditems!C101=22,stditems!C101=23),"装备位置:戒指",IF(OR(stditems!C101=24,stditems!C101=26),"装备位置:手镯",IF(stditems!C101=31,"双击使用物品",IF(stditems!C101=4,"书籍,双击使用",IF(stditems!C101=25,"装备位置:毒符",IF(stditems!C101=41,"任务物品",IF(stditems!C101=56,"强化宝石",IF(stditems!C101=0,"药品",IF(stditems!C101=3,"卷轴",IF(stditems!C101=43,"矿石",IF(stditems!C101=2,"可使用物品",IF(stditems!C101=64,"装备位置:腰带",IF(stditems!C101=62,"装备位置:鞋子",IF(stditems!C101=53,"装备位置:宝石\有气血石功能",IF(stditems!C101=63,"装备位置:灵石",IF(stditems!C101=65,"装备位置:官印",IF(stditems!C101=90,"装备位置:灵玉",IF(OR(stditems!C101=72,stditems!C101=73,stditems!C101=74),"装备位置:称号",IF(stditems!C101=30,"装备位置:勋章",IF(stditems!C101=28,"装备位置:马牌",IF(stditems!C101=12,"装备位置:盾牌",IF(OR(stditems!C101=66,stditems!C101=67),"装备位置:时装衣服",IF(OR(stditems!C101=68,stditems!C101=69),"装备位置:时装武器",IF(OR(stditems!C101=75,stditems!C101=76,stditems!C101=77),"装备位置:时装项链",IF(stditems!C101=78,"装备位置:时装头盔",IF(OR(stditems!C101=79,stditems!C101=80),"装备位置:时装手镯",IF(OR(stditems!C101=81,stditems!C101=82),"装备位置:时装戒指",IF(stditems!C101=83,"装备位置:时装勋章",IF(OR(stditems!C101=84,stditems!C101=85),"装备位置:时装腰带",IF(OR(stditems!C101=86,stditems!C101=87),"装备位置:时装靴子",IF(OR(stditems!C101=88,stditems!C101=89),"装备位置:时装宝石","其他物品"))))))))))))))))))))))))))))))))))))</f>
        <v>矿石</v>
      </c>
      <c r="C101" t="str">
        <f>IF(OR(stditems!C101=5,stditems!C101=10,stditems!C101=11,stditems!C101=30,stditems!C101=16,stditems!C101=12,stditems!C101=25),0,IF(OR(stditems!C101=15,stditems!C101=19,stditems!C101=20,stditems!C101=21,stditems!C101=22,stditems!C101=23,stditems!C101=24,stditems!C101=26,stditems!C101=28,stditems!C101=29,stditems!C101=30,stditems!C101=53,stditems!C101=62,stditems!C101=63,stditems!C101=64,stditems!C101=65,stditems!C101=90),stditems!D101,""))</f>
        <v/>
      </c>
      <c r="D101" t="str">
        <f>IF(ISNA( VLOOKUP(C101,attrDesc!A:C,2,FALSE)),"", "\250/"&amp;VLOOKUP(C101,attrDesc!A:C,2,FALSE)&amp;":"&amp;VLOOKUP(C101,attrDesc!A:C,3,FALSE))</f>
        <v/>
      </c>
      <c r="H101" t="str">
        <f t="shared" si="4"/>
        <v>151/矿石</v>
      </c>
      <c r="I101" t="str">
        <f t="shared" si="5"/>
        <v>黑铁矿=151/矿石</v>
      </c>
      <c r="J101" t="str">
        <f t="shared" si="6"/>
        <v/>
      </c>
      <c r="K101" t="str">
        <f t="shared" si="7"/>
        <v/>
      </c>
    </row>
    <row r="102" spans="1:11" x14ac:dyDescent="0.2">
      <c r="A102" t="str">
        <f>IF(LEN(stditems!B102)=0,"",stditems!B102)</f>
        <v>绿宝石矿</v>
      </c>
      <c r="B102" t="str">
        <f>IF(stditems!C102=15,"装备位置:头盔",IF(OR(stditems!C102=19,stditems!C102=20,stditems!C102=21),"装备位置:项链",IF(OR(stditems!C102=5,stditems!C102=6),"装备位置:武器",IF(OR(stditems!C102=10,stditems!C102=11),"装备位置:衣服",IF(stditems!C102=16,"装备位置:斗笠",IF(OR(stditems!C102=22,stditems!C102=23),"装备位置:戒指",IF(OR(stditems!C102=24,stditems!C102=26),"装备位置:手镯",IF(stditems!C102=31,"双击使用物品",IF(stditems!C102=4,"书籍,双击使用",IF(stditems!C102=25,"装备位置:毒符",IF(stditems!C102=41,"任务物品",IF(stditems!C102=56,"强化宝石",IF(stditems!C102=0,"药品",IF(stditems!C102=3,"卷轴",IF(stditems!C102=43,"矿石",IF(stditems!C102=2,"可使用物品",IF(stditems!C102=64,"装备位置:腰带",IF(stditems!C102=62,"装备位置:鞋子",IF(stditems!C102=53,"装备位置:宝石\有气血石功能",IF(stditems!C102=63,"装备位置:灵石",IF(stditems!C102=65,"装备位置:官印",IF(stditems!C102=90,"装备位置:灵玉",IF(OR(stditems!C102=72,stditems!C102=73,stditems!C102=74),"装备位置:称号",IF(stditems!C102=30,"装备位置:勋章",IF(stditems!C102=28,"装备位置:马牌",IF(stditems!C102=12,"装备位置:盾牌",IF(OR(stditems!C102=66,stditems!C102=67),"装备位置:时装衣服",IF(OR(stditems!C102=68,stditems!C102=69),"装备位置:时装武器",IF(OR(stditems!C102=75,stditems!C102=76,stditems!C102=77),"装备位置:时装项链",IF(stditems!C102=78,"装备位置:时装头盔",IF(OR(stditems!C102=79,stditems!C102=80),"装备位置:时装手镯",IF(OR(stditems!C102=81,stditems!C102=82),"装备位置:时装戒指",IF(stditems!C102=83,"装备位置:时装勋章",IF(OR(stditems!C102=84,stditems!C102=85),"装备位置:时装腰带",IF(OR(stditems!C102=86,stditems!C102=87),"装备位置:时装靴子",IF(OR(stditems!C102=88,stditems!C102=89),"装备位置:时装宝石","其他物品"))))))))))))))))))))))))))))))))))))</f>
        <v>矿石</v>
      </c>
      <c r="C102" t="str">
        <f>IF(OR(stditems!C102=5,stditems!C102=10,stditems!C102=11,stditems!C102=30,stditems!C102=16,stditems!C102=12,stditems!C102=25),0,IF(OR(stditems!C102=15,stditems!C102=19,stditems!C102=20,stditems!C102=21,stditems!C102=22,stditems!C102=23,stditems!C102=24,stditems!C102=26,stditems!C102=28,stditems!C102=29,stditems!C102=30,stditems!C102=53,stditems!C102=62,stditems!C102=63,stditems!C102=64,stditems!C102=65,stditems!C102=90),stditems!D102,""))</f>
        <v/>
      </c>
      <c r="D102" t="str">
        <f>IF(ISNA( VLOOKUP(C102,attrDesc!A:C,2,FALSE)),"", "\250/"&amp;VLOOKUP(C102,attrDesc!A:C,2,FALSE)&amp;":"&amp;VLOOKUP(C102,attrDesc!A:C,3,FALSE))</f>
        <v/>
      </c>
      <c r="H102" t="str">
        <f t="shared" si="4"/>
        <v>151/矿石</v>
      </c>
      <c r="I102" t="str">
        <f t="shared" si="5"/>
        <v>绿宝石矿=151/矿石</v>
      </c>
      <c r="J102" t="str">
        <f t="shared" si="6"/>
        <v/>
      </c>
      <c r="K102" t="str">
        <f t="shared" si="7"/>
        <v/>
      </c>
    </row>
    <row r="103" spans="1:11" x14ac:dyDescent="0.2">
      <c r="A103" t="str">
        <f>IF(LEN(stditems!B103)=0,"",stditems!B103)</f>
        <v>紫水晶矿</v>
      </c>
      <c r="B103" t="str">
        <f>IF(stditems!C103=15,"装备位置:头盔",IF(OR(stditems!C103=19,stditems!C103=20,stditems!C103=21),"装备位置:项链",IF(OR(stditems!C103=5,stditems!C103=6),"装备位置:武器",IF(OR(stditems!C103=10,stditems!C103=11),"装备位置:衣服",IF(stditems!C103=16,"装备位置:斗笠",IF(OR(stditems!C103=22,stditems!C103=23),"装备位置:戒指",IF(OR(stditems!C103=24,stditems!C103=26),"装备位置:手镯",IF(stditems!C103=31,"双击使用物品",IF(stditems!C103=4,"书籍,双击使用",IF(stditems!C103=25,"装备位置:毒符",IF(stditems!C103=41,"任务物品",IF(stditems!C103=56,"强化宝石",IF(stditems!C103=0,"药品",IF(stditems!C103=3,"卷轴",IF(stditems!C103=43,"矿石",IF(stditems!C103=2,"可使用物品",IF(stditems!C103=64,"装备位置:腰带",IF(stditems!C103=62,"装备位置:鞋子",IF(stditems!C103=53,"装备位置:宝石\有气血石功能",IF(stditems!C103=63,"装备位置:灵石",IF(stditems!C103=65,"装备位置:官印",IF(stditems!C103=90,"装备位置:灵玉",IF(OR(stditems!C103=72,stditems!C103=73,stditems!C103=74),"装备位置:称号",IF(stditems!C103=30,"装备位置:勋章",IF(stditems!C103=28,"装备位置:马牌",IF(stditems!C103=12,"装备位置:盾牌",IF(OR(stditems!C103=66,stditems!C103=67),"装备位置:时装衣服",IF(OR(stditems!C103=68,stditems!C103=69),"装备位置:时装武器",IF(OR(stditems!C103=75,stditems!C103=76,stditems!C103=77),"装备位置:时装项链",IF(stditems!C103=78,"装备位置:时装头盔",IF(OR(stditems!C103=79,stditems!C103=80),"装备位置:时装手镯",IF(OR(stditems!C103=81,stditems!C103=82),"装备位置:时装戒指",IF(stditems!C103=83,"装备位置:时装勋章",IF(OR(stditems!C103=84,stditems!C103=85),"装备位置:时装腰带",IF(OR(stditems!C103=86,stditems!C103=87),"装备位置:时装靴子",IF(OR(stditems!C103=88,stditems!C103=89),"装备位置:时装宝石","其他物品"))))))))))))))))))))))))))))))))))))</f>
        <v>矿石</v>
      </c>
      <c r="C103" t="str">
        <f>IF(OR(stditems!C103=5,stditems!C103=10,stditems!C103=11,stditems!C103=30,stditems!C103=16,stditems!C103=12,stditems!C103=25),0,IF(OR(stditems!C103=15,stditems!C103=19,stditems!C103=20,stditems!C103=21,stditems!C103=22,stditems!C103=23,stditems!C103=24,stditems!C103=26,stditems!C103=28,stditems!C103=29,stditems!C103=30,stditems!C103=53,stditems!C103=62,stditems!C103=63,stditems!C103=64,stditems!C103=65,stditems!C103=90),stditems!D103,""))</f>
        <v/>
      </c>
      <c r="D103" t="str">
        <f>IF(ISNA( VLOOKUP(C103,attrDesc!A:C,2,FALSE)),"", "\250/"&amp;VLOOKUP(C103,attrDesc!A:C,2,FALSE)&amp;":"&amp;VLOOKUP(C103,attrDesc!A:C,3,FALSE))</f>
        <v/>
      </c>
      <c r="H103" t="str">
        <f t="shared" si="4"/>
        <v>151/矿石</v>
      </c>
      <c r="I103" t="str">
        <f t="shared" si="5"/>
        <v>紫水晶矿=151/矿石</v>
      </c>
      <c r="J103" t="str">
        <f t="shared" si="6"/>
        <v/>
      </c>
      <c r="K103" t="str">
        <f t="shared" si="7"/>
        <v/>
      </c>
    </row>
    <row r="104" spans="1:11" x14ac:dyDescent="0.2">
      <c r="A104" t="str">
        <f>IF(LEN(stditems!B104)=0,"",stditems!B104)</f>
        <v>沃玛号角</v>
      </c>
      <c r="B104" t="str">
        <f>IF(stditems!C104=15,"装备位置:头盔",IF(OR(stditems!C104=19,stditems!C104=20,stditems!C104=21),"装备位置:项链",IF(OR(stditems!C104=5,stditems!C104=6),"装备位置:武器",IF(OR(stditems!C104=10,stditems!C104=11),"装备位置:衣服",IF(stditems!C104=16,"装备位置:斗笠",IF(OR(stditems!C104=22,stditems!C104=23),"装备位置:戒指",IF(OR(stditems!C104=24,stditems!C104=26),"装备位置:手镯",IF(stditems!C104=31,"双击使用物品",IF(stditems!C104=4,"书籍,双击使用",IF(stditems!C104=25,"装备位置:毒符",IF(stditems!C104=41,"任务物品",IF(stditems!C104=56,"强化宝石",IF(stditems!C104=0,"药品",IF(stditems!C104=3,"卷轴",IF(stditems!C104=43,"矿石",IF(stditems!C104=2,"可使用物品",IF(stditems!C104=64,"装备位置:腰带",IF(stditems!C104=62,"装备位置:鞋子",IF(stditems!C104=53,"装备位置:宝石\有气血石功能",IF(stditems!C104=63,"装备位置:灵石",IF(stditems!C104=65,"装备位置:官印",IF(stditems!C104=90,"装备位置:灵玉",IF(OR(stditems!C104=72,stditems!C104=73,stditems!C104=74),"装备位置:称号",IF(stditems!C104=30,"装备位置:勋章",IF(stditems!C104=28,"装备位置:马牌",IF(stditems!C104=12,"装备位置:盾牌",IF(OR(stditems!C104=66,stditems!C104=67),"装备位置:时装衣服",IF(OR(stditems!C104=68,stditems!C104=69),"装备位置:时装武器",IF(OR(stditems!C104=75,stditems!C104=76,stditems!C104=77),"装备位置:时装项链",IF(stditems!C104=78,"装备位置:时装头盔",IF(OR(stditems!C104=79,stditems!C104=80),"装备位置:时装手镯",IF(OR(stditems!C104=81,stditems!C104=82),"装备位置:时装戒指",IF(stditems!C104=83,"装备位置:时装勋章",IF(OR(stditems!C104=84,stditems!C104=85),"装备位置:时装腰带",IF(OR(stditems!C104=86,stditems!C104=87),"装备位置:时装靴子",IF(OR(stditems!C104=88,stditems!C104=89),"装备位置:时装宝石","其他物品"))))))))))))))))))))))))))))))))))))</f>
        <v>其他物品</v>
      </c>
      <c r="C104" t="str">
        <f>IF(OR(stditems!C104=5,stditems!C104=10,stditems!C104=11,stditems!C104=30,stditems!C104=16,stditems!C104=12,stditems!C104=25),0,IF(OR(stditems!C104=15,stditems!C104=19,stditems!C104=20,stditems!C104=21,stditems!C104=22,stditems!C104=23,stditems!C104=24,stditems!C104=26,stditems!C104=28,stditems!C104=29,stditems!C104=30,stditems!C104=53,stditems!C104=62,stditems!C104=63,stditems!C104=64,stditems!C104=65,stditems!C104=90),stditems!D104,""))</f>
        <v/>
      </c>
      <c r="D104" t="str">
        <f>IF(ISNA( VLOOKUP(C104,attrDesc!A:C,2,FALSE)),"", "\250/"&amp;VLOOKUP(C104,attrDesc!A:C,2,FALSE)&amp;":"&amp;VLOOKUP(C104,attrDesc!A:C,3,FALSE))</f>
        <v/>
      </c>
      <c r="H104" t="str">
        <f t="shared" si="4"/>
        <v>151/其他物品</v>
      </c>
      <c r="I104" t="str">
        <f t="shared" si="5"/>
        <v>沃玛号角=151/其他物品</v>
      </c>
      <c r="J104" t="str">
        <f t="shared" si="6"/>
        <v/>
      </c>
      <c r="K104" t="str">
        <f t="shared" si="7"/>
        <v/>
      </c>
    </row>
    <row r="105" spans="1:11" x14ac:dyDescent="0.2">
      <c r="A105" t="str">
        <f>IF(LEN(stditems!B105)=0,"",stditems!B105)</f>
        <v>祖玛头像</v>
      </c>
      <c r="B105" t="str">
        <f>IF(stditems!C105=15,"装备位置:头盔",IF(OR(stditems!C105=19,stditems!C105=20,stditems!C105=21),"装备位置:项链",IF(OR(stditems!C105=5,stditems!C105=6),"装备位置:武器",IF(OR(stditems!C105=10,stditems!C105=11),"装备位置:衣服",IF(stditems!C105=16,"装备位置:斗笠",IF(OR(stditems!C105=22,stditems!C105=23),"装备位置:戒指",IF(OR(stditems!C105=24,stditems!C105=26),"装备位置:手镯",IF(stditems!C105=31,"双击使用物品",IF(stditems!C105=4,"书籍,双击使用",IF(stditems!C105=25,"装备位置:毒符",IF(stditems!C105=41,"任务物品",IF(stditems!C105=56,"强化宝石",IF(stditems!C105=0,"药品",IF(stditems!C105=3,"卷轴",IF(stditems!C105=43,"矿石",IF(stditems!C105=2,"可使用物品",IF(stditems!C105=64,"装备位置:腰带",IF(stditems!C105=62,"装备位置:鞋子",IF(stditems!C105=53,"装备位置:宝石\有气血石功能",IF(stditems!C105=63,"装备位置:灵石",IF(stditems!C105=65,"装备位置:官印",IF(stditems!C105=90,"装备位置:灵玉",IF(OR(stditems!C105=72,stditems!C105=73,stditems!C105=74),"装备位置:称号",IF(stditems!C105=30,"装备位置:勋章",IF(stditems!C105=28,"装备位置:马牌",IF(stditems!C105=12,"装备位置:盾牌",IF(OR(stditems!C105=66,stditems!C105=67),"装备位置:时装衣服",IF(OR(stditems!C105=68,stditems!C105=69),"装备位置:时装武器",IF(OR(stditems!C105=75,stditems!C105=76,stditems!C105=77),"装备位置:时装项链",IF(stditems!C105=78,"装备位置:时装头盔",IF(OR(stditems!C105=79,stditems!C105=80),"装备位置:时装手镯",IF(OR(stditems!C105=81,stditems!C105=82),"装备位置:时装戒指",IF(stditems!C105=83,"装备位置:时装勋章",IF(OR(stditems!C105=84,stditems!C105=85),"装备位置:时装腰带",IF(OR(stditems!C105=86,stditems!C105=87),"装备位置:时装靴子",IF(OR(stditems!C105=88,stditems!C105=89),"装备位置:时装宝石","其他物品"))))))))))))))))))))))))))))))))))))</f>
        <v>其他物品</v>
      </c>
      <c r="C105" t="str">
        <f>IF(OR(stditems!C105=5,stditems!C105=10,stditems!C105=11,stditems!C105=30,stditems!C105=16,stditems!C105=12,stditems!C105=25),0,IF(OR(stditems!C105=15,stditems!C105=19,stditems!C105=20,stditems!C105=21,stditems!C105=22,stditems!C105=23,stditems!C105=24,stditems!C105=26,stditems!C105=28,stditems!C105=29,stditems!C105=30,stditems!C105=53,stditems!C105=62,stditems!C105=63,stditems!C105=64,stditems!C105=65,stditems!C105=90),stditems!D105,""))</f>
        <v/>
      </c>
      <c r="D105" t="str">
        <f>IF(ISNA( VLOOKUP(C105,attrDesc!A:C,2,FALSE)),"", "\250/"&amp;VLOOKUP(C105,attrDesc!A:C,2,FALSE)&amp;":"&amp;VLOOKUP(C105,attrDesc!A:C,3,FALSE))</f>
        <v/>
      </c>
      <c r="H105" t="str">
        <f t="shared" si="4"/>
        <v>151/其他物品</v>
      </c>
      <c r="I105" t="str">
        <f t="shared" si="5"/>
        <v>祖玛头像=151/其他物品</v>
      </c>
      <c r="J105" t="str">
        <f t="shared" si="6"/>
        <v/>
      </c>
      <c r="K105" t="str">
        <f t="shared" si="7"/>
        <v/>
      </c>
    </row>
    <row r="106" spans="1:11" x14ac:dyDescent="0.2">
      <c r="A106" t="str">
        <f>IF(LEN(stditems!B106)=0,"",stditems!B106)</f>
        <v>玉水晶</v>
      </c>
      <c r="B106" t="str">
        <f>IF(stditems!C106=15,"装备位置:头盔",IF(OR(stditems!C106=19,stditems!C106=20,stditems!C106=21),"装备位置:项链",IF(OR(stditems!C106=5,stditems!C106=6),"装备位置:武器",IF(OR(stditems!C106=10,stditems!C106=11),"装备位置:衣服",IF(stditems!C106=16,"装备位置:斗笠",IF(OR(stditems!C106=22,stditems!C106=23),"装备位置:戒指",IF(OR(stditems!C106=24,stditems!C106=26),"装备位置:手镯",IF(stditems!C106=31,"双击使用物品",IF(stditems!C106=4,"书籍,双击使用",IF(stditems!C106=25,"装备位置:毒符",IF(stditems!C106=41,"任务物品",IF(stditems!C106=56,"强化宝石",IF(stditems!C106=0,"药品",IF(stditems!C106=3,"卷轴",IF(stditems!C106=43,"矿石",IF(stditems!C106=2,"可使用物品",IF(stditems!C106=64,"装备位置:腰带",IF(stditems!C106=62,"装备位置:鞋子",IF(stditems!C106=53,"装备位置:宝石\有气血石功能",IF(stditems!C106=63,"装备位置:灵石",IF(stditems!C106=65,"装备位置:官印",IF(stditems!C106=90,"装备位置:灵玉",IF(OR(stditems!C106=72,stditems!C106=73,stditems!C106=74),"装备位置:称号",IF(stditems!C106=30,"装备位置:勋章",IF(stditems!C106=28,"装备位置:马牌",IF(stditems!C106=12,"装备位置:盾牌",IF(OR(stditems!C106=66,stditems!C106=67),"装备位置:时装衣服",IF(OR(stditems!C106=68,stditems!C106=69),"装备位置:时装武器",IF(OR(stditems!C106=75,stditems!C106=76,stditems!C106=77),"装备位置:时装项链",IF(stditems!C106=78,"装备位置:时装头盔",IF(OR(stditems!C106=79,stditems!C106=80),"装备位置:时装手镯",IF(OR(stditems!C106=81,stditems!C106=82),"装备位置:时装戒指",IF(stditems!C106=83,"装备位置:时装勋章",IF(OR(stditems!C106=84,stditems!C106=85),"装备位置:时装腰带",IF(OR(stditems!C106=86,stditems!C106=87),"装备位置:时装靴子",IF(OR(stditems!C106=88,stditems!C106=89),"装备位置:时装宝石","其他物品"))))))))))))))))))))))))))))))))))))</f>
        <v>其他物品</v>
      </c>
      <c r="C106" t="str">
        <f>IF(OR(stditems!C106=5,stditems!C106=10,stditems!C106=11,stditems!C106=30,stditems!C106=16,stditems!C106=12,stditems!C106=25),0,IF(OR(stditems!C106=15,stditems!C106=19,stditems!C106=20,stditems!C106=21,stditems!C106=22,stditems!C106=23,stditems!C106=24,stditems!C106=26,stditems!C106=28,stditems!C106=29,stditems!C106=30,stditems!C106=53,stditems!C106=62,stditems!C106=63,stditems!C106=64,stditems!C106=65,stditems!C106=90),stditems!D106,""))</f>
        <v/>
      </c>
      <c r="D106" t="str">
        <f>IF(ISNA( VLOOKUP(C106,attrDesc!A:C,2,FALSE)),"", "\250/"&amp;VLOOKUP(C106,attrDesc!A:C,2,FALSE)&amp;":"&amp;VLOOKUP(C106,attrDesc!A:C,3,FALSE))</f>
        <v/>
      </c>
      <c r="H106" t="str">
        <f t="shared" si="4"/>
        <v>151/其他物品</v>
      </c>
      <c r="I106" t="str">
        <f t="shared" si="5"/>
        <v>玉水晶=151/其他物品</v>
      </c>
      <c r="J106" t="str">
        <f t="shared" si="6"/>
        <v/>
      </c>
      <c r="K106" t="str">
        <f t="shared" si="7"/>
        <v/>
      </c>
    </row>
    <row r="107" spans="1:11" x14ac:dyDescent="0.2">
      <c r="A107" t="str">
        <f>IF(LEN(stditems!B107)=0,"",stditems!B107)</f>
        <v>红蛇果</v>
      </c>
      <c r="B107" t="str">
        <f>IF(stditems!C107=15,"装备位置:头盔",IF(OR(stditems!C107=19,stditems!C107=20,stditems!C107=21),"装备位置:项链",IF(OR(stditems!C107=5,stditems!C107=6),"装备位置:武器",IF(OR(stditems!C107=10,stditems!C107=11),"装备位置:衣服",IF(stditems!C107=16,"装备位置:斗笠",IF(OR(stditems!C107=22,stditems!C107=23),"装备位置:戒指",IF(OR(stditems!C107=24,stditems!C107=26),"装备位置:手镯",IF(stditems!C107=31,"双击使用物品",IF(stditems!C107=4,"书籍,双击使用",IF(stditems!C107=25,"装备位置:毒符",IF(stditems!C107=41,"任务物品",IF(stditems!C107=56,"强化宝石",IF(stditems!C107=0,"药品",IF(stditems!C107=3,"卷轴",IF(stditems!C107=43,"矿石",IF(stditems!C107=2,"可使用物品",IF(stditems!C107=64,"装备位置:腰带",IF(stditems!C107=62,"装备位置:鞋子",IF(stditems!C107=53,"装备位置:宝石\有气血石功能",IF(stditems!C107=63,"装备位置:灵石",IF(stditems!C107=65,"装备位置:官印",IF(stditems!C107=90,"装备位置:灵玉",IF(OR(stditems!C107=72,stditems!C107=73,stditems!C107=74),"装备位置:称号",IF(stditems!C107=30,"装备位置:勋章",IF(stditems!C107=28,"装备位置:马牌",IF(stditems!C107=12,"装备位置:盾牌",IF(OR(stditems!C107=66,stditems!C107=67),"装备位置:时装衣服",IF(OR(stditems!C107=68,stditems!C107=69),"装备位置:时装武器",IF(OR(stditems!C107=75,stditems!C107=76,stditems!C107=77),"装备位置:时装项链",IF(stditems!C107=78,"装备位置:时装头盔",IF(OR(stditems!C107=79,stditems!C107=80),"装备位置:时装手镯",IF(OR(stditems!C107=81,stditems!C107=82),"装备位置:时装戒指",IF(stditems!C107=83,"装备位置:时装勋章",IF(OR(stditems!C107=84,stditems!C107=85),"装备位置:时装腰带",IF(OR(stditems!C107=86,stditems!C107=87),"装备位置:时装靴子",IF(OR(stditems!C107=88,stditems!C107=89),"装备位置:时装宝石","其他物品"))))))))))))))))))))))))))))))))))))</f>
        <v>其他物品</v>
      </c>
      <c r="C107" t="str">
        <f>IF(OR(stditems!C107=5,stditems!C107=10,stditems!C107=11,stditems!C107=30,stditems!C107=16,stditems!C107=12,stditems!C107=25),0,IF(OR(stditems!C107=15,stditems!C107=19,stditems!C107=20,stditems!C107=21,stditems!C107=22,stditems!C107=23,stditems!C107=24,stditems!C107=26,stditems!C107=28,stditems!C107=29,stditems!C107=30,stditems!C107=53,stditems!C107=62,stditems!C107=63,stditems!C107=64,stditems!C107=65,stditems!C107=90),stditems!D107,""))</f>
        <v/>
      </c>
      <c r="D107" t="str">
        <f>IF(ISNA( VLOOKUP(C107,attrDesc!A:C,2,FALSE)),"", "\250/"&amp;VLOOKUP(C107,attrDesc!A:C,2,FALSE)&amp;":"&amp;VLOOKUP(C107,attrDesc!A:C,3,FALSE))</f>
        <v/>
      </c>
      <c r="H107" t="str">
        <f t="shared" si="4"/>
        <v>151/其他物品</v>
      </c>
      <c r="I107" t="str">
        <f t="shared" si="5"/>
        <v>红蛇果=151/其他物品</v>
      </c>
      <c r="J107" t="str">
        <f t="shared" si="6"/>
        <v/>
      </c>
      <c r="K107" t="str">
        <f t="shared" si="7"/>
        <v/>
      </c>
    </row>
    <row r="108" spans="1:11" x14ac:dyDescent="0.2">
      <c r="A108" t="str">
        <f>IF(LEN(stditems!B108)=0,"",stditems!B108)</f>
        <v>勋章之心</v>
      </c>
      <c r="B108" t="str">
        <f>IF(stditems!C108=15,"装备位置:头盔",IF(OR(stditems!C108=19,stditems!C108=20,stditems!C108=21),"装备位置:项链",IF(OR(stditems!C108=5,stditems!C108=6),"装备位置:武器",IF(OR(stditems!C108=10,stditems!C108=11),"装备位置:衣服",IF(stditems!C108=16,"装备位置:斗笠",IF(OR(stditems!C108=22,stditems!C108=23),"装备位置:戒指",IF(OR(stditems!C108=24,stditems!C108=26),"装备位置:手镯",IF(stditems!C108=31,"双击使用物品",IF(stditems!C108=4,"书籍,双击使用",IF(stditems!C108=25,"装备位置:毒符",IF(stditems!C108=41,"任务物品",IF(stditems!C108=56,"强化宝石",IF(stditems!C108=0,"药品",IF(stditems!C108=3,"卷轴",IF(stditems!C108=43,"矿石",IF(stditems!C108=2,"可使用物品",IF(stditems!C108=64,"装备位置:腰带",IF(stditems!C108=62,"装备位置:鞋子",IF(stditems!C108=53,"装备位置:宝石\有气血石功能",IF(stditems!C108=63,"装备位置:灵石",IF(stditems!C108=65,"装备位置:官印",IF(stditems!C108=90,"装备位置:灵玉",IF(OR(stditems!C108=72,stditems!C108=73,stditems!C108=74),"装备位置:称号",IF(stditems!C108=30,"装备位置:勋章",IF(stditems!C108=28,"装备位置:马牌",IF(stditems!C108=12,"装备位置:盾牌",IF(OR(stditems!C108=66,stditems!C108=67),"装备位置:时装衣服",IF(OR(stditems!C108=68,stditems!C108=69),"装备位置:时装武器",IF(OR(stditems!C108=75,stditems!C108=76,stditems!C108=77),"装备位置:时装项链",IF(stditems!C108=78,"装备位置:时装头盔",IF(OR(stditems!C108=79,stditems!C108=80),"装备位置:时装手镯",IF(OR(stditems!C108=81,stditems!C108=82),"装备位置:时装戒指",IF(stditems!C108=83,"装备位置:时装勋章",IF(OR(stditems!C108=84,stditems!C108=85),"装备位置:时装腰带",IF(OR(stditems!C108=86,stditems!C108=87),"装备位置:时装靴子",IF(OR(stditems!C108=88,stditems!C108=89),"装备位置:时装宝石","其他物品"))))))))))))))))))))))))))))))))))))</f>
        <v>其他物品</v>
      </c>
      <c r="C108" t="str">
        <f>IF(OR(stditems!C108=5,stditems!C108=10,stditems!C108=11,stditems!C108=30,stditems!C108=16,stditems!C108=12,stditems!C108=25),0,IF(OR(stditems!C108=15,stditems!C108=19,stditems!C108=20,stditems!C108=21,stditems!C108=22,stditems!C108=23,stditems!C108=24,stditems!C108=26,stditems!C108=28,stditems!C108=29,stditems!C108=30,stditems!C108=53,stditems!C108=62,stditems!C108=63,stditems!C108=64,stditems!C108=65,stditems!C108=90),stditems!D108,""))</f>
        <v/>
      </c>
      <c r="D108" t="str">
        <f>IF(ISNA( VLOOKUP(C108,attrDesc!A:C,2,FALSE)),"", "\250/"&amp;VLOOKUP(C108,attrDesc!A:C,2,FALSE)&amp;":"&amp;VLOOKUP(C108,attrDesc!A:C,3,FALSE))</f>
        <v/>
      </c>
      <c r="H108" t="str">
        <f t="shared" si="4"/>
        <v>151/其他物品</v>
      </c>
      <c r="I108" t="str">
        <f t="shared" si="5"/>
        <v>勋章之心=151/其他物品</v>
      </c>
      <c r="J108" t="str">
        <f t="shared" si="6"/>
        <v/>
      </c>
      <c r="K108" t="str">
        <f t="shared" si="7"/>
        <v/>
      </c>
    </row>
    <row r="109" spans="1:11" x14ac:dyDescent="0.2">
      <c r="A109" t="str">
        <f>IF(LEN(stditems!B109)=0,"",stditems!B109)</f>
        <v>骰子</v>
      </c>
      <c r="B109" t="str">
        <f>IF(stditems!C109=15,"装备位置:头盔",IF(OR(stditems!C109=19,stditems!C109=20,stditems!C109=21),"装备位置:项链",IF(OR(stditems!C109=5,stditems!C109=6),"装备位置:武器",IF(OR(stditems!C109=10,stditems!C109=11),"装备位置:衣服",IF(stditems!C109=16,"装备位置:斗笠",IF(OR(stditems!C109=22,stditems!C109=23),"装备位置:戒指",IF(OR(stditems!C109=24,stditems!C109=26),"装备位置:手镯",IF(stditems!C109=31,"双击使用物品",IF(stditems!C109=4,"书籍,双击使用",IF(stditems!C109=25,"装备位置:毒符",IF(stditems!C109=41,"任务物品",IF(stditems!C109=56,"强化宝石",IF(stditems!C109=0,"药品",IF(stditems!C109=3,"卷轴",IF(stditems!C109=43,"矿石",IF(stditems!C109=2,"可使用物品",IF(stditems!C109=64,"装备位置:腰带",IF(stditems!C109=62,"装备位置:鞋子",IF(stditems!C109=53,"装备位置:宝石\有气血石功能",IF(stditems!C109=63,"装备位置:灵石",IF(stditems!C109=65,"装备位置:官印",IF(stditems!C109=90,"装备位置:灵玉",IF(OR(stditems!C109=72,stditems!C109=73,stditems!C109=74),"装备位置:称号",IF(stditems!C109=30,"装备位置:勋章",IF(stditems!C109=28,"装备位置:马牌",IF(stditems!C109=12,"装备位置:盾牌",IF(OR(stditems!C109=66,stditems!C109=67),"装备位置:时装衣服",IF(OR(stditems!C109=68,stditems!C109=69),"装备位置:时装武器",IF(OR(stditems!C109=75,stditems!C109=76,stditems!C109=77),"装备位置:时装项链",IF(stditems!C109=78,"装备位置:时装头盔",IF(OR(stditems!C109=79,stditems!C109=80),"装备位置:时装手镯",IF(OR(stditems!C109=81,stditems!C109=82),"装备位置:时装戒指",IF(stditems!C109=83,"装备位置:时装勋章",IF(OR(stditems!C109=84,stditems!C109=85),"装备位置:时装腰带",IF(OR(stditems!C109=86,stditems!C109=87),"装备位置:时装靴子",IF(OR(stditems!C109=88,stditems!C109=89),"装备位置:时装宝石","其他物品"))))))))))))))))))))))))))))))))))))</f>
        <v>其他物品</v>
      </c>
      <c r="C109" t="str">
        <f>IF(OR(stditems!C109=5,stditems!C109=10,stditems!C109=11,stditems!C109=30,stditems!C109=16,stditems!C109=12,stditems!C109=25),0,IF(OR(stditems!C109=15,stditems!C109=19,stditems!C109=20,stditems!C109=21,stditems!C109=22,stditems!C109=23,stditems!C109=24,stditems!C109=26,stditems!C109=28,stditems!C109=29,stditems!C109=30,stditems!C109=53,stditems!C109=62,stditems!C109=63,stditems!C109=64,stditems!C109=65,stditems!C109=90),stditems!D109,""))</f>
        <v/>
      </c>
      <c r="D109" t="str">
        <f>IF(ISNA( VLOOKUP(C109,attrDesc!A:C,2,FALSE)),"", "\250/"&amp;VLOOKUP(C109,attrDesc!A:C,2,FALSE)&amp;":"&amp;VLOOKUP(C109,attrDesc!A:C,3,FALSE))</f>
        <v/>
      </c>
      <c r="H109" t="str">
        <f t="shared" si="4"/>
        <v>151/其他物品</v>
      </c>
      <c r="I109" t="str">
        <f t="shared" si="5"/>
        <v>骰子=151/其他物品</v>
      </c>
      <c r="J109" t="str">
        <f t="shared" si="6"/>
        <v/>
      </c>
      <c r="K109" t="str">
        <f t="shared" si="7"/>
        <v/>
      </c>
    </row>
    <row r="110" spans="1:11" x14ac:dyDescent="0.2">
      <c r="A110" t="str">
        <f>IF(LEN(stditems!B110)=0,"",stditems!B110)</f>
        <v>木料</v>
      </c>
      <c r="B110" t="str">
        <f>IF(stditems!C110=15,"装备位置:头盔",IF(OR(stditems!C110=19,stditems!C110=20,stditems!C110=21),"装备位置:项链",IF(OR(stditems!C110=5,stditems!C110=6),"装备位置:武器",IF(OR(stditems!C110=10,stditems!C110=11),"装备位置:衣服",IF(stditems!C110=16,"装备位置:斗笠",IF(OR(stditems!C110=22,stditems!C110=23),"装备位置:戒指",IF(OR(stditems!C110=24,stditems!C110=26),"装备位置:手镯",IF(stditems!C110=31,"双击使用物品",IF(stditems!C110=4,"书籍,双击使用",IF(stditems!C110=25,"装备位置:毒符",IF(stditems!C110=41,"任务物品",IF(stditems!C110=56,"强化宝石",IF(stditems!C110=0,"药品",IF(stditems!C110=3,"卷轴",IF(stditems!C110=43,"矿石",IF(stditems!C110=2,"可使用物品",IF(stditems!C110=64,"装备位置:腰带",IF(stditems!C110=62,"装备位置:鞋子",IF(stditems!C110=53,"装备位置:宝石\有气血石功能",IF(stditems!C110=63,"装备位置:灵石",IF(stditems!C110=65,"装备位置:官印",IF(stditems!C110=90,"装备位置:灵玉",IF(OR(stditems!C110=72,stditems!C110=73,stditems!C110=74),"装备位置:称号",IF(stditems!C110=30,"装备位置:勋章",IF(stditems!C110=28,"装备位置:马牌",IF(stditems!C110=12,"装备位置:盾牌",IF(OR(stditems!C110=66,stditems!C110=67),"装备位置:时装衣服",IF(OR(stditems!C110=68,stditems!C110=69),"装备位置:时装武器",IF(OR(stditems!C110=75,stditems!C110=76,stditems!C110=77),"装备位置:时装项链",IF(stditems!C110=78,"装备位置:时装头盔",IF(OR(stditems!C110=79,stditems!C110=80),"装备位置:时装手镯",IF(OR(stditems!C110=81,stditems!C110=82),"装备位置:时装戒指",IF(stditems!C110=83,"装备位置:时装勋章",IF(OR(stditems!C110=84,stditems!C110=85),"装备位置:时装腰带",IF(OR(stditems!C110=86,stditems!C110=87),"装备位置:时装靴子",IF(OR(stditems!C110=88,stditems!C110=89),"装备位置:时装宝石","其他物品"))))))))))))))))))))))))))))))))))))</f>
        <v>其他物品</v>
      </c>
      <c r="C110" t="str">
        <f>IF(OR(stditems!C110=5,stditems!C110=10,stditems!C110=11,stditems!C110=30,stditems!C110=16,stditems!C110=12,stditems!C110=25),0,IF(OR(stditems!C110=15,stditems!C110=19,stditems!C110=20,stditems!C110=21,stditems!C110=22,stditems!C110=23,stditems!C110=24,stditems!C110=26,stditems!C110=28,stditems!C110=29,stditems!C110=30,stditems!C110=53,stditems!C110=62,stditems!C110=63,stditems!C110=64,stditems!C110=65,stditems!C110=90),stditems!D110,""))</f>
        <v/>
      </c>
      <c r="D110" t="str">
        <f>IF(ISNA( VLOOKUP(C110,attrDesc!A:C,2,FALSE)),"", "\250/"&amp;VLOOKUP(C110,attrDesc!A:C,2,FALSE)&amp;":"&amp;VLOOKUP(C110,attrDesc!A:C,3,FALSE))</f>
        <v/>
      </c>
      <c r="H110" t="str">
        <f t="shared" si="4"/>
        <v>151/其他物品</v>
      </c>
      <c r="I110" t="str">
        <f t="shared" si="5"/>
        <v>木料=151/其他物品</v>
      </c>
      <c r="J110" t="str">
        <f t="shared" si="6"/>
        <v/>
      </c>
      <c r="K110" t="str">
        <f t="shared" si="7"/>
        <v/>
      </c>
    </row>
    <row r="111" spans="1:11" x14ac:dyDescent="0.2">
      <c r="A111" t="str">
        <f>IF(LEN(stditems!B111)=0,"",stditems!B111)</f>
        <v>彩票</v>
      </c>
      <c r="B111" t="str">
        <f>IF(stditems!C111=15,"装备位置:头盔",IF(OR(stditems!C111=19,stditems!C111=20,stditems!C111=21),"装备位置:项链",IF(OR(stditems!C111=5,stditems!C111=6),"装备位置:武器",IF(OR(stditems!C111=10,stditems!C111=11),"装备位置:衣服",IF(stditems!C111=16,"装备位置:斗笠",IF(OR(stditems!C111=22,stditems!C111=23),"装备位置:戒指",IF(OR(stditems!C111=24,stditems!C111=26),"装备位置:手镯",IF(stditems!C111=31,"双击使用物品",IF(stditems!C111=4,"书籍,双击使用",IF(stditems!C111=25,"装备位置:毒符",IF(stditems!C111=41,"任务物品",IF(stditems!C111=56,"强化宝石",IF(stditems!C111=0,"药品",IF(stditems!C111=3,"卷轴",IF(stditems!C111=43,"矿石",IF(stditems!C111=2,"可使用物品",IF(stditems!C111=64,"装备位置:腰带",IF(stditems!C111=62,"装备位置:鞋子",IF(stditems!C111=53,"装备位置:宝石\有气血石功能",IF(stditems!C111=63,"装备位置:灵石",IF(stditems!C111=65,"装备位置:官印",IF(stditems!C111=90,"装备位置:灵玉",IF(OR(stditems!C111=72,stditems!C111=73,stditems!C111=74),"装备位置:称号",IF(stditems!C111=30,"装备位置:勋章",IF(stditems!C111=28,"装备位置:马牌",IF(stditems!C111=12,"装备位置:盾牌",IF(OR(stditems!C111=66,stditems!C111=67),"装备位置:时装衣服",IF(OR(stditems!C111=68,stditems!C111=69),"装备位置:时装武器",IF(OR(stditems!C111=75,stditems!C111=76,stditems!C111=77),"装备位置:时装项链",IF(stditems!C111=78,"装备位置:时装头盔",IF(OR(stditems!C111=79,stditems!C111=80),"装备位置:时装手镯",IF(OR(stditems!C111=81,stditems!C111=82),"装备位置:时装戒指",IF(stditems!C111=83,"装备位置:时装勋章",IF(OR(stditems!C111=84,stditems!C111=85),"装备位置:时装腰带",IF(OR(stditems!C111=86,stditems!C111=87),"装备位置:时装靴子",IF(OR(stditems!C111=88,stditems!C111=89),"装备位置:时装宝石","其他物品"))))))))))))))))))))))))))))))))))))</f>
        <v>卷轴</v>
      </c>
      <c r="C111" t="str">
        <f>IF(OR(stditems!C111=5,stditems!C111=10,stditems!C111=11,stditems!C111=30,stditems!C111=16,stditems!C111=12,stditems!C111=25),0,IF(OR(stditems!C111=15,stditems!C111=19,stditems!C111=20,stditems!C111=21,stditems!C111=22,stditems!C111=23,stditems!C111=24,stditems!C111=26,stditems!C111=28,stditems!C111=29,stditems!C111=30,stditems!C111=53,stditems!C111=62,stditems!C111=63,stditems!C111=64,stditems!C111=65,stditems!C111=90),stditems!D111,""))</f>
        <v/>
      </c>
      <c r="D111" t="str">
        <f>IF(ISNA( VLOOKUP(C111,attrDesc!A:C,2,FALSE)),"", "\250/"&amp;VLOOKUP(C111,attrDesc!A:C,2,FALSE)&amp;":"&amp;VLOOKUP(C111,attrDesc!A:C,3,FALSE))</f>
        <v/>
      </c>
      <c r="H111" t="str">
        <f t="shared" si="4"/>
        <v>151/卷轴</v>
      </c>
      <c r="I111" t="str">
        <f t="shared" si="5"/>
        <v>彩票=151/卷轴</v>
      </c>
      <c r="J111" t="str">
        <f t="shared" si="6"/>
        <v/>
      </c>
      <c r="K111" t="str">
        <f t="shared" si="7"/>
        <v/>
      </c>
    </row>
    <row r="112" spans="1:11" x14ac:dyDescent="0.2">
      <c r="A112" t="str">
        <f>IF(LEN(stditems!B112)=0,"",stditems!B112)</f>
        <v>筹码</v>
      </c>
      <c r="B112" t="str">
        <f>IF(stditems!C112=15,"装备位置:头盔",IF(OR(stditems!C112=19,stditems!C112=20,stditems!C112=21),"装备位置:项链",IF(OR(stditems!C112=5,stditems!C112=6),"装备位置:武器",IF(OR(stditems!C112=10,stditems!C112=11),"装备位置:衣服",IF(stditems!C112=16,"装备位置:斗笠",IF(OR(stditems!C112=22,stditems!C112=23),"装备位置:戒指",IF(OR(stditems!C112=24,stditems!C112=26),"装备位置:手镯",IF(stditems!C112=31,"双击使用物品",IF(stditems!C112=4,"书籍,双击使用",IF(stditems!C112=25,"装备位置:毒符",IF(stditems!C112=41,"任务物品",IF(stditems!C112=56,"强化宝石",IF(stditems!C112=0,"药品",IF(stditems!C112=3,"卷轴",IF(stditems!C112=43,"矿石",IF(stditems!C112=2,"可使用物品",IF(stditems!C112=64,"装备位置:腰带",IF(stditems!C112=62,"装备位置:鞋子",IF(stditems!C112=53,"装备位置:宝石\有气血石功能",IF(stditems!C112=63,"装备位置:灵石",IF(stditems!C112=65,"装备位置:官印",IF(stditems!C112=90,"装备位置:灵玉",IF(OR(stditems!C112=72,stditems!C112=73,stditems!C112=74),"装备位置:称号",IF(stditems!C112=30,"装备位置:勋章",IF(stditems!C112=28,"装备位置:马牌",IF(stditems!C112=12,"装备位置:盾牌",IF(OR(stditems!C112=66,stditems!C112=67),"装备位置:时装衣服",IF(OR(stditems!C112=68,stditems!C112=69),"装备位置:时装武器",IF(OR(stditems!C112=75,stditems!C112=76,stditems!C112=77),"装备位置:时装项链",IF(stditems!C112=78,"装备位置:时装头盔",IF(OR(stditems!C112=79,stditems!C112=80),"装备位置:时装手镯",IF(OR(stditems!C112=81,stditems!C112=82),"装备位置:时装戒指",IF(stditems!C112=83,"装备位置:时装勋章",IF(OR(stditems!C112=84,stditems!C112=85),"装备位置:时装腰带",IF(OR(stditems!C112=86,stditems!C112=87),"装备位置:时装靴子",IF(OR(stditems!C112=88,stditems!C112=89),"装备位置:时装宝石","其他物品"))))))))))))))))))))))))))))))))))))</f>
        <v>其他物品</v>
      </c>
      <c r="C112" t="str">
        <f>IF(OR(stditems!C112=5,stditems!C112=10,stditems!C112=11,stditems!C112=30,stditems!C112=16,stditems!C112=12,stditems!C112=25),0,IF(OR(stditems!C112=15,stditems!C112=19,stditems!C112=20,stditems!C112=21,stditems!C112=22,stditems!C112=23,stditems!C112=24,stditems!C112=26,stditems!C112=28,stditems!C112=29,stditems!C112=30,stditems!C112=53,stditems!C112=62,stditems!C112=63,stditems!C112=64,stditems!C112=65,stditems!C112=90),stditems!D112,""))</f>
        <v/>
      </c>
      <c r="D112" t="str">
        <f>IF(ISNA( VLOOKUP(C112,attrDesc!A:C,2,FALSE)),"", "\250/"&amp;VLOOKUP(C112,attrDesc!A:C,2,FALSE)&amp;":"&amp;VLOOKUP(C112,attrDesc!A:C,3,FALSE))</f>
        <v/>
      </c>
      <c r="H112" t="str">
        <f t="shared" si="4"/>
        <v>151/其他物品</v>
      </c>
      <c r="I112" t="str">
        <f t="shared" si="5"/>
        <v>筹码=151/其他物品</v>
      </c>
      <c r="J112" t="str">
        <f t="shared" si="6"/>
        <v/>
      </c>
      <c r="K112" t="str">
        <f t="shared" si="7"/>
        <v/>
      </c>
    </row>
    <row r="113" spans="1:11" x14ac:dyDescent="0.2">
      <c r="A113" t="str">
        <f>IF(LEN(stditems!B113)=0,"",stditems!B113)</f>
        <v>筹码包</v>
      </c>
      <c r="B113" t="str">
        <f>IF(stditems!C113=15,"装备位置:头盔",IF(OR(stditems!C113=19,stditems!C113=20,stditems!C113=21),"装备位置:项链",IF(OR(stditems!C113=5,stditems!C113=6),"装备位置:武器",IF(OR(stditems!C113=10,stditems!C113=11),"装备位置:衣服",IF(stditems!C113=16,"装备位置:斗笠",IF(OR(stditems!C113=22,stditems!C113=23),"装备位置:戒指",IF(OR(stditems!C113=24,stditems!C113=26),"装备位置:手镯",IF(stditems!C113=31,"双击使用物品",IF(stditems!C113=4,"书籍,双击使用",IF(stditems!C113=25,"装备位置:毒符",IF(stditems!C113=41,"任务物品",IF(stditems!C113=56,"强化宝石",IF(stditems!C113=0,"药品",IF(stditems!C113=3,"卷轴",IF(stditems!C113=43,"矿石",IF(stditems!C113=2,"可使用物品",IF(stditems!C113=64,"装备位置:腰带",IF(stditems!C113=62,"装备位置:鞋子",IF(stditems!C113=53,"装备位置:宝石\有气血石功能",IF(stditems!C113=63,"装备位置:灵石",IF(stditems!C113=65,"装备位置:官印",IF(stditems!C113=90,"装备位置:灵玉",IF(OR(stditems!C113=72,stditems!C113=73,stditems!C113=74),"装备位置:称号",IF(stditems!C113=30,"装备位置:勋章",IF(stditems!C113=28,"装备位置:马牌",IF(stditems!C113=12,"装备位置:盾牌",IF(OR(stditems!C113=66,stditems!C113=67),"装备位置:时装衣服",IF(OR(stditems!C113=68,stditems!C113=69),"装备位置:时装武器",IF(OR(stditems!C113=75,stditems!C113=76,stditems!C113=77),"装备位置:时装项链",IF(stditems!C113=78,"装备位置:时装头盔",IF(OR(stditems!C113=79,stditems!C113=80),"装备位置:时装手镯",IF(OR(stditems!C113=81,stditems!C113=82),"装备位置:时装戒指",IF(stditems!C113=83,"装备位置:时装勋章",IF(OR(stditems!C113=84,stditems!C113=85),"装备位置:时装腰带",IF(OR(stditems!C113=86,stditems!C113=87),"装备位置:时装靴子",IF(OR(stditems!C113=88,stditems!C113=89),"装备位置:时装宝石","其他物品"))))))))))))))))))))))))))))))))))))</f>
        <v>双击使用物品</v>
      </c>
      <c r="C113" t="str">
        <f>IF(OR(stditems!C113=5,stditems!C113=10,stditems!C113=11,stditems!C113=30,stditems!C113=16,stditems!C113=12,stditems!C113=25),0,IF(OR(stditems!C113=15,stditems!C113=19,stditems!C113=20,stditems!C113=21,stditems!C113=22,stditems!C113=23,stditems!C113=24,stditems!C113=26,stditems!C113=28,stditems!C113=29,stditems!C113=30,stditems!C113=53,stditems!C113=62,stditems!C113=63,stditems!C113=64,stditems!C113=65,stditems!C113=90),stditems!D113,""))</f>
        <v/>
      </c>
      <c r="D113" t="str">
        <f>IF(ISNA( VLOOKUP(C113,attrDesc!A:C,2,FALSE)),"", "\250/"&amp;VLOOKUP(C113,attrDesc!A:C,2,FALSE)&amp;":"&amp;VLOOKUP(C113,attrDesc!A:C,3,FALSE))</f>
        <v/>
      </c>
      <c r="H113" t="str">
        <f t="shared" si="4"/>
        <v>151/双击使用物品</v>
      </c>
      <c r="I113" t="str">
        <f t="shared" si="5"/>
        <v>筹码包=151/双击使用物品</v>
      </c>
      <c r="J113" t="str">
        <f t="shared" si="6"/>
        <v/>
      </c>
      <c r="K113" t="str">
        <f t="shared" si="7"/>
        <v/>
      </c>
    </row>
    <row r="114" spans="1:11" x14ac:dyDescent="0.2">
      <c r="A114" t="str">
        <f>IF(LEN(stditems!B114)=0,"",stditems!B114)</f>
        <v>药剂师的信</v>
      </c>
      <c r="B114" t="str">
        <f>IF(stditems!C114=15,"装备位置:头盔",IF(OR(stditems!C114=19,stditems!C114=20,stditems!C114=21),"装备位置:项链",IF(OR(stditems!C114=5,stditems!C114=6),"装备位置:武器",IF(OR(stditems!C114=10,stditems!C114=11),"装备位置:衣服",IF(stditems!C114=16,"装备位置:斗笠",IF(OR(stditems!C114=22,stditems!C114=23),"装备位置:戒指",IF(OR(stditems!C114=24,stditems!C114=26),"装备位置:手镯",IF(stditems!C114=31,"双击使用物品",IF(stditems!C114=4,"书籍,双击使用",IF(stditems!C114=25,"装备位置:毒符",IF(stditems!C114=41,"任务物品",IF(stditems!C114=56,"强化宝石",IF(stditems!C114=0,"药品",IF(stditems!C114=3,"卷轴",IF(stditems!C114=43,"矿石",IF(stditems!C114=2,"可使用物品",IF(stditems!C114=64,"装备位置:腰带",IF(stditems!C114=62,"装备位置:鞋子",IF(stditems!C114=53,"装备位置:宝石\有气血石功能",IF(stditems!C114=63,"装备位置:灵石",IF(stditems!C114=65,"装备位置:官印",IF(stditems!C114=90,"装备位置:灵玉",IF(OR(stditems!C114=72,stditems!C114=73,stditems!C114=74),"装备位置:称号",IF(stditems!C114=30,"装备位置:勋章",IF(stditems!C114=28,"装备位置:马牌",IF(stditems!C114=12,"装备位置:盾牌",IF(OR(stditems!C114=66,stditems!C114=67),"装备位置:时装衣服",IF(OR(stditems!C114=68,stditems!C114=69),"装备位置:时装武器",IF(OR(stditems!C114=75,stditems!C114=76,stditems!C114=77),"装备位置:时装项链",IF(stditems!C114=78,"装备位置:时装头盔",IF(OR(stditems!C114=79,stditems!C114=80),"装备位置:时装手镯",IF(OR(stditems!C114=81,stditems!C114=82),"装备位置:时装戒指",IF(stditems!C114=83,"装备位置:时装勋章",IF(OR(stditems!C114=84,stditems!C114=85),"装备位置:时装腰带",IF(OR(stditems!C114=86,stditems!C114=87),"装备位置:时装靴子",IF(OR(stditems!C114=88,stditems!C114=89),"装备位置:时装宝石","其他物品"))))))))))))))))))))))))))))))))))))</f>
        <v>其他物品</v>
      </c>
      <c r="C114" t="str">
        <f>IF(OR(stditems!C114=5,stditems!C114=10,stditems!C114=11,stditems!C114=30,stditems!C114=16,stditems!C114=12,stditems!C114=25),0,IF(OR(stditems!C114=15,stditems!C114=19,stditems!C114=20,stditems!C114=21,stditems!C114=22,stditems!C114=23,stditems!C114=24,stditems!C114=26,stditems!C114=28,stditems!C114=29,stditems!C114=30,stditems!C114=53,stditems!C114=62,stditems!C114=63,stditems!C114=64,stditems!C114=65,stditems!C114=90),stditems!D114,""))</f>
        <v/>
      </c>
      <c r="D114" t="str">
        <f>IF(ISNA( VLOOKUP(C114,attrDesc!A:C,2,FALSE)),"", "\250/"&amp;VLOOKUP(C114,attrDesc!A:C,2,FALSE)&amp;":"&amp;VLOOKUP(C114,attrDesc!A:C,3,FALSE))</f>
        <v/>
      </c>
      <c r="H114" t="str">
        <f t="shared" si="4"/>
        <v>151/其他物品</v>
      </c>
      <c r="I114" t="str">
        <f t="shared" si="5"/>
        <v>药剂师的信=151/其他物品</v>
      </c>
      <c r="J114" t="str">
        <f t="shared" si="6"/>
        <v/>
      </c>
      <c r="K114" t="str">
        <f t="shared" si="7"/>
        <v/>
      </c>
    </row>
    <row r="115" spans="1:11" x14ac:dyDescent="0.2">
      <c r="A115" t="str">
        <f>IF(LEN(stditems!B115)=0,"",stditems!B115)</f>
        <v>木剑</v>
      </c>
      <c r="B115" t="str">
        <f>IF(stditems!C115=15,"装备位置:头盔",IF(OR(stditems!C115=19,stditems!C115=20,stditems!C115=21),"装备位置:项链",IF(OR(stditems!C115=5,stditems!C115=6),"装备位置:武器",IF(OR(stditems!C115=10,stditems!C115=11),"装备位置:衣服",IF(stditems!C115=16,"装备位置:斗笠",IF(OR(stditems!C115=22,stditems!C115=23),"装备位置:戒指",IF(OR(stditems!C115=24,stditems!C115=26),"装备位置:手镯",IF(stditems!C115=31,"双击使用物品",IF(stditems!C115=4,"书籍,双击使用",IF(stditems!C115=25,"装备位置:毒符",IF(stditems!C115=41,"任务物品",IF(stditems!C115=56,"强化宝石",IF(stditems!C115=0,"药品",IF(stditems!C115=3,"卷轴",IF(stditems!C115=43,"矿石",IF(stditems!C115=2,"可使用物品",IF(stditems!C115=64,"装备位置:腰带",IF(stditems!C115=62,"装备位置:鞋子",IF(stditems!C115=53,"装备位置:宝石\有气血石功能",IF(stditems!C115=63,"装备位置:灵石",IF(stditems!C115=65,"装备位置:官印",IF(stditems!C115=90,"装备位置:灵玉",IF(OR(stditems!C115=72,stditems!C115=73,stditems!C115=74),"装备位置:称号",IF(stditems!C115=30,"装备位置:勋章",IF(stditems!C115=28,"装备位置:马牌",IF(stditems!C115=12,"装备位置:盾牌",IF(OR(stditems!C115=66,stditems!C115=67),"装备位置:时装衣服",IF(OR(stditems!C115=68,stditems!C115=69),"装备位置:时装武器",IF(OR(stditems!C115=75,stditems!C115=76,stditems!C115=77),"装备位置:时装项链",IF(stditems!C115=78,"装备位置:时装头盔",IF(OR(stditems!C115=79,stditems!C115=80),"装备位置:时装手镯",IF(OR(stditems!C115=81,stditems!C115=82),"装备位置:时装戒指",IF(stditems!C115=83,"装备位置:时装勋章",IF(OR(stditems!C115=84,stditems!C115=85),"装备位置:时装腰带",IF(OR(stditems!C115=86,stditems!C115=87),"装备位置:时装靴子",IF(OR(stditems!C115=88,stditems!C115=89),"装备位置:时装宝石","其他物品"))))))))))))))))))))))))))))))))))))</f>
        <v>装备位置:武器</v>
      </c>
      <c r="C115">
        <f>IF(OR(stditems!C115=5,stditems!C115=10,stditems!C115=11,stditems!C115=30,stditems!C115=16,stditems!C115=12,stditems!C115=25),0,IF(OR(stditems!C115=15,stditems!C115=19,stditems!C115=20,stditems!C115=21,stditems!C115=22,stditems!C115=23,stditems!C115=24,stditems!C115=26,stditems!C115=28,stditems!C115=29,stditems!C115=30,stditems!C115=53,stditems!C115=62,stditems!C115=63,stditems!C115=64,stditems!C115=65,stditems!C115=90),stditems!D115,""))</f>
        <v>0</v>
      </c>
      <c r="D115" t="str">
        <f>IF(ISNA( VLOOKUP(C115,attrDesc!A:C,2,FALSE)),"", "\250/"&amp;VLOOKUP(C115,attrDesc!A:C,2,FALSE)&amp;":"&amp;VLOOKUP(C115,attrDesc!A:C,3,FALSE))</f>
        <v/>
      </c>
      <c r="H115" t="str">
        <f t="shared" si="4"/>
        <v>151/装备位置:武器</v>
      </c>
      <c r="I115" t="str">
        <f t="shared" si="5"/>
        <v>木剑=151/装备位置:武器</v>
      </c>
      <c r="J115" t="str">
        <f t="shared" si="6"/>
        <v/>
      </c>
      <c r="K115" t="str">
        <f t="shared" si="7"/>
        <v/>
      </c>
    </row>
    <row r="116" spans="1:11" x14ac:dyDescent="0.2">
      <c r="A116" t="str">
        <f>IF(LEN(stditems!B116)=0,"",stditems!B116)</f>
        <v>匕首</v>
      </c>
      <c r="B116" t="str">
        <f>IF(stditems!C116=15,"装备位置:头盔",IF(OR(stditems!C116=19,stditems!C116=20,stditems!C116=21),"装备位置:项链",IF(OR(stditems!C116=5,stditems!C116=6),"装备位置:武器",IF(OR(stditems!C116=10,stditems!C116=11),"装备位置:衣服",IF(stditems!C116=16,"装备位置:斗笠",IF(OR(stditems!C116=22,stditems!C116=23),"装备位置:戒指",IF(OR(stditems!C116=24,stditems!C116=26),"装备位置:手镯",IF(stditems!C116=31,"双击使用物品",IF(stditems!C116=4,"书籍,双击使用",IF(stditems!C116=25,"装备位置:毒符",IF(stditems!C116=41,"任务物品",IF(stditems!C116=56,"强化宝石",IF(stditems!C116=0,"药品",IF(stditems!C116=3,"卷轴",IF(stditems!C116=43,"矿石",IF(stditems!C116=2,"可使用物品",IF(stditems!C116=64,"装备位置:腰带",IF(stditems!C116=62,"装备位置:鞋子",IF(stditems!C116=53,"装备位置:宝石\有气血石功能",IF(stditems!C116=63,"装备位置:灵石",IF(stditems!C116=65,"装备位置:官印",IF(stditems!C116=90,"装备位置:灵玉",IF(OR(stditems!C116=72,stditems!C116=73,stditems!C116=74),"装备位置:称号",IF(stditems!C116=30,"装备位置:勋章",IF(stditems!C116=28,"装备位置:马牌",IF(stditems!C116=12,"装备位置:盾牌",IF(OR(stditems!C116=66,stditems!C116=67),"装备位置:时装衣服",IF(OR(stditems!C116=68,stditems!C116=69),"装备位置:时装武器",IF(OR(stditems!C116=75,stditems!C116=76,stditems!C116=77),"装备位置:时装项链",IF(stditems!C116=78,"装备位置:时装头盔",IF(OR(stditems!C116=79,stditems!C116=80),"装备位置:时装手镯",IF(OR(stditems!C116=81,stditems!C116=82),"装备位置:时装戒指",IF(stditems!C116=83,"装备位置:时装勋章",IF(OR(stditems!C116=84,stditems!C116=85),"装备位置:时装腰带",IF(OR(stditems!C116=86,stditems!C116=87),"装备位置:时装靴子",IF(OR(stditems!C116=88,stditems!C116=89),"装备位置:时装宝石","其他物品"))))))))))))))))))))))))))))))))))))</f>
        <v>装备位置:武器</v>
      </c>
      <c r="C116">
        <f>IF(OR(stditems!C116=5,stditems!C116=10,stditems!C116=11,stditems!C116=30,stditems!C116=16,stditems!C116=12,stditems!C116=25),0,IF(OR(stditems!C116=15,stditems!C116=19,stditems!C116=20,stditems!C116=21,stditems!C116=22,stditems!C116=23,stditems!C116=24,stditems!C116=26,stditems!C116=28,stditems!C116=29,stditems!C116=30,stditems!C116=53,stditems!C116=62,stditems!C116=63,stditems!C116=64,stditems!C116=65,stditems!C116=90),stditems!D116,""))</f>
        <v>0</v>
      </c>
      <c r="D116" t="str">
        <f>IF(ISNA( VLOOKUP(C116,attrDesc!A:C,2,FALSE)),"", "\250/"&amp;VLOOKUP(C116,attrDesc!A:C,2,FALSE)&amp;":"&amp;VLOOKUP(C116,attrDesc!A:C,3,FALSE))</f>
        <v/>
      </c>
      <c r="H116" t="str">
        <f t="shared" si="4"/>
        <v>151/装备位置:武器</v>
      </c>
      <c r="I116" t="str">
        <f t="shared" si="5"/>
        <v>匕首=151/装备位置:武器</v>
      </c>
      <c r="J116" t="str">
        <f t="shared" si="6"/>
        <v/>
      </c>
      <c r="K116" t="str">
        <f t="shared" si="7"/>
        <v/>
      </c>
    </row>
    <row r="117" spans="1:11" x14ac:dyDescent="0.2">
      <c r="A117" t="str">
        <f>IF(LEN(stditems!B117)=0,"",stditems!B117)</f>
        <v>青铜剑</v>
      </c>
      <c r="B117" t="str">
        <f>IF(stditems!C117=15,"装备位置:头盔",IF(OR(stditems!C117=19,stditems!C117=20,stditems!C117=21),"装备位置:项链",IF(OR(stditems!C117=5,stditems!C117=6),"装备位置:武器",IF(OR(stditems!C117=10,stditems!C117=11),"装备位置:衣服",IF(stditems!C117=16,"装备位置:斗笠",IF(OR(stditems!C117=22,stditems!C117=23),"装备位置:戒指",IF(OR(stditems!C117=24,stditems!C117=26),"装备位置:手镯",IF(stditems!C117=31,"双击使用物品",IF(stditems!C117=4,"书籍,双击使用",IF(stditems!C117=25,"装备位置:毒符",IF(stditems!C117=41,"任务物品",IF(stditems!C117=56,"强化宝石",IF(stditems!C117=0,"药品",IF(stditems!C117=3,"卷轴",IF(stditems!C117=43,"矿石",IF(stditems!C117=2,"可使用物品",IF(stditems!C117=64,"装备位置:腰带",IF(stditems!C117=62,"装备位置:鞋子",IF(stditems!C117=53,"装备位置:宝石\有气血石功能",IF(stditems!C117=63,"装备位置:灵石",IF(stditems!C117=65,"装备位置:官印",IF(stditems!C117=90,"装备位置:灵玉",IF(OR(stditems!C117=72,stditems!C117=73,stditems!C117=74),"装备位置:称号",IF(stditems!C117=30,"装备位置:勋章",IF(stditems!C117=28,"装备位置:马牌",IF(stditems!C117=12,"装备位置:盾牌",IF(OR(stditems!C117=66,stditems!C117=67),"装备位置:时装衣服",IF(OR(stditems!C117=68,stditems!C117=69),"装备位置:时装武器",IF(OR(stditems!C117=75,stditems!C117=76,stditems!C117=77),"装备位置:时装项链",IF(stditems!C117=78,"装备位置:时装头盔",IF(OR(stditems!C117=79,stditems!C117=80),"装备位置:时装手镯",IF(OR(stditems!C117=81,stditems!C117=82),"装备位置:时装戒指",IF(stditems!C117=83,"装备位置:时装勋章",IF(OR(stditems!C117=84,stditems!C117=85),"装备位置:时装腰带",IF(OR(stditems!C117=86,stditems!C117=87),"装备位置:时装靴子",IF(OR(stditems!C117=88,stditems!C117=89),"装备位置:时装宝石","其他物品"))))))))))))))))))))))))))))))))))))</f>
        <v>装备位置:武器</v>
      </c>
      <c r="C117">
        <f>IF(OR(stditems!C117=5,stditems!C117=10,stditems!C117=11,stditems!C117=30,stditems!C117=16,stditems!C117=12,stditems!C117=25),0,IF(OR(stditems!C117=15,stditems!C117=19,stditems!C117=20,stditems!C117=21,stditems!C117=22,stditems!C117=23,stditems!C117=24,stditems!C117=26,stditems!C117=28,stditems!C117=29,stditems!C117=30,stditems!C117=53,stditems!C117=62,stditems!C117=63,stditems!C117=64,stditems!C117=65,stditems!C117=90),stditems!D117,""))</f>
        <v>0</v>
      </c>
      <c r="D117" t="str">
        <f>IF(ISNA( VLOOKUP(C117,attrDesc!A:C,2,FALSE)),"", "\250/"&amp;VLOOKUP(C117,attrDesc!A:C,2,FALSE)&amp;":"&amp;VLOOKUP(C117,attrDesc!A:C,3,FALSE))</f>
        <v/>
      </c>
      <c r="H117" t="str">
        <f t="shared" si="4"/>
        <v>151/装备位置:武器</v>
      </c>
      <c r="I117" t="str">
        <f t="shared" si="5"/>
        <v>青铜剑=151/装备位置:武器</v>
      </c>
      <c r="J117" t="str">
        <f t="shared" si="6"/>
        <v/>
      </c>
      <c r="K117" t="str">
        <f t="shared" si="7"/>
        <v/>
      </c>
    </row>
    <row r="118" spans="1:11" x14ac:dyDescent="0.2">
      <c r="A118" t="str">
        <f>IF(LEN(stditems!B118)=0,"",stditems!B118)</f>
        <v>乌木剑</v>
      </c>
      <c r="B118" t="str">
        <f>IF(stditems!C118=15,"装备位置:头盔",IF(OR(stditems!C118=19,stditems!C118=20,stditems!C118=21),"装备位置:项链",IF(OR(stditems!C118=5,stditems!C118=6),"装备位置:武器",IF(OR(stditems!C118=10,stditems!C118=11),"装备位置:衣服",IF(stditems!C118=16,"装备位置:斗笠",IF(OR(stditems!C118=22,stditems!C118=23),"装备位置:戒指",IF(OR(stditems!C118=24,stditems!C118=26),"装备位置:手镯",IF(stditems!C118=31,"双击使用物品",IF(stditems!C118=4,"书籍,双击使用",IF(stditems!C118=25,"装备位置:毒符",IF(stditems!C118=41,"任务物品",IF(stditems!C118=56,"强化宝石",IF(stditems!C118=0,"药品",IF(stditems!C118=3,"卷轴",IF(stditems!C118=43,"矿石",IF(stditems!C118=2,"可使用物品",IF(stditems!C118=64,"装备位置:腰带",IF(stditems!C118=62,"装备位置:鞋子",IF(stditems!C118=53,"装备位置:宝石\有气血石功能",IF(stditems!C118=63,"装备位置:灵石",IF(stditems!C118=65,"装备位置:官印",IF(stditems!C118=90,"装备位置:灵玉",IF(OR(stditems!C118=72,stditems!C118=73,stditems!C118=74),"装备位置:称号",IF(stditems!C118=30,"装备位置:勋章",IF(stditems!C118=28,"装备位置:马牌",IF(stditems!C118=12,"装备位置:盾牌",IF(OR(stditems!C118=66,stditems!C118=67),"装备位置:时装衣服",IF(OR(stditems!C118=68,stditems!C118=69),"装备位置:时装武器",IF(OR(stditems!C118=75,stditems!C118=76,stditems!C118=77),"装备位置:时装项链",IF(stditems!C118=78,"装备位置:时装头盔",IF(OR(stditems!C118=79,stditems!C118=80),"装备位置:时装手镯",IF(OR(stditems!C118=81,stditems!C118=82),"装备位置:时装戒指",IF(stditems!C118=83,"装备位置:时装勋章",IF(OR(stditems!C118=84,stditems!C118=85),"装备位置:时装腰带",IF(OR(stditems!C118=86,stditems!C118=87),"装备位置:时装靴子",IF(OR(stditems!C118=88,stditems!C118=89),"装备位置:时装宝石","其他物品"))))))))))))))))))))))))))))))))))))</f>
        <v>装备位置:武器</v>
      </c>
      <c r="C118">
        <f>IF(OR(stditems!C118=5,stditems!C118=10,stditems!C118=11,stditems!C118=30,stditems!C118=16,stditems!C118=12,stditems!C118=25),0,IF(OR(stditems!C118=15,stditems!C118=19,stditems!C118=20,stditems!C118=21,stditems!C118=22,stditems!C118=23,stditems!C118=24,stditems!C118=26,stditems!C118=28,stditems!C118=29,stditems!C118=30,stditems!C118=53,stditems!C118=62,stditems!C118=63,stditems!C118=64,stditems!C118=65,stditems!C118=90),stditems!D118,""))</f>
        <v>0</v>
      </c>
      <c r="D118" t="str">
        <f>IF(ISNA( VLOOKUP(C118,attrDesc!A:C,2,FALSE)),"", "\250/"&amp;VLOOKUP(C118,attrDesc!A:C,2,FALSE)&amp;":"&amp;VLOOKUP(C118,attrDesc!A:C,3,FALSE))</f>
        <v/>
      </c>
      <c r="H118" t="str">
        <f t="shared" si="4"/>
        <v>151/装备位置:武器</v>
      </c>
      <c r="I118" t="str">
        <f t="shared" si="5"/>
        <v>乌木剑=151/装备位置:武器</v>
      </c>
      <c r="J118" t="str">
        <f t="shared" si="6"/>
        <v/>
      </c>
      <c r="K118" t="str">
        <f t="shared" si="7"/>
        <v/>
      </c>
    </row>
    <row r="119" spans="1:11" x14ac:dyDescent="0.2">
      <c r="A119" t="str">
        <f>IF(LEN(stditems!B119)=0,"",stditems!B119)</f>
        <v>铁剑</v>
      </c>
      <c r="B119" t="str">
        <f>IF(stditems!C119=15,"装备位置:头盔",IF(OR(stditems!C119=19,stditems!C119=20,stditems!C119=21),"装备位置:项链",IF(OR(stditems!C119=5,stditems!C119=6),"装备位置:武器",IF(OR(stditems!C119=10,stditems!C119=11),"装备位置:衣服",IF(stditems!C119=16,"装备位置:斗笠",IF(OR(stditems!C119=22,stditems!C119=23),"装备位置:戒指",IF(OR(stditems!C119=24,stditems!C119=26),"装备位置:手镯",IF(stditems!C119=31,"双击使用物品",IF(stditems!C119=4,"书籍,双击使用",IF(stditems!C119=25,"装备位置:毒符",IF(stditems!C119=41,"任务物品",IF(stditems!C119=56,"强化宝石",IF(stditems!C119=0,"药品",IF(stditems!C119=3,"卷轴",IF(stditems!C119=43,"矿石",IF(stditems!C119=2,"可使用物品",IF(stditems!C119=64,"装备位置:腰带",IF(stditems!C119=62,"装备位置:鞋子",IF(stditems!C119=53,"装备位置:宝石\有气血石功能",IF(stditems!C119=63,"装备位置:灵石",IF(stditems!C119=65,"装备位置:官印",IF(stditems!C119=90,"装备位置:灵玉",IF(OR(stditems!C119=72,stditems!C119=73,stditems!C119=74),"装备位置:称号",IF(stditems!C119=30,"装备位置:勋章",IF(stditems!C119=28,"装备位置:马牌",IF(stditems!C119=12,"装备位置:盾牌",IF(OR(stditems!C119=66,stditems!C119=67),"装备位置:时装衣服",IF(OR(stditems!C119=68,stditems!C119=69),"装备位置:时装武器",IF(OR(stditems!C119=75,stditems!C119=76,stditems!C119=77),"装备位置:时装项链",IF(stditems!C119=78,"装备位置:时装头盔",IF(OR(stditems!C119=79,stditems!C119=80),"装备位置:时装手镯",IF(OR(stditems!C119=81,stditems!C119=82),"装备位置:时装戒指",IF(stditems!C119=83,"装备位置:时装勋章",IF(OR(stditems!C119=84,stditems!C119=85),"装备位置:时装腰带",IF(OR(stditems!C119=86,stditems!C119=87),"装备位置:时装靴子",IF(OR(stditems!C119=88,stditems!C119=89),"装备位置:时装宝石","其他物品"))))))))))))))))))))))))))))))))))))</f>
        <v>装备位置:武器</v>
      </c>
      <c r="C119">
        <f>IF(OR(stditems!C119=5,stditems!C119=10,stditems!C119=11,stditems!C119=30,stditems!C119=16,stditems!C119=12,stditems!C119=25),0,IF(OR(stditems!C119=15,stditems!C119=19,stditems!C119=20,stditems!C119=21,stditems!C119=22,stditems!C119=23,stditems!C119=24,stditems!C119=26,stditems!C119=28,stditems!C119=29,stditems!C119=30,stditems!C119=53,stditems!C119=62,stditems!C119=63,stditems!C119=64,stditems!C119=65,stditems!C119=90),stditems!D119,""))</f>
        <v>0</v>
      </c>
      <c r="D119" t="str">
        <f>IF(ISNA( VLOOKUP(C119,attrDesc!A:C,2,FALSE)),"", "\250/"&amp;VLOOKUP(C119,attrDesc!A:C,2,FALSE)&amp;":"&amp;VLOOKUP(C119,attrDesc!A:C,3,FALSE))</f>
        <v/>
      </c>
      <c r="H119" t="str">
        <f t="shared" si="4"/>
        <v>151/装备位置:武器</v>
      </c>
      <c r="I119" t="str">
        <f t="shared" si="5"/>
        <v>铁剑=151/装备位置:武器</v>
      </c>
      <c r="J119" t="str">
        <f t="shared" si="6"/>
        <v/>
      </c>
      <c r="K119" t="str">
        <f t="shared" si="7"/>
        <v/>
      </c>
    </row>
    <row r="120" spans="1:11" x14ac:dyDescent="0.2">
      <c r="A120" t="str">
        <f>IF(LEN(stditems!B120)=0,"",stditems!B120)</f>
        <v>短剑</v>
      </c>
      <c r="B120" t="str">
        <f>IF(stditems!C120=15,"装备位置:头盔",IF(OR(stditems!C120=19,stditems!C120=20,stditems!C120=21),"装备位置:项链",IF(OR(stditems!C120=5,stditems!C120=6),"装备位置:武器",IF(OR(stditems!C120=10,stditems!C120=11),"装备位置:衣服",IF(stditems!C120=16,"装备位置:斗笠",IF(OR(stditems!C120=22,stditems!C120=23),"装备位置:戒指",IF(OR(stditems!C120=24,stditems!C120=26),"装备位置:手镯",IF(stditems!C120=31,"双击使用物品",IF(stditems!C120=4,"书籍,双击使用",IF(stditems!C120=25,"装备位置:毒符",IF(stditems!C120=41,"任务物品",IF(stditems!C120=56,"强化宝石",IF(stditems!C120=0,"药品",IF(stditems!C120=3,"卷轴",IF(stditems!C120=43,"矿石",IF(stditems!C120=2,"可使用物品",IF(stditems!C120=64,"装备位置:腰带",IF(stditems!C120=62,"装备位置:鞋子",IF(stditems!C120=53,"装备位置:宝石\有气血石功能",IF(stditems!C120=63,"装备位置:灵石",IF(stditems!C120=65,"装备位置:官印",IF(stditems!C120=90,"装备位置:灵玉",IF(OR(stditems!C120=72,stditems!C120=73,stditems!C120=74),"装备位置:称号",IF(stditems!C120=30,"装备位置:勋章",IF(stditems!C120=28,"装备位置:马牌",IF(stditems!C120=12,"装备位置:盾牌",IF(OR(stditems!C120=66,stditems!C120=67),"装备位置:时装衣服",IF(OR(stditems!C120=68,stditems!C120=69),"装备位置:时装武器",IF(OR(stditems!C120=75,stditems!C120=76,stditems!C120=77),"装备位置:时装项链",IF(stditems!C120=78,"装备位置:时装头盔",IF(OR(stditems!C120=79,stditems!C120=80),"装备位置:时装手镯",IF(OR(stditems!C120=81,stditems!C120=82),"装备位置:时装戒指",IF(stditems!C120=83,"装备位置:时装勋章",IF(OR(stditems!C120=84,stditems!C120=85),"装备位置:时装腰带",IF(OR(stditems!C120=86,stditems!C120=87),"装备位置:时装靴子",IF(OR(stditems!C120=88,stditems!C120=89),"装备位置:时装宝石","其他物品"))))))))))))))))))))))))))))))))))))</f>
        <v>装备位置:武器</v>
      </c>
      <c r="C120">
        <f>IF(OR(stditems!C120=5,stditems!C120=10,stditems!C120=11,stditems!C120=30,stditems!C120=16,stditems!C120=12,stditems!C120=25),0,IF(OR(stditems!C120=15,stditems!C120=19,stditems!C120=20,stditems!C120=21,stditems!C120=22,stditems!C120=23,stditems!C120=24,stditems!C120=26,stditems!C120=28,stditems!C120=29,stditems!C120=30,stditems!C120=53,stditems!C120=62,stditems!C120=63,stditems!C120=64,stditems!C120=65,stditems!C120=90),stditems!D120,""))</f>
        <v>0</v>
      </c>
      <c r="D120" t="str">
        <f>IF(ISNA( VLOOKUP(C120,attrDesc!A:C,2,FALSE)),"", "\250/"&amp;VLOOKUP(C120,attrDesc!A:C,2,FALSE)&amp;":"&amp;VLOOKUP(C120,attrDesc!A:C,3,FALSE))</f>
        <v/>
      </c>
      <c r="H120" t="str">
        <f t="shared" si="4"/>
        <v>151/装备位置:武器</v>
      </c>
      <c r="I120" t="str">
        <f t="shared" si="5"/>
        <v>短剑=151/装备位置:武器</v>
      </c>
      <c r="J120" t="str">
        <f t="shared" si="6"/>
        <v/>
      </c>
      <c r="K120" t="str">
        <f t="shared" si="7"/>
        <v/>
      </c>
    </row>
    <row r="121" spans="1:11" x14ac:dyDescent="0.2">
      <c r="A121" t="str">
        <f>IF(LEN(stditems!B121)=0,"",stditems!B121)</f>
        <v>鹤嘴锄</v>
      </c>
      <c r="B121" t="str">
        <f>IF(stditems!C121=15,"装备位置:头盔",IF(OR(stditems!C121=19,stditems!C121=20,stditems!C121=21),"装备位置:项链",IF(OR(stditems!C121=5,stditems!C121=6),"装备位置:武器",IF(OR(stditems!C121=10,stditems!C121=11),"装备位置:衣服",IF(stditems!C121=16,"装备位置:斗笠",IF(OR(stditems!C121=22,stditems!C121=23),"装备位置:戒指",IF(OR(stditems!C121=24,stditems!C121=26),"装备位置:手镯",IF(stditems!C121=31,"双击使用物品",IF(stditems!C121=4,"书籍,双击使用",IF(stditems!C121=25,"装备位置:毒符",IF(stditems!C121=41,"任务物品",IF(stditems!C121=56,"强化宝石",IF(stditems!C121=0,"药品",IF(stditems!C121=3,"卷轴",IF(stditems!C121=43,"矿石",IF(stditems!C121=2,"可使用物品",IF(stditems!C121=64,"装备位置:腰带",IF(stditems!C121=62,"装备位置:鞋子",IF(stditems!C121=53,"装备位置:宝石\有气血石功能",IF(stditems!C121=63,"装备位置:灵石",IF(stditems!C121=65,"装备位置:官印",IF(stditems!C121=90,"装备位置:灵玉",IF(OR(stditems!C121=72,stditems!C121=73,stditems!C121=74),"装备位置:称号",IF(stditems!C121=30,"装备位置:勋章",IF(stditems!C121=28,"装备位置:马牌",IF(stditems!C121=12,"装备位置:盾牌",IF(OR(stditems!C121=66,stditems!C121=67),"装备位置:时装衣服",IF(OR(stditems!C121=68,stditems!C121=69),"装备位置:时装武器",IF(OR(stditems!C121=75,stditems!C121=76,stditems!C121=77),"装备位置:时装项链",IF(stditems!C121=78,"装备位置:时装头盔",IF(OR(stditems!C121=79,stditems!C121=80),"装备位置:时装手镯",IF(OR(stditems!C121=81,stditems!C121=82),"装备位置:时装戒指",IF(stditems!C121=83,"装备位置:时装勋章",IF(OR(stditems!C121=84,stditems!C121=85),"装备位置:时装腰带",IF(OR(stditems!C121=86,stditems!C121=87),"装备位置:时装靴子",IF(OR(stditems!C121=88,stditems!C121=89),"装备位置:时装宝石","其他物品"))))))))))))))))))))))))))))))))))))</f>
        <v>装备位置:武器</v>
      </c>
      <c r="C121" t="str">
        <f>IF(OR(stditems!C121=5,stditems!C121=10,stditems!C121=11,stditems!C121=30,stditems!C121=16,stditems!C121=12,stditems!C121=25),0,IF(OR(stditems!C121=15,stditems!C121=19,stditems!C121=20,stditems!C121=21,stditems!C121=22,stditems!C121=23,stditems!C121=24,stditems!C121=26,stditems!C121=28,stditems!C121=29,stditems!C121=30,stditems!C121=53,stditems!C121=62,stditems!C121=63,stditems!C121=64,stditems!C121=65,stditems!C121=90),stditems!D121,""))</f>
        <v/>
      </c>
      <c r="D121" t="str">
        <f>IF(ISNA( VLOOKUP(C121,attrDesc!A:C,2,FALSE)),"", "\250/"&amp;VLOOKUP(C121,attrDesc!A:C,2,FALSE)&amp;":"&amp;VLOOKUP(C121,attrDesc!A:C,3,FALSE))</f>
        <v/>
      </c>
      <c r="H121" t="str">
        <f t="shared" si="4"/>
        <v>151/装备位置:武器</v>
      </c>
      <c r="I121" t="str">
        <f t="shared" si="5"/>
        <v>鹤嘴锄=151/装备位置:武器</v>
      </c>
      <c r="J121" t="str">
        <f t="shared" si="6"/>
        <v/>
      </c>
      <c r="K121" t="str">
        <f t="shared" si="7"/>
        <v/>
      </c>
    </row>
    <row r="122" spans="1:11" x14ac:dyDescent="0.2">
      <c r="A122" t="str">
        <f>IF(LEN(stditems!B122)=0,"",stditems!B122)</f>
        <v>青铜斧</v>
      </c>
      <c r="B122" t="str">
        <f>IF(stditems!C122=15,"装备位置:头盔",IF(OR(stditems!C122=19,stditems!C122=20,stditems!C122=21),"装备位置:项链",IF(OR(stditems!C122=5,stditems!C122=6),"装备位置:武器",IF(OR(stditems!C122=10,stditems!C122=11),"装备位置:衣服",IF(stditems!C122=16,"装备位置:斗笠",IF(OR(stditems!C122=22,stditems!C122=23),"装备位置:戒指",IF(OR(stditems!C122=24,stditems!C122=26),"装备位置:手镯",IF(stditems!C122=31,"双击使用物品",IF(stditems!C122=4,"书籍,双击使用",IF(stditems!C122=25,"装备位置:毒符",IF(stditems!C122=41,"任务物品",IF(stditems!C122=56,"强化宝石",IF(stditems!C122=0,"药品",IF(stditems!C122=3,"卷轴",IF(stditems!C122=43,"矿石",IF(stditems!C122=2,"可使用物品",IF(stditems!C122=64,"装备位置:腰带",IF(stditems!C122=62,"装备位置:鞋子",IF(stditems!C122=53,"装备位置:宝石\有气血石功能",IF(stditems!C122=63,"装备位置:灵石",IF(stditems!C122=65,"装备位置:官印",IF(stditems!C122=90,"装备位置:灵玉",IF(OR(stditems!C122=72,stditems!C122=73,stditems!C122=74),"装备位置:称号",IF(stditems!C122=30,"装备位置:勋章",IF(stditems!C122=28,"装备位置:马牌",IF(stditems!C122=12,"装备位置:盾牌",IF(OR(stditems!C122=66,stditems!C122=67),"装备位置:时装衣服",IF(OR(stditems!C122=68,stditems!C122=69),"装备位置:时装武器",IF(OR(stditems!C122=75,stditems!C122=76,stditems!C122=77),"装备位置:时装项链",IF(stditems!C122=78,"装备位置:时装头盔",IF(OR(stditems!C122=79,stditems!C122=80),"装备位置:时装手镯",IF(OR(stditems!C122=81,stditems!C122=82),"装备位置:时装戒指",IF(stditems!C122=83,"装备位置:时装勋章",IF(OR(stditems!C122=84,stditems!C122=85),"装备位置:时装腰带",IF(OR(stditems!C122=86,stditems!C122=87),"装备位置:时装靴子",IF(OR(stditems!C122=88,stditems!C122=89),"装备位置:时装宝石","其他物品"))))))))))))))))))))))))))))))))))))</f>
        <v>装备位置:武器</v>
      </c>
      <c r="C122">
        <f>IF(OR(stditems!C122=5,stditems!C122=10,stditems!C122=11,stditems!C122=30,stditems!C122=16,stditems!C122=12,stditems!C122=25),0,IF(OR(stditems!C122=15,stditems!C122=19,stditems!C122=20,stditems!C122=21,stditems!C122=22,stditems!C122=23,stditems!C122=24,stditems!C122=26,stditems!C122=28,stditems!C122=29,stditems!C122=30,stditems!C122=53,stditems!C122=62,stditems!C122=63,stditems!C122=64,stditems!C122=65,stditems!C122=90),stditems!D122,""))</f>
        <v>0</v>
      </c>
      <c r="D122" t="str">
        <f>IF(ISNA( VLOOKUP(C122,attrDesc!A:C,2,FALSE)),"", "\250/"&amp;VLOOKUP(C122,attrDesc!A:C,2,FALSE)&amp;":"&amp;VLOOKUP(C122,attrDesc!A:C,3,FALSE))</f>
        <v/>
      </c>
      <c r="H122" t="str">
        <f t="shared" si="4"/>
        <v>151/装备位置:武器</v>
      </c>
      <c r="I122" t="str">
        <f t="shared" si="5"/>
        <v>青铜斧=151/装备位置:武器</v>
      </c>
      <c r="J122" t="str">
        <f t="shared" si="6"/>
        <v/>
      </c>
      <c r="K122" t="str">
        <f t="shared" si="7"/>
        <v/>
      </c>
    </row>
    <row r="123" spans="1:11" x14ac:dyDescent="0.2">
      <c r="A123" t="str">
        <f>IF(LEN(stditems!B123)=0,"",stditems!B123)</f>
        <v>八荒</v>
      </c>
      <c r="B123" t="str">
        <f>IF(stditems!C123=15,"装备位置:头盔",IF(OR(stditems!C123=19,stditems!C123=20,stditems!C123=21),"装备位置:项链",IF(OR(stditems!C123=5,stditems!C123=6),"装备位置:武器",IF(OR(stditems!C123=10,stditems!C123=11),"装备位置:衣服",IF(stditems!C123=16,"装备位置:斗笠",IF(OR(stditems!C123=22,stditems!C123=23),"装备位置:戒指",IF(OR(stditems!C123=24,stditems!C123=26),"装备位置:手镯",IF(stditems!C123=31,"双击使用物品",IF(stditems!C123=4,"书籍,双击使用",IF(stditems!C123=25,"装备位置:毒符",IF(stditems!C123=41,"任务物品",IF(stditems!C123=56,"强化宝石",IF(stditems!C123=0,"药品",IF(stditems!C123=3,"卷轴",IF(stditems!C123=43,"矿石",IF(stditems!C123=2,"可使用物品",IF(stditems!C123=64,"装备位置:腰带",IF(stditems!C123=62,"装备位置:鞋子",IF(stditems!C123=53,"装备位置:宝石\有气血石功能",IF(stditems!C123=63,"装备位置:灵石",IF(stditems!C123=65,"装备位置:官印",IF(stditems!C123=90,"装备位置:灵玉",IF(OR(stditems!C123=72,stditems!C123=73,stditems!C123=74),"装备位置:称号",IF(stditems!C123=30,"装备位置:勋章",IF(stditems!C123=28,"装备位置:马牌",IF(stditems!C123=12,"装备位置:盾牌",IF(OR(stditems!C123=66,stditems!C123=67),"装备位置:时装衣服",IF(OR(stditems!C123=68,stditems!C123=69),"装备位置:时装武器",IF(OR(stditems!C123=75,stditems!C123=76,stditems!C123=77),"装备位置:时装项链",IF(stditems!C123=78,"装备位置:时装头盔",IF(OR(stditems!C123=79,stditems!C123=80),"装备位置:时装手镯",IF(OR(stditems!C123=81,stditems!C123=82),"装备位置:时装戒指",IF(stditems!C123=83,"装备位置:时装勋章",IF(OR(stditems!C123=84,stditems!C123=85),"装备位置:时装腰带",IF(OR(stditems!C123=86,stditems!C123=87),"装备位置:时装靴子",IF(OR(stditems!C123=88,stditems!C123=89),"装备位置:时装宝石","其他物品"))))))))))))))))))))))))))))))))))))</f>
        <v>装备位置:武器</v>
      </c>
      <c r="C123">
        <f>IF(OR(stditems!C123=5,stditems!C123=10,stditems!C123=11,stditems!C123=30,stditems!C123=16,stditems!C123=12,stditems!C123=25),0,IF(OR(stditems!C123=15,stditems!C123=19,stditems!C123=20,stditems!C123=21,stditems!C123=22,stditems!C123=23,stditems!C123=24,stditems!C123=26,stditems!C123=28,stditems!C123=29,stditems!C123=30,stditems!C123=53,stditems!C123=62,stditems!C123=63,stditems!C123=64,stditems!C123=65,stditems!C123=90),stditems!D123,""))</f>
        <v>0</v>
      </c>
      <c r="D123" t="str">
        <f>IF(ISNA( VLOOKUP(C123,attrDesc!A:C,2,FALSE)),"", "\250/"&amp;VLOOKUP(C123,attrDesc!A:C,2,FALSE)&amp;":"&amp;VLOOKUP(C123,attrDesc!A:C,3,FALSE))</f>
        <v/>
      </c>
      <c r="H123" t="str">
        <f t="shared" si="4"/>
        <v>151/装备位置:武器</v>
      </c>
      <c r="I123" t="str">
        <f t="shared" si="5"/>
        <v>八荒=151/装备位置:武器</v>
      </c>
      <c r="J123" t="str">
        <f t="shared" si="6"/>
        <v/>
      </c>
      <c r="K123" t="str">
        <f t="shared" si="7"/>
        <v/>
      </c>
    </row>
    <row r="124" spans="1:11" x14ac:dyDescent="0.2">
      <c r="A124" t="str">
        <f>IF(LEN(stditems!B124)=0,"",stditems!B124)</f>
        <v>半月</v>
      </c>
      <c r="B124" t="str">
        <f>IF(stditems!C124=15,"装备位置:头盔",IF(OR(stditems!C124=19,stditems!C124=20,stditems!C124=21),"装备位置:项链",IF(OR(stditems!C124=5,stditems!C124=6),"装备位置:武器",IF(OR(stditems!C124=10,stditems!C124=11),"装备位置:衣服",IF(stditems!C124=16,"装备位置:斗笠",IF(OR(stditems!C124=22,stditems!C124=23),"装备位置:戒指",IF(OR(stditems!C124=24,stditems!C124=26),"装备位置:手镯",IF(stditems!C124=31,"双击使用物品",IF(stditems!C124=4,"书籍,双击使用",IF(stditems!C124=25,"装备位置:毒符",IF(stditems!C124=41,"任务物品",IF(stditems!C124=56,"强化宝石",IF(stditems!C124=0,"药品",IF(stditems!C124=3,"卷轴",IF(stditems!C124=43,"矿石",IF(stditems!C124=2,"可使用物品",IF(stditems!C124=64,"装备位置:腰带",IF(stditems!C124=62,"装备位置:鞋子",IF(stditems!C124=53,"装备位置:宝石\有气血石功能",IF(stditems!C124=63,"装备位置:灵石",IF(stditems!C124=65,"装备位置:官印",IF(stditems!C124=90,"装备位置:灵玉",IF(OR(stditems!C124=72,stditems!C124=73,stditems!C124=74),"装备位置:称号",IF(stditems!C124=30,"装备位置:勋章",IF(stditems!C124=28,"装备位置:马牌",IF(stditems!C124=12,"装备位置:盾牌",IF(OR(stditems!C124=66,stditems!C124=67),"装备位置:时装衣服",IF(OR(stditems!C124=68,stditems!C124=69),"装备位置:时装武器",IF(OR(stditems!C124=75,stditems!C124=76,stditems!C124=77),"装备位置:时装项链",IF(stditems!C124=78,"装备位置:时装头盔",IF(OR(stditems!C124=79,stditems!C124=80),"装备位置:时装手镯",IF(OR(stditems!C124=81,stditems!C124=82),"装备位置:时装戒指",IF(stditems!C124=83,"装备位置:时装勋章",IF(OR(stditems!C124=84,stditems!C124=85),"装备位置:时装腰带",IF(OR(stditems!C124=86,stditems!C124=87),"装备位置:时装靴子",IF(OR(stditems!C124=88,stditems!C124=89),"装备位置:时装宝石","其他物品"))))))))))))))))))))))))))))))))))))</f>
        <v>装备位置:武器</v>
      </c>
      <c r="C124">
        <f>IF(OR(stditems!C124=5,stditems!C124=10,stditems!C124=11,stditems!C124=30,stditems!C124=16,stditems!C124=12,stditems!C124=25),0,IF(OR(stditems!C124=15,stditems!C124=19,stditems!C124=20,stditems!C124=21,stditems!C124=22,stditems!C124=23,stditems!C124=24,stditems!C124=26,stditems!C124=28,stditems!C124=29,stditems!C124=30,stditems!C124=53,stditems!C124=62,stditems!C124=63,stditems!C124=64,stditems!C124=65,stditems!C124=90),stditems!D124,""))</f>
        <v>0</v>
      </c>
      <c r="D124" t="str">
        <f>IF(ISNA( VLOOKUP(C124,attrDesc!A:C,2,FALSE)),"", "\250/"&amp;VLOOKUP(C124,attrDesc!A:C,2,FALSE)&amp;":"&amp;VLOOKUP(C124,attrDesc!A:C,3,FALSE))</f>
        <v/>
      </c>
      <c r="H124" t="str">
        <f t="shared" si="4"/>
        <v>151/装备位置:武器</v>
      </c>
      <c r="I124" t="str">
        <f t="shared" si="5"/>
        <v>半月=151/装备位置:武器</v>
      </c>
      <c r="J124" t="str">
        <f t="shared" si="6"/>
        <v/>
      </c>
      <c r="K124" t="str">
        <f t="shared" si="7"/>
        <v/>
      </c>
    </row>
    <row r="125" spans="1:11" x14ac:dyDescent="0.2">
      <c r="A125" t="str">
        <f>IF(LEN(stditems!B125)=0,"",stditems!B125)</f>
        <v>海魂</v>
      </c>
      <c r="B125" t="str">
        <f>IF(stditems!C125=15,"装备位置:头盔",IF(OR(stditems!C125=19,stditems!C125=20,stditems!C125=21),"装备位置:项链",IF(OR(stditems!C125=5,stditems!C125=6),"装备位置:武器",IF(OR(stditems!C125=10,stditems!C125=11),"装备位置:衣服",IF(stditems!C125=16,"装备位置:斗笠",IF(OR(stditems!C125=22,stditems!C125=23),"装备位置:戒指",IF(OR(stditems!C125=24,stditems!C125=26),"装备位置:手镯",IF(stditems!C125=31,"双击使用物品",IF(stditems!C125=4,"书籍,双击使用",IF(stditems!C125=25,"装备位置:毒符",IF(stditems!C125=41,"任务物品",IF(stditems!C125=56,"强化宝石",IF(stditems!C125=0,"药品",IF(stditems!C125=3,"卷轴",IF(stditems!C125=43,"矿石",IF(stditems!C125=2,"可使用物品",IF(stditems!C125=64,"装备位置:腰带",IF(stditems!C125=62,"装备位置:鞋子",IF(stditems!C125=53,"装备位置:宝石\有气血石功能",IF(stditems!C125=63,"装备位置:灵石",IF(stditems!C125=65,"装备位置:官印",IF(stditems!C125=90,"装备位置:灵玉",IF(OR(stditems!C125=72,stditems!C125=73,stditems!C125=74),"装备位置:称号",IF(stditems!C125=30,"装备位置:勋章",IF(stditems!C125=28,"装备位置:马牌",IF(stditems!C125=12,"装备位置:盾牌",IF(OR(stditems!C125=66,stditems!C125=67),"装备位置:时装衣服",IF(OR(stditems!C125=68,stditems!C125=69),"装备位置:时装武器",IF(OR(stditems!C125=75,stditems!C125=76,stditems!C125=77),"装备位置:时装项链",IF(stditems!C125=78,"装备位置:时装头盔",IF(OR(stditems!C125=79,stditems!C125=80),"装备位置:时装手镯",IF(OR(stditems!C125=81,stditems!C125=82),"装备位置:时装戒指",IF(stditems!C125=83,"装备位置:时装勋章",IF(OR(stditems!C125=84,stditems!C125=85),"装备位置:时装腰带",IF(OR(stditems!C125=86,stditems!C125=87),"装备位置:时装靴子",IF(OR(stditems!C125=88,stditems!C125=89),"装备位置:时装宝石","其他物品"))))))))))))))))))))))))))))))))))))</f>
        <v>装备位置:武器</v>
      </c>
      <c r="C125" t="str">
        <f>IF(OR(stditems!C125=5,stditems!C125=10,stditems!C125=11,stditems!C125=30,stditems!C125=16,stditems!C125=12,stditems!C125=25),0,IF(OR(stditems!C125=15,stditems!C125=19,stditems!C125=20,stditems!C125=21,stditems!C125=22,stditems!C125=23,stditems!C125=24,stditems!C125=26,stditems!C125=28,stditems!C125=29,stditems!C125=30,stditems!C125=53,stditems!C125=62,stditems!C125=63,stditems!C125=64,stditems!C125=65,stditems!C125=90),stditems!D125,""))</f>
        <v/>
      </c>
      <c r="D125" t="str">
        <f>IF(ISNA( VLOOKUP(C125,attrDesc!A:C,2,FALSE)),"", "\250/"&amp;VLOOKUP(C125,attrDesc!A:C,2,FALSE)&amp;":"&amp;VLOOKUP(C125,attrDesc!A:C,3,FALSE))</f>
        <v/>
      </c>
      <c r="H125" t="str">
        <f t="shared" si="4"/>
        <v>151/装备位置:武器</v>
      </c>
      <c r="I125" t="str">
        <f t="shared" si="5"/>
        <v>海魂=151/装备位置:武器</v>
      </c>
      <c r="J125" t="str">
        <f t="shared" si="6"/>
        <v/>
      </c>
      <c r="K125" t="str">
        <f t="shared" si="7"/>
        <v/>
      </c>
    </row>
    <row r="126" spans="1:11" x14ac:dyDescent="0.2">
      <c r="A126" t="str">
        <f>IF(LEN(stditems!B126)=0,"",stditems!B126)</f>
        <v>罗刹</v>
      </c>
      <c r="B126" t="str">
        <f>IF(stditems!C126=15,"装备位置:头盔",IF(OR(stditems!C126=19,stditems!C126=20,stditems!C126=21),"装备位置:项链",IF(OR(stditems!C126=5,stditems!C126=6),"装备位置:武器",IF(OR(stditems!C126=10,stditems!C126=11),"装备位置:衣服",IF(stditems!C126=16,"装备位置:斗笠",IF(OR(stditems!C126=22,stditems!C126=23),"装备位置:戒指",IF(OR(stditems!C126=24,stditems!C126=26),"装备位置:手镯",IF(stditems!C126=31,"双击使用物品",IF(stditems!C126=4,"书籍,双击使用",IF(stditems!C126=25,"装备位置:毒符",IF(stditems!C126=41,"任务物品",IF(stditems!C126=56,"强化宝石",IF(stditems!C126=0,"药品",IF(stditems!C126=3,"卷轴",IF(stditems!C126=43,"矿石",IF(stditems!C126=2,"可使用物品",IF(stditems!C126=64,"装备位置:腰带",IF(stditems!C126=62,"装备位置:鞋子",IF(stditems!C126=53,"装备位置:宝石\有气血石功能",IF(stditems!C126=63,"装备位置:灵石",IF(stditems!C126=65,"装备位置:官印",IF(stditems!C126=90,"装备位置:灵玉",IF(OR(stditems!C126=72,stditems!C126=73,stditems!C126=74),"装备位置:称号",IF(stditems!C126=30,"装备位置:勋章",IF(stditems!C126=28,"装备位置:马牌",IF(stditems!C126=12,"装备位置:盾牌",IF(OR(stditems!C126=66,stditems!C126=67),"装备位置:时装衣服",IF(OR(stditems!C126=68,stditems!C126=69),"装备位置:时装武器",IF(OR(stditems!C126=75,stditems!C126=76,stditems!C126=77),"装备位置:时装项链",IF(stditems!C126=78,"装备位置:时装头盔",IF(OR(stditems!C126=79,stditems!C126=80),"装备位置:时装手镯",IF(OR(stditems!C126=81,stditems!C126=82),"装备位置:时装戒指",IF(stditems!C126=83,"装备位置:时装勋章",IF(OR(stditems!C126=84,stditems!C126=85),"装备位置:时装腰带",IF(OR(stditems!C126=86,stditems!C126=87),"装备位置:时装靴子",IF(OR(stditems!C126=88,stditems!C126=89),"装备位置:时装宝石","其他物品"))))))))))))))))))))))))))))))))))))</f>
        <v>装备位置:武器</v>
      </c>
      <c r="C126">
        <f>IF(OR(stditems!C126=5,stditems!C126=10,stditems!C126=11,stditems!C126=30,stditems!C126=16,stditems!C126=12,stditems!C126=25),0,IF(OR(stditems!C126=15,stditems!C126=19,stditems!C126=20,stditems!C126=21,stditems!C126=22,stditems!C126=23,stditems!C126=24,stditems!C126=26,stditems!C126=28,stditems!C126=29,stditems!C126=30,stditems!C126=53,stditems!C126=62,stditems!C126=63,stditems!C126=64,stditems!C126=65,stditems!C126=90),stditems!D126,""))</f>
        <v>0</v>
      </c>
      <c r="D126" t="str">
        <f>IF(ISNA( VLOOKUP(C126,attrDesc!A:C,2,FALSE)),"", "\250/"&amp;VLOOKUP(C126,attrDesc!A:C,2,FALSE)&amp;":"&amp;VLOOKUP(C126,attrDesc!A:C,3,FALSE))</f>
        <v/>
      </c>
      <c r="H126" t="str">
        <f t="shared" si="4"/>
        <v>151/装备位置:武器</v>
      </c>
      <c r="I126" t="str">
        <f t="shared" si="5"/>
        <v>罗刹=151/装备位置:武器</v>
      </c>
      <c r="J126" t="str">
        <f t="shared" si="6"/>
        <v/>
      </c>
      <c r="K126" t="str">
        <f t="shared" si="7"/>
        <v/>
      </c>
    </row>
    <row r="127" spans="1:11" x14ac:dyDescent="0.2">
      <c r="A127" t="str">
        <f>IF(LEN(stditems!B127)=0,"",stditems!B127)</f>
        <v>凌风</v>
      </c>
      <c r="B127" t="str">
        <f>IF(stditems!C127=15,"装备位置:头盔",IF(OR(stditems!C127=19,stditems!C127=20,stditems!C127=21),"装备位置:项链",IF(OR(stditems!C127=5,stditems!C127=6),"装备位置:武器",IF(OR(stditems!C127=10,stditems!C127=11),"装备位置:衣服",IF(stditems!C127=16,"装备位置:斗笠",IF(OR(stditems!C127=22,stditems!C127=23),"装备位置:戒指",IF(OR(stditems!C127=24,stditems!C127=26),"装备位置:手镯",IF(stditems!C127=31,"双击使用物品",IF(stditems!C127=4,"书籍,双击使用",IF(stditems!C127=25,"装备位置:毒符",IF(stditems!C127=41,"任务物品",IF(stditems!C127=56,"强化宝石",IF(stditems!C127=0,"药品",IF(stditems!C127=3,"卷轴",IF(stditems!C127=43,"矿石",IF(stditems!C127=2,"可使用物品",IF(stditems!C127=64,"装备位置:腰带",IF(stditems!C127=62,"装备位置:鞋子",IF(stditems!C127=53,"装备位置:宝石\有气血石功能",IF(stditems!C127=63,"装备位置:灵石",IF(stditems!C127=65,"装备位置:官印",IF(stditems!C127=90,"装备位置:灵玉",IF(OR(stditems!C127=72,stditems!C127=73,stditems!C127=74),"装备位置:称号",IF(stditems!C127=30,"装备位置:勋章",IF(stditems!C127=28,"装备位置:马牌",IF(stditems!C127=12,"装备位置:盾牌",IF(OR(stditems!C127=66,stditems!C127=67),"装备位置:时装衣服",IF(OR(stditems!C127=68,stditems!C127=69),"装备位置:时装武器",IF(OR(stditems!C127=75,stditems!C127=76,stditems!C127=77),"装备位置:时装项链",IF(stditems!C127=78,"装备位置:时装头盔",IF(OR(stditems!C127=79,stditems!C127=80),"装备位置:时装手镯",IF(OR(stditems!C127=81,stditems!C127=82),"装备位置:时装戒指",IF(stditems!C127=83,"装备位置:时装勋章",IF(OR(stditems!C127=84,stditems!C127=85),"装备位置:时装腰带",IF(OR(stditems!C127=86,stditems!C127=87),"装备位置:时装靴子",IF(OR(stditems!C127=88,stditems!C127=89),"装备位置:时装宝石","其他物品"))))))))))))))))))))))))))))))))))))</f>
        <v>装备位置:武器</v>
      </c>
      <c r="C127">
        <f>IF(OR(stditems!C127=5,stditems!C127=10,stditems!C127=11,stditems!C127=30,stditems!C127=16,stditems!C127=12,stditems!C127=25),0,IF(OR(stditems!C127=15,stditems!C127=19,stditems!C127=20,stditems!C127=21,stditems!C127=22,stditems!C127=23,stditems!C127=24,stditems!C127=26,stditems!C127=28,stditems!C127=29,stditems!C127=30,stditems!C127=53,stditems!C127=62,stditems!C127=63,stditems!C127=64,stditems!C127=65,stditems!C127=90),stditems!D127,""))</f>
        <v>0</v>
      </c>
      <c r="D127" t="str">
        <f>IF(ISNA( VLOOKUP(C127,attrDesc!A:C,2,FALSE)),"", "\250/"&amp;VLOOKUP(C127,attrDesc!A:C,2,FALSE)&amp;":"&amp;VLOOKUP(C127,attrDesc!A:C,3,FALSE))</f>
        <v/>
      </c>
      <c r="H127" t="str">
        <f t="shared" si="4"/>
        <v>151/装备位置:武器</v>
      </c>
      <c r="I127" t="str">
        <f t="shared" si="5"/>
        <v>凌风=151/装备位置:武器</v>
      </c>
      <c r="J127" t="str">
        <f t="shared" si="6"/>
        <v/>
      </c>
      <c r="K127" t="str">
        <f t="shared" si="7"/>
        <v/>
      </c>
    </row>
    <row r="128" spans="1:11" x14ac:dyDescent="0.2">
      <c r="A128" t="str">
        <f>IF(LEN(stditems!B128)=0,"",stditems!B128)</f>
        <v>破魂</v>
      </c>
      <c r="B128" t="str">
        <f>IF(stditems!C128=15,"装备位置:头盔",IF(OR(stditems!C128=19,stditems!C128=20,stditems!C128=21),"装备位置:项链",IF(OR(stditems!C128=5,stditems!C128=6),"装备位置:武器",IF(OR(stditems!C128=10,stditems!C128=11),"装备位置:衣服",IF(stditems!C128=16,"装备位置:斗笠",IF(OR(stditems!C128=22,stditems!C128=23),"装备位置:戒指",IF(OR(stditems!C128=24,stditems!C128=26),"装备位置:手镯",IF(stditems!C128=31,"双击使用物品",IF(stditems!C128=4,"书籍,双击使用",IF(stditems!C128=25,"装备位置:毒符",IF(stditems!C128=41,"任务物品",IF(stditems!C128=56,"强化宝石",IF(stditems!C128=0,"药品",IF(stditems!C128=3,"卷轴",IF(stditems!C128=43,"矿石",IF(stditems!C128=2,"可使用物品",IF(stditems!C128=64,"装备位置:腰带",IF(stditems!C128=62,"装备位置:鞋子",IF(stditems!C128=53,"装备位置:宝石\有气血石功能",IF(stditems!C128=63,"装备位置:灵石",IF(stditems!C128=65,"装备位置:官印",IF(stditems!C128=90,"装备位置:灵玉",IF(OR(stditems!C128=72,stditems!C128=73,stditems!C128=74),"装备位置:称号",IF(stditems!C128=30,"装备位置:勋章",IF(stditems!C128=28,"装备位置:马牌",IF(stditems!C128=12,"装备位置:盾牌",IF(OR(stditems!C128=66,stditems!C128=67),"装备位置:时装衣服",IF(OR(stditems!C128=68,stditems!C128=69),"装备位置:时装武器",IF(OR(stditems!C128=75,stditems!C128=76,stditems!C128=77),"装备位置:时装项链",IF(stditems!C128=78,"装备位置:时装头盔",IF(OR(stditems!C128=79,stditems!C128=80),"装备位置:时装手镯",IF(OR(stditems!C128=81,stditems!C128=82),"装备位置:时装戒指",IF(stditems!C128=83,"装备位置:时装勋章",IF(OR(stditems!C128=84,stditems!C128=85),"装备位置:时装腰带",IF(OR(stditems!C128=86,stditems!C128=87),"装备位置:时装靴子",IF(OR(stditems!C128=88,stditems!C128=89),"装备位置:时装宝石","其他物品"))))))))))))))))))))))))))))))))))))</f>
        <v>装备位置:武器</v>
      </c>
      <c r="C128">
        <f>IF(OR(stditems!C128=5,stditems!C128=10,stditems!C128=11,stditems!C128=30,stditems!C128=16,stditems!C128=12,stditems!C128=25),0,IF(OR(stditems!C128=15,stditems!C128=19,stditems!C128=20,stditems!C128=21,stditems!C128=22,stditems!C128=23,stditems!C128=24,stditems!C128=26,stditems!C128=28,stditems!C128=29,stditems!C128=30,stditems!C128=53,stditems!C128=62,stditems!C128=63,stditems!C128=64,stditems!C128=65,stditems!C128=90),stditems!D128,""))</f>
        <v>0</v>
      </c>
      <c r="D128" t="str">
        <f>IF(ISNA( VLOOKUP(C128,attrDesc!A:C,2,FALSE)),"", "\250/"&amp;VLOOKUP(C128,attrDesc!A:C,2,FALSE)&amp;":"&amp;VLOOKUP(C128,attrDesc!A:C,3,FALSE))</f>
        <v/>
      </c>
      <c r="H128" t="str">
        <f t="shared" si="4"/>
        <v>151/装备位置:武器</v>
      </c>
      <c r="I128" t="str">
        <f t="shared" si="5"/>
        <v>破魂=151/装备位置:武器</v>
      </c>
      <c r="J128" t="str">
        <f t="shared" si="6"/>
        <v/>
      </c>
      <c r="K128" t="str">
        <f t="shared" si="7"/>
        <v/>
      </c>
    </row>
    <row r="129" spans="1:11" x14ac:dyDescent="0.2">
      <c r="A129" t="str">
        <f>IF(LEN(stditems!B129)=0,"",stditems!B129)</f>
        <v>祈祷之刃</v>
      </c>
      <c r="B129" t="str">
        <f>IF(stditems!C129=15,"装备位置:头盔",IF(OR(stditems!C129=19,stditems!C129=20,stditems!C129=21),"装备位置:项链",IF(OR(stditems!C129=5,stditems!C129=6),"装备位置:武器",IF(OR(stditems!C129=10,stditems!C129=11),"装备位置:衣服",IF(stditems!C129=16,"装备位置:斗笠",IF(OR(stditems!C129=22,stditems!C129=23),"装备位置:戒指",IF(OR(stditems!C129=24,stditems!C129=26),"装备位置:手镯",IF(stditems!C129=31,"双击使用物品",IF(stditems!C129=4,"书籍,双击使用",IF(stditems!C129=25,"装备位置:毒符",IF(stditems!C129=41,"任务物品",IF(stditems!C129=56,"强化宝石",IF(stditems!C129=0,"药品",IF(stditems!C129=3,"卷轴",IF(stditems!C129=43,"矿石",IF(stditems!C129=2,"可使用物品",IF(stditems!C129=64,"装备位置:腰带",IF(stditems!C129=62,"装备位置:鞋子",IF(stditems!C129=53,"装备位置:宝石\有气血石功能",IF(stditems!C129=63,"装备位置:灵石",IF(stditems!C129=65,"装备位置:官印",IF(stditems!C129=90,"装备位置:灵玉",IF(OR(stditems!C129=72,stditems!C129=73,stditems!C129=74),"装备位置:称号",IF(stditems!C129=30,"装备位置:勋章",IF(stditems!C129=28,"装备位置:马牌",IF(stditems!C129=12,"装备位置:盾牌",IF(OR(stditems!C129=66,stditems!C129=67),"装备位置:时装衣服",IF(OR(stditems!C129=68,stditems!C129=69),"装备位置:时装武器",IF(OR(stditems!C129=75,stditems!C129=76,stditems!C129=77),"装备位置:时装项链",IF(stditems!C129=78,"装备位置:时装头盔",IF(OR(stditems!C129=79,stditems!C129=80),"装备位置:时装手镯",IF(OR(stditems!C129=81,stditems!C129=82),"装备位置:时装戒指",IF(stditems!C129=83,"装备位置:时装勋章",IF(OR(stditems!C129=84,stditems!C129=85),"装备位置:时装腰带",IF(OR(stditems!C129=86,stditems!C129=87),"装备位置:时装靴子",IF(OR(stditems!C129=88,stditems!C129=89),"装备位置:时装宝石","其他物品"))))))))))))))))))))))))))))))))))))</f>
        <v>装备位置:武器</v>
      </c>
      <c r="C129">
        <f>IF(OR(stditems!C129=5,stditems!C129=10,stditems!C129=11,stditems!C129=30,stditems!C129=16,stditems!C129=12,stditems!C129=25),0,IF(OR(stditems!C129=15,stditems!C129=19,stditems!C129=20,stditems!C129=21,stditems!C129=22,stditems!C129=23,stditems!C129=24,stditems!C129=26,stditems!C129=28,stditems!C129=29,stditems!C129=30,stditems!C129=53,stditems!C129=62,stditems!C129=63,stditems!C129=64,stditems!C129=65,stditems!C129=90),stditems!D129,""))</f>
        <v>0</v>
      </c>
      <c r="D129" t="str">
        <f>IF(ISNA( VLOOKUP(C129,attrDesc!A:C,2,FALSE)),"", "\250/"&amp;VLOOKUP(C129,attrDesc!A:C,2,FALSE)&amp;":"&amp;VLOOKUP(C129,attrDesc!A:C,3,FALSE))</f>
        <v/>
      </c>
      <c r="H129" t="str">
        <f t="shared" si="4"/>
        <v>151/装备位置:武器</v>
      </c>
      <c r="I129" t="str">
        <f t="shared" si="5"/>
        <v>祈祷之刃=151/装备位置:武器</v>
      </c>
      <c r="J129" t="str">
        <f t="shared" si="6"/>
        <v/>
      </c>
      <c r="K129" t="str">
        <f t="shared" si="7"/>
        <v/>
      </c>
    </row>
    <row r="130" spans="1:11" x14ac:dyDescent="0.2">
      <c r="A130" t="str">
        <f>IF(LEN(stditems!B130)=0,"",stditems!B130)</f>
        <v>斩马刀</v>
      </c>
      <c r="B130" t="str">
        <f>IF(stditems!C130=15,"装备位置:头盔",IF(OR(stditems!C130=19,stditems!C130=20,stditems!C130=21),"装备位置:项链",IF(OR(stditems!C130=5,stditems!C130=6),"装备位置:武器",IF(OR(stditems!C130=10,stditems!C130=11),"装备位置:衣服",IF(stditems!C130=16,"装备位置:斗笠",IF(OR(stditems!C130=22,stditems!C130=23),"装备位置:戒指",IF(OR(stditems!C130=24,stditems!C130=26),"装备位置:手镯",IF(stditems!C130=31,"双击使用物品",IF(stditems!C130=4,"书籍,双击使用",IF(stditems!C130=25,"装备位置:毒符",IF(stditems!C130=41,"任务物品",IF(stditems!C130=56,"强化宝石",IF(stditems!C130=0,"药品",IF(stditems!C130=3,"卷轴",IF(stditems!C130=43,"矿石",IF(stditems!C130=2,"可使用物品",IF(stditems!C130=64,"装备位置:腰带",IF(stditems!C130=62,"装备位置:鞋子",IF(stditems!C130=53,"装备位置:宝石\有气血石功能",IF(stditems!C130=63,"装备位置:灵石",IF(stditems!C130=65,"装备位置:官印",IF(stditems!C130=90,"装备位置:灵玉",IF(OR(stditems!C130=72,stditems!C130=73,stditems!C130=74),"装备位置:称号",IF(stditems!C130=30,"装备位置:勋章",IF(stditems!C130=28,"装备位置:马牌",IF(stditems!C130=12,"装备位置:盾牌",IF(OR(stditems!C130=66,stditems!C130=67),"装备位置:时装衣服",IF(OR(stditems!C130=68,stditems!C130=69),"装备位置:时装武器",IF(OR(stditems!C130=75,stditems!C130=76,stditems!C130=77),"装备位置:时装项链",IF(stditems!C130=78,"装备位置:时装头盔",IF(OR(stditems!C130=79,stditems!C130=80),"装备位置:时装手镯",IF(OR(stditems!C130=81,stditems!C130=82),"装备位置:时装戒指",IF(stditems!C130=83,"装备位置:时装勋章",IF(OR(stditems!C130=84,stditems!C130=85),"装备位置:时装腰带",IF(OR(stditems!C130=86,stditems!C130=87),"装备位置:时装靴子",IF(OR(stditems!C130=88,stditems!C130=89),"装备位置:时装宝石","其他物品"))))))))))))))))))))))))))))))))))))</f>
        <v>装备位置:武器</v>
      </c>
      <c r="C130">
        <f>IF(OR(stditems!C130=5,stditems!C130=10,stditems!C130=11,stditems!C130=30,stditems!C130=16,stditems!C130=12,stditems!C130=25),0,IF(OR(stditems!C130=15,stditems!C130=19,stditems!C130=20,stditems!C130=21,stditems!C130=22,stditems!C130=23,stditems!C130=24,stditems!C130=26,stditems!C130=28,stditems!C130=29,stditems!C130=30,stditems!C130=53,stditems!C130=62,stditems!C130=63,stditems!C130=64,stditems!C130=65,stditems!C130=90),stditems!D130,""))</f>
        <v>0</v>
      </c>
      <c r="D130" t="str">
        <f>IF(ISNA( VLOOKUP(C130,attrDesc!A:C,2,FALSE)),"", "\250/"&amp;VLOOKUP(C130,attrDesc!A:C,2,FALSE)&amp;":"&amp;VLOOKUP(C130,attrDesc!A:C,3,FALSE))</f>
        <v/>
      </c>
      <c r="H130" t="str">
        <f t="shared" si="4"/>
        <v>151/装备位置:武器</v>
      </c>
      <c r="I130" t="str">
        <f t="shared" si="5"/>
        <v>斩马刀=151/装备位置:武器</v>
      </c>
      <c r="J130" t="str">
        <f t="shared" si="6"/>
        <v/>
      </c>
      <c r="K130" t="str">
        <f t="shared" si="7"/>
        <v/>
      </c>
    </row>
    <row r="131" spans="1:11" x14ac:dyDescent="0.2">
      <c r="A131" t="str">
        <f>IF(LEN(stditems!B131)=0,"",stditems!B131)</f>
        <v>偃月</v>
      </c>
      <c r="B131" t="str">
        <f>IF(stditems!C131=15,"装备位置:头盔",IF(OR(stditems!C131=19,stditems!C131=20,stditems!C131=21),"装备位置:项链",IF(OR(stditems!C131=5,stditems!C131=6),"装备位置:武器",IF(OR(stditems!C131=10,stditems!C131=11),"装备位置:衣服",IF(stditems!C131=16,"装备位置:斗笠",IF(OR(stditems!C131=22,stditems!C131=23),"装备位置:戒指",IF(OR(stditems!C131=24,stditems!C131=26),"装备位置:手镯",IF(stditems!C131=31,"双击使用物品",IF(stditems!C131=4,"书籍,双击使用",IF(stditems!C131=25,"装备位置:毒符",IF(stditems!C131=41,"任务物品",IF(stditems!C131=56,"强化宝石",IF(stditems!C131=0,"药品",IF(stditems!C131=3,"卷轴",IF(stditems!C131=43,"矿石",IF(stditems!C131=2,"可使用物品",IF(stditems!C131=64,"装备位置:腰带",IF(stditems!C131=62,"装备位置:鞋子",IF(stditems!C131=53,"装备位置:宝石\有气血石功能",IF(stditems!C131=63,"装备位置:灵石",IF(stditems!C131=65,"装备位置:官印",IF(stditems!C131=90,"装备位置:灵玉",IF(OR(stditems!C131=72,stditems!C131=73,stditems!C131=74),"装备位置:称号",IF(stditems!C131=30,"装备位置:勋章",IF(stditems!C131=28,"装备位置:马牌",IF(stditems!C131=12,"装备位置:盾牌",IF(OR(stditems!C131=66,stditems!C131=67),"装备位置:时装衣服",IF(OR(stditems!C131=68,stditems!C131=69),"装备位置:时装武器",IF(OR(stditems!C131=75,stditems!C131=76,stditems!C131=77),"装备位置:时装项链",IF(stditems!C131=78,"装备位置:时装头盔",IF(OR(stditems!C131=79,stditems!C131=80),"装备位置:时装手镯",IF(OR(stditems!C131=81,stditems!C131=82),"装备位置:时装戒指",IF(stditems!C131=83,"装备位置:时装勋章",IF(OR(stditems!C131=84,stditems!C131=85),"装备位置:时装腰带",IF(OR(stditems!C131=86,stditems!C131=87),"装备位置:时装靴子",IF(OR(stditems!C131=88,stditems!C131=89),"装备位置:时装宝石","其他物品"))))))))))))))))))))))))))))))))))))</f>
        <v>装备位置:武器</v>
      </c>
      <c r="C131" t="str">
        <f>IF(OR(stditems!C131=5,stditems!C131=10,stditems!C131=11,stditems!C131=30,stditems!C131=16,stditems!C131=12,stditems!C131=25),0,IF(OR(stditems!C131=15,stditems!C131=19,stditems!C131=20,stditems!C131=21,stditems!C131=22,stditems!C131=23,stditems!C131=24,stditems!C131=26,stditems!C131=28,stditems!C131=29,stditems!C131=30,stditems!C131=53,stditems!C131=62,stditems!C131=63,stditems!C131=64,stditems!C131=65,stditems!C131=90),stditems!D131,""))</f>
        <v/>
      </c>
      <c r="D131" t="str">
        <f>IF(ISNA( VLOOKUP(C131,attrDesc!A:C,2,FALSE)),"", "\250/"&amp;VLOOKUP(C131,attrDesc!A:C,2,FALSE)&amp;":"&amp;VLOOKUP(C131,attrDesc!A:C,3,FALSE))</f>
        <v/>
      </c>
      <c r="H131" t="str">
        <f t="shared" ref="H131:H194" si="8">IF(LEN(A131)=0,"", IF(LEN(B131)=0,"","151/"&amp;B131)&amp;IF(LEN(D131)=0,"", "\249/"&amp;D131))</f>
        <v>151/装备位置:武器</v>
      </c>
      <c r="I131" t="str">
        <f t="shared" ref="I131:I194" si="9">IF(LEN(H131)=0,"",A131&amp;"="&amp; H131)</f>
        <v>偃月=151/装备位置:武器</v>
      </c>
      <c r="J131" t="str">
        <f t="shared" ref="J131:J194" si="10">IF(LEN(E131)=0,"", "\168/[物品特性]\"&amp;E131) &amp;IF(LEN(F131)=0,"", "\168/[物品备注]\"&amp; F131)&amp;IF(LEN(G131)=0,"", "\168/[物品出处]\"&amp; G131)</f>
        <v/>
      </c>
      <c r="K131" t="str">
        <f t="shared" ref="K131:K194" si="11">IF(LEN(J131)=0,"",A131&amp;"="&amp;J131)</f>
        <v/>
      </c>
    </row>
    <row r="132" spans="1:11" x14ac:dyDescent="0.2">
      <c r="A132" t="str">
        <f>IF(LEN(stditems!B132)=0,"",stditems!B132)</f>
        <v>降魔</v>
      </c>
      <c r="B132" t="str">
        <f>IF(stditems!C132=15,"装备位置:头盔",IF(OR(stditems!C132=19,stditems!C132=20,stditems!C132=21),"装备位置:项链",IF(OR(stditems!C132=5,stditems!C132=6),"装备位置:武器",IF(OR(stditems!C132=10,stditems!C132=11),"装备位置:衣服",IF(stditems!C132=16,"装备位置:斗笠",IF(OR(stditems!C132=22,stditems!C132=23),"装备位置:戒指",IF(OR(stditems!C132=24,stditems!C132=26),"装备位置:手镯",IF(stditems!C132=31,"双击使用物品",IF(stditems!C132=4,"书籍,双击使用",IF(stditems!C132=25,"装备位置:毒符",IF(stditems!C132=41,"任务物品",IF(stditems!C132=56,"强化宝石",IF(stditems!C132=0,"药品",IF(stditems!C132=3,"卷轴",IF(stditems!C132=43,"矿石",IF(stditems!C132=2,"可使用物品",IF(stditems!C132=64,"装备位置:腰带",IF(stditems!C132=62,"装备位置:鞋子",IF(stditems!C132=53,"装备位置:宝石\有气血石功能",IF(stditems!C132=63,"装备位置:灵石",IF(stditems!C132=65,"装备位置:官印",IF(stditems!C132=90,"装备位置:灵玉",IF(OR(stditems!C132=72,stditems!C132=73,stditems!C132=74),"装备位置:称号",IF(stditems!C132=30,"装备位置:勋章",IF(stditems!C132=28,"装备位置:马牌",IF(stditems!C132=12,"装备位置:盾牌",IF(OR(stditems!C132=66,stditems!C132=67),"装备位置:时装衣服",IF(OR(stditems!C132=68,stditems!C132=69),"装备位置:时装武器",IF(OR(stditems!C132=75,stditems!C132=76,stditems!C132=77),"装备位置:时装项链",IF(stditems!C132=78,"装备位置:时装头盔",IF(OR(stditems!C132=79,stditems!C132=80),"装备位置:时装手镯",IF(OR(stditems!C132=81,stditems!C132=82),"装备位置:时装戒指",IF(stditems!C132=83,"装备位置:时装勋章",IF(OR(stditems!C132=84,stditems!C132=85),"装备位置:时装腰带",IF(OR(stditems!C132=86,stditems!C132=87),"装备位置:时装靴子",IF(OR(stditems!C132=88,stditems!C132=89),"装备位置:时装宝石","其他物品"))))))))))))))))))))))))))))))))))))</f>
        <v>装备位置:武器</v>
      </c>
      <c r="C132">
        <f>IF(OR(stditems!C132=5,stditems!C132=10,stditems!C132=11,stditems!C132=30,stditems!C132=16,stditems!C132=12,stditems!C132=25),0,IF(OR(stditems!C132=15,stditems!C132=19,stditems!C132=20,stditems!C132=21,stditems!C132=22,stditems!C132=23,stditems!C132=24,stditems!C132=26,stditems!C132=28,stditems!C132=29,stditems!C132=30,stditems!C132=53,stditems!C132=62,stditems!C132=63,stditems!C132=64,stditems!C132=65,stditems!C132=90),stditems!D132,""))</f>
        <v>0</v>
      </c>
      <c r="D132" t="str">
        <f>IF(ISNA( VLOOKUP(C132,attrDesc!A:C,2,FALSE)),"", "\250/"&amp;VLOOKUP(C132,attrDesc!A:C,2,FALSE)&amp;":"&amp;VLOOKUP(C132,attrDesc!A:C,3,FALSE))</f>
        <v/>
      </c>
      <c r="H132" t="str">
        <f t="shared" si="8"/>
        <v>151/装备位置:武器</v>
      </c>
      <c r="I132" t="str">
        <f t="shared" si="9"/>
        <v>降魔=151/装备位置:武器</v>
      </c>
      <c r="J132" t="str">
        <f t="shared" si="10"/>
        <v/>
      </c>
      <c r="K132" t="str">
        <f t="shared" si="11"/>
        <v/>
      </c>
    </row>
    <row r="133" spans="1:11" x14ac:dyDescent="0.2">
      <c r="A133" t="str">
        <f>IF(LEN(stditems!B133)=0,"",stditems!B133)</f>
        <v>修罗</v>
      </c>
      <c r="B133" t="str">
        <f>IF(stditems!C133=15,"装备位置:头盔",IF(OR(stditems!C133=19,stditems!C133=20,stditems!C133=21),"装备位置:项链",IF(OR(stditems!C133=5,stditems!C133=6),"装备位置:武器",IF(OR(stditems!C133=10,stditems!C133=11),"装备位置:衣服",IF(stditems!C133=16,"装备位置:斗笠",IF(OR(stditems!C133=22,stditems!C133=23),"装备位置:戒指",IF(OR(stditems!C133=24,stditems!C133=26),"装备位置:手镯",IF(stditems!C133=31,"双击使用物品",IF(stditems!C133=4,"书籍,双击使用",IF(stditems!C133=25,"装备位置:毒符",IF(stditems!C133=41,"任务物品",IF(stditems!C133=56,"强化宝石",IF(stditems!C133=0,"药品",IF(stditems!C133=3,"卷轴",IF(stditems!C133=43,"矿石",IF(stditems!C133=2,"可使用物品",IF(stditems!C133=64,"装备位置:腰带",IF(stditems!C133=62,"装备位置:鞋子",IF(stditems!C133=53,"装备位置:宝石\有气血石功能",IF(stditems!C133=63,"装备位置:灵石",IF(stditems!C133=65,"装备位置:官印",IF(stditems!C133=90,"装备位置:灵玉",IF(OR(stditems!C133=72,stditems!C133=73,stditems!C133=74),"装备位置:称号",IF(stditems!C133=30,"装备位置:勋章",IF(stditems!C133=28,"装备位置:马牌",IF(stditems!C133=12,"装备位置:盾牌",IF(OR(stditems!C133=66,stditems!C133=67),"装备位置:时装衣服",IF(OR(stditems!C133=68,stditems!C133=69),"装备位置:时装武器",IF(OR(stditems!C133=75,stditems!C133=76,stditems!C133=77),"装备位置:时装项链",IF(stditems!C133=78,"装备位置:时装头盔",IF(OR(stditems!C133=79,stditems!C133=80),"装备位置:时装手镯",IF(OR(stditems!C133=81,stditems!C133=82),"装备位置:时装戒指",IF(stditems!C133=83,"装备位置:时装勋章",IF(OR(stditems!C133=84,stditems!C133=85),"装备位置:时装腰带",IF(OR(stditems!C133=86,stditems!C133=87),"装备位置:时装靴子",IF(OR(stditems!C133=88,stditems!C133=89),"装备位置:时装宝石","其他物品"))))))))))))))))))))))))))))))))))))</f>
        <v>装备位置:武器</v>
      </c>
      <c r="C133">
        <f>IF(OR(stditems!C133=5,stditems!C133=10,stditems!C133=11,stditems!C133=30,stditems!C133=16,stditems!C133=12,stditems!C133=25),0,IF(OR(stditems!C133=15,stditems!C133=19,stditems!C133=20,stditems!C133=21,stditems!C133=22,stditems!C133=23,stditems!C133=24,stditems!C133=26,stditems!C133=28,stditems!C133=29,stditems!C133=30,stditems!C133=53,stditems!C133=62,stditems!C133=63,stditems!C133=64,stditems!C133=65,stditems!C133=90),stditems!D133,""))</f>
        <v>0</v>
      </c>
      <c r="D133" t="str">
        <f>IF(ISNA( VLOOKUP(C133,attrDesc!A:C,2,FALSE)),"", "\250/"&amp;VLOOKUP(C133,attrDesc!A:C,2,FALSE)&amp;":"&amp;VLOOKUP(C133,attrDesc!A:C,3,FALSE))</f>
        <v/>
      </c>
      <c r="H133" t="str">
        <f t="shared" si="8"/>
        <v>151/装备位置:武器</v>
      </c>
      <c r="I133" t="str">
        <f t="shared" si="9"/>
        <v>修罗=151/装备位置:武器</v>
      </c>
      <c r="J133" t="str">
        <f t="shared" si="10"/>
        <v/>
      </c>
      <c r="K133" t="str">
        <f t="shared" si="11"/>
        <v/>
      </c>
    </row>
    <row r="134" spans="1:11" x14ac:dyDescent="0.2">
      <c r="A134" t="str">
        <f>IF(LEN(stditems!B134)=0,"",stditems!B134)</f>
        <v>凝霜</v>
      </c>
      <c r="B134" t="str">
        <f>IF(stditems!C134=15,"装备位置:头盔",IF(OR(stditems!C134=19,stditems!C134=20,stditems!C134=21),"装备位置:项链",IF(OR(stditems!C134=5,stditems!C134=6),"装备位置:武器",IF(OR(stditems!C134=10,stditems!C134=11),"装备位置:衣服",IF(stditems!C134=16,"装备位置:斗笠",IF(OR(stditems!C134=22,stditems!C134=23),"装备位置:戒指",IF(OR(stditems!C134=24,stditems!C134=26),"装备位置:手镯",IF(stditems!C134=31,"双击使用物品",IF(stditems!C134=4,"书籍,双击使用",IF(stditems!C134=25,"装备位置:毒符",IF(stditems!C134=41,"任务物品",IF(stditems!C134=56,"强化宝石",IF(stditems!C134=0,"药品",IF(stditems!C134=3,"卷轴",IF(stditems!C134=43,"矿石",IF(stditems!C134=2,"可使用物品",IF(stditems!C134=64,"装备位置:腰带",IF(stditems!C134=62,"装备位置:鞋子",IF(stditems!C134=53,"装备位置:宝石\有气血石功能",IF(stditems!C134=63,"装备位置:灵石",IF(stditems!C134=65,"装备位置:官印",IF(stditems!C134=90,"装备位置:灵玉",IF(OR(stditems!C134=72,stditems!C134=73,stditems!C134=74),"装备位置:称号",IF(stditems!C134=30,"装备位置:勋章",IF(stditems!C134=28,"装备位置:马牌",IF(stditems!C134=12,"装备位置:盾牌",IF(OR(stditems!C134=66,stditems!C134=67),"装备位置:时装衣服",IF(OR(stditems!C134=68,stditems!C134=69),"装备位置:时装武器",IF(OR(stditems!C134=75,stditems!C134=76,stditems!C134=77),"装备位置:时装项链",IF(stditems!C134=78,"装备位置:时装头盔",IF(OR(stditems!C134=79,stditems!C134=80),"装备位置:时装手镯",IF(OR(stditems!C134=81,stditems!C134=82),"装备位置:时装戒指",IF(stditems!C134=83,"装备位置:时装勋章",IF(OR(stditems!C134=84,stditems!C134=85),"装备位置:时装腰带",IF(OR(stditems!C134=86,stditems!C134=87),"装备位置:时装靴子",IF(OR(stditems!C134=88,stditems!C134=89),"装备位置:时装宝石","其他物品"))))))))))))))))))))))))))))))))))))</f>
        <v>装备位置:武器</v>
      </c>
      <c r="C134">
        <f>IF(OR(stditems!C134=5,stditems!C134=10,stditems!C134=11,stditems!C134=30,stditems!C134=16,stditems!C134=12,stditems!C134=25),0,IF(OR(stditems!C134=15,stditems!C134=19,stditems!C134=20,stditems!C134=21,stditems!C134=22,stditems!C134=23,stditems!C134=24,stditems!C134=26,stditems!C134=28,stditems!C134=29,stditems!C134=30,stditems!C134=53,stditems!C134=62,stditems!C134=63,stditems!C134=64,stditems!C134=65,stditems!C134=90),stditems!D134,""))</f>
        <v>0</v>
      </c>
      <c r="D134" t="str">
        <f>IF(ISNA( VLOOKUP(C134,attrDesc!A:C,2,FALSE)),"", "\250/"&amp;VLOOKUP(C134,attrDesc!A:C,2,FALSE)&amp;":"&amp;VLOOKUP(C134,attrDesc!A:C,3,FALSE))</f>
        <v/>
      </c>
      <c r="H134" t="str">
        <f t="shared" si="8"/>
        <v>151/装备位置:武器</v>
      </c>
      <c r="I134" t="str">
        <f t="shared" si="9"/>
        <v>凝霜=151/装备位置:武器</v>
      </c>
      <c r="J134" t="str">
        <f t="shared" si="10"/>
        <v/>
      </c>
      <c r="K134" t="str">
        <f t="shared" si="11"/>
        <v/>
      </c>
    </row>
    <row r="135" spans="1:11" x14ac:dyDescent="0.2">
      <c r="A135" t="str">
        <f>IF(LEN(stditems!B135)=0,"",stditems!B135)</f>
        <v>炼狱</v>
      </c>
      <c r="B135" t="str">
        <f>IF(stditems!C135=15,"装备位置:头盔",IF(OR(stditems!C135=19,stditems!C135=20,stditems!C135=21),"装备位置:项链",IF(OR(stditems!C135=5,stditems!C135=6),"装备位置:武器",IF(OR(stditems!C135=10,stditems!C135=11),"装备位置:衣服",IF(stditems!C135=16,"装备位置:斗笠",IF(OR(stditems!C135=22,stditems!C135=23),"装备位置:戒指",IF(OR(stditems!C135=24,stditems!C135=26),"装备位置:手镯",IF(stditems!C135=31,"双击使用物品",IF(stditems!C135=4,"书籍,双击使用",IF(stditems!C135=25,"装备位置:毒符",IF(stditems!C135=41,"任务物品",IF(stditems!C135=56,"强化宝石",IF(stditems!C135=0,"药品",IF(stditems!C135=3,"卷轴",IF(stditems!C135=43,"矿石",IF(stditems!C135=2,"可使用物品",IF(stditems!C135=64,"装备位置:腰带",IF(stditems!C135=62,"装备位置:鞋子",IF(stditems!C135=53,"装备位置:宝石\有气血石功能",IF(stditems!C135=63,"装备位置:灵石",IF(stditems!C135=65,"装备位置:官印",IF(stditems!C135=90,"装备位置:灵玉",IF(OR(stditems!C135=72,stditems!C135=73,stditems!C135=74),"装备位置:称号",IF(stditems!C135=30,"装备位置:勋章",IF(stditems!C135=28,"装备位置:马牌",IF(stditems!C135=12,"装备位置:盾牌",IF(OR(stditems!C135=66,stditems!C135=67),"装备位置:时装衣服",IF(OR(stditems!C135=68,stditems!C135=69),"装备位置:时装武器",IF(OR(stditems!C135=75,stditems!C135=76,stditems!C135=77),"装备位置:时装项链",IF(stditems!C135=78,"装备位置:时装头盔",IF(OR(stditems!C135=79,stditems!C135=80),"装备位置:时装手镯",IF(OR(stditems!C135=81,stditems!C135=82),"装备位置:时装戒指",IF(stditems!C135=83,"装备位置:时装勋章",IF(OR(stditems!C135=84,stditems!C135=85),"装备位置:时装腰带",IF(OR(stditems!C135=86,stditems!C135=87),"装备位置:时装靴子",IF(OR(stditems!C135=88,stditems!C135=89),"装备位置:时装宝石","其他物品"))))))))))))))))))))))))))))))))))))</f>
        <v>装备位置:武器</v>
      </c>
      <c r="C135" t="str">
        <f>IF(OR(stditems!C135=5,stditems!C135=10,stditems!C135=11,stditems!C135=30,stditems!C135=16,stditems!C135=12,stditems!C135=25),0,IF(OR(stditems!C135=15,stditems!C135=19,stditems!C135=20,stditems!C135=21,stditems!C135=22,stditems!C135=23,stditems!C135=24,stditems!C135=26,stditems!C135=28,stditems!C135=29,stditems!C135=30,stditems!C135=53,stditems!C135=62,stditems!C135=63,stditems!C135=64,stditems!C135=65,stditems!C135=90),stditems!D135,""))</f>
        <v/>
      </c>
      <c r="D135" t="str">
        <f>IF(ISNA( VLOOKUP(C135,attrDesc!A:C,2,FALSE)),"", "\250/"&amp;VLOOKUP(C135,attrDesc!A:C,2,FALSE)&amp;":"&amp;VLOOKUP(C135,attrDesc!A:C,3,FALSE))</f>
        <v/>
      </c>
      <c r="H135" t="str">
        <f t="shared" si="8"/>
        <v>151/装备位置:武器</v>
      </c>
      <c r="I135" t="str">
        <f t="shared" si="9"/>
        <v>炼狱=151/装备位置:武器</v>
      </c>
      <c r="J135" t="str">
        <f t="shared" si="10"/>
        <v/>
      </c>
      <c r="K135" t="str">
        <f t="shared" si="11"/>
        <v/>
      </c>
    </row>
    <row r="136" spans="1:11" x14ac:dyDescent="0.2">
      <c r="A136" t="str">
        <f>IF(LEN(stditems!B136)=0,"",stditems!B136)</f>
        <v>魔杖</v>
      </c>
      <c r="B136" t="str">
        <f>IF(stditems!C136=15,"装备位置:头盔",IF(OR(stditems!C136=19,stditems!C136=20,stditems!C136=21),"装备位置:项链",IF(OR(stditems!C136=5,stditems!C136=6),"装备位置:武器",IF(OR(stditems!C136=10,stditems!C136=11),"装备位置:衣服",IF(stditems!C136=16,"装备位置:斗笠",IF(OR(stditems!C136=22,stditems!C136=23),"装备位置:戒指",IF(OR(stditems!C136=24,stditems!C136=26),"装备位置:手镯",IF(stditems!C136=31,"双击使用物品",IF(stditems!C136=4,"书籍,双击使用",IF(stditems!C136=25,"装备位置:毒符",IF(stditems!C136=41,"任务物品",IF(stditems!C136=56,"强化宝石",IF(stditems!C136=0,"药品",IF(stditems!C136=3,"卷轴",IF(stditems!C136=43,"矿石",IF(stditems!C136=2,"可使用物品",IF(stditems!C136=64,"装备位置:腰带",IF(stditems!C136=62,"装备位置:鞋子",IF(stditems!C136=53,"装备位置:宝石\有气血石功能",IF(stditems!C136=63,"装备位置:灵石",IF(stditems!C136=65,"装备位置:官印",IF(stditems!C136=90,"装备位置:灵玉",IF(OR(stditems!C136=72,stditems!C136=73,stditems!C136=74),"装备位置:称号",IF(stditems!C136=30,"装备位置:勋章",IF(stditems!C136=28,"装备位置:马牌",IF(stditems!C136=12,"装备位置:盾牌",IF(OR(stditems!C136=66,stditems!C136=67),"装备位置:时装衣服",IF(OR(stditems!C136=68,stditems!C136=69),"装备位置:时装武器",IF(OR(stditems!C136=75,stditems!C136=76,stditems!C136=77),"装备位置:时装项链",IF(stditems!C136=78,"装备位置:时装头盔",IF(OR(stditems!C136=79,stditems!C136=80),"装备位置:时装手镯",IF(OR(stditems!C136=81,stditems!C136=82),"装备位置:时装戒指",IF(stditems!C136=83,"装备位置:时装勋章",IF(OR(stditems!C136=84,stditems!C136=85),"装备位置:时装腰带",IF(OR(stditems!C136=86,stditems!C136=87),"装备位置:时装靴子",IF(OR(stditems!C136=88,stditems!C136=89),"装备位置:时装宝石","其他物品"))))))))))))))))))))))))))))))))))))</f>
        <v>装备位置:武器</v>
      </c>
      <c r="C136" t="str">
        <f>IF(OR(stditems!C136=5,stditems!C136=10,stditems!C136=11,stditems!C136=30,stditems!C136=16,stditems!C136=12,stditems!C136=25),0,IF(OR(stditems!C136=15,stditems!C136=19,stditems!C136=20,stditems!C136=21,stditems!C136=22,stditems!C136=23,stditems!C136=24,stditems!C136=26,stditems!C136=28,stditems!C136=29,stditems!C136=30,stditems!C136=53,stditems!C136=62,stditems!C136=63,stditems!C136=64,stditems!C136=65,stditems!C136=90),stditems!D136,""))</f>
        <v/>
      </c>
      <c r="D136" t="str">
        <f>IF(ISNA( VLOOKUP(C136,attrDesc!A:C,2,FALSE)),"", "\250/"&amp;VLOOKUP(C136,attrDesc!A:C,2,FALSE)&amp;":"&amp;VLOOKUP(C136,attrDesc!A:C,3,FALSE))</f>
        <v/>
      </c>
      <c r="H136" t="str">
        <f t="shared" si="8"/>
        <v>151/装备位置:武器</v>
      </c>
      <c r="I136" t="str">
        <f t="shared" si="9"/>
        <v>魔杖=151/装备位置:武器</v>
      </c>
      <c r="J136" t="str">
        <f t="shared" si="10"/>
        <v/>
      </c>
      <c r="K136" t="str">
        <f t="shared" si="11"/>
        <v/>
      </c>
    </row>
    <row r="137" spans="1:11" x14ac:dyDescent="0.2">
      <c r="A137" t="str">
        <f>IF(LEN(stditems!B137)=0,"",stditems!B137)</f>
        <v>银蛇</v>
      </c>
      <c r="B137" t="str">
        <f>IF(stditems!C137=15,"装备位置:头盔",IF(OR(stditems!C137=19,stditems!C137=20,stditems!C137=21),"装备位置:项链",IF(OR(stditems!C137=5,stditems!C137=6),"装备位置:武器",IF(OR(stditems!C137=10,stditems!C137=11),"装备位置:衣服",IF(stditems!C137=16,"装备位置:斗笠",IF(OR(stditems!C137=22,stditems!C137=23),"装备位置:戒指",IF(OR(stditems!C137=24,stditems!C137=26),"装备位置:手镯",IF(stditems!C137=31,"双击使用物品",IF(stditems!C137=4,"书籍,双击使用",IF(stditems!C137=25,"装备位置:毒符",IF(stditems!C137=41,"任务物品",IF(stditems!C137=56,"强化宝石",IF(stditems!C137=0,"药品",IF(stditems!C137=3,"卷轴",IF(stditems!C137=43,"矿石",IF(stditems!C137=2,"可使用物品",IF(stditems!C137=64,"装备位置:腰带",IF(stditems!C137=62,"装备位置:鞋子",IF(stditems!C137=53,"装备位置:宝石\有气血石功能",IF(stditems!C137=63,"装备位置:灵石",IF(stditems!C137=65,"装备位置:官印",IF(stditems!C137=90,"装备位置:灵玉",IF(OR(stditems!C137=72,stditems!C137=73,stditems!C137=74),"装备位置:称号",IF(stditems!C137=30,"装备位置:勋章",IF(stditems!C137=28,"装备位置:马牌",IF(stditems!C137=12,"装备位置:盾牌",IF(OR(stditems!C137=66,stditems!C137=67),"装备位置:时装衣服",IF(OR(stditems!C137=68,stditems!C137=69),"装备位置:时装武器",IF(OR(stditems!C137=75,stditems!C137=76,stditems!C137=77),"装备位置:时装项链",IF(stditems!C137=78,"装备位置:时装头盔",IF(OR(stditems!C137=79,stditems!C137=80),"装备位置:时装手镯",IF(OR(stditems!C137=81,stditems!C137=82),"装备位置:时装戒指",IF(stditems!C137=83,"装备位置:时装勋章",IF(OR(stditems!C137=84,stditems!C137=85),"装备位置:时装腰带",IF(OR(stditems!C137=86,stditems!C137=87),"装备位置:时装靴子",IF(OR(stditems!C137=88,stditems!C137=89),"装备位置:时装宝石","其他物品"))))))))))))))))))))))))))))))))))))</f>
        <v>装备位置:武器</v>
      </c>
      <c r="C137">
        <f>IF(OR(stditems!C137=5,stditems!C137=10,stditems!C137=11,stditems!C137=30,stditems!C137=16,stditems!C137=12,stditems!C137=25),0,IF(OR(stditems!C137=15,stditems!C137=19,stditems!C137=20,stditems!C137=21,stditems!C137=22,stditems!C137=23,stditems!C137=24,stditems!C137=26,stditems!C137=28,stditems!C137=29,stditems!C137=30,stditems!C137=53,stditems!C137=62,stditems!C137=63,stditems!C137=64,stditems!C137=65,stditems!C137=90),stditems!D137,""))</f>
        <v>0</v>
      </c>
      <c r="D137" t="str">
        <f>IF(ISNA( VLOOKUP(C137,attrDesc!A:C,2,FALSE)),"", "\250/"&amp;VLOOKUP(C137,attrDesc!A:C,2,FALSE)&amp;":"&amp;VLOOKUP(C137,attrDesc!A:C,3,FALSE))</f>
        <v/>
      </c>
      <c r="H137" t="str">
        <f t="shared" si="8"/>
        <v>151/装备位置:武器</v>
      </c>
      <c r="I137" t="str">
        <f t="shared" si="9"/>
        <v>银蛇=151/装备位置:武器</v>
      </c>
      <c r="J137" t="str">
        <f t="shared" si="10"/>
        <v/>
      </c>
      <c r="K137" t="str">
        <f t="shared" si="11"/>
        <v/>
      </c>
    </row>
    <row r="138" spans="1:11" x14ac:dyDescent="0.2">
      <c r="A138" t="str">
        <f>IF(LEN(stditems!B138)=0,"",stditems!B138)</f>
        <v>井中月</v>
      </c>
      <c r="B138" t="str">
        <f>IF(stditems!C138=15,"装备位置:头盔",IF(OR(stditems!C138=19,stditems!C138=20,stditems!C138=21),"装备位置:项链",IF(OR(stditems!C138=5,stditems!C138=6),"装备位置:武器",IF(OR(stditems!C138=10,stditems!C138=11),"装备位置:衣服",IF(stditems!C138=16,"装备位置:斗笠",IF(OR(stditems!C138=22,stditems!C138=23),"装备位置:戒指",IF(OR(stditems!C138=24,stditems!C138=26),"装备位置:手镯",IF(stditems!C138=31,"双击使用物品",IF(stditems!C138=4,"书籍,双击使用",IF(stditems!C138=25,"装备位置:毒符",IF(stditems!C138=41,"任务物品",IF(stditems!C138=56,"强化宝石",IF(stditems!C138=0,"药品",IF(stditems!C138=3,"卷轴",IF(stditems!C138=43,"矿石",IF(stditems!C138=2,"可使用物品",IF(stditems!C138=64,"装备位置:腰带",IF(stditems!C138=62,"装备位置:鞋子",IF(stditems!C138=53,"装备位置:宝石\有气血石功能",IF(stditems!C138=63,"装备位置:灵石",IF(stditems!C138=65,"装备位置:官印",IF(stditems!C138=90,"装备位置:灵玉",IF(OR(stditems!C138=72,stditems!C138=73,stditems!C138=74),"装备位置:称号",IF(stditems!C138=30,"装备位置:勋章",IF(stditems!C138=28,"装备位置:马牌",IF(stditems!C138=12,"装备位置:盾牌",IF(OR(stditems!C138=66,stditems!C138=67),"装备位置:时装衣服",IF(OR(stditems!C138=68,stditems!C138=69),"装备位置:时装武器",IF(OR(stditems!C138=75,stditems!C138=76,stditems!C138=77),"装备位置:时装项链",IF(stditems!C138=78,"装备位置:时装头盔",IF(OR(stditems!C138=79,stditems!C138=80),"装备位置:时装手镯",IF(OR(stditems!C138=81,stditems!C138=82),"装备位置:时装戒指",IF(stditems!C138=83,"装备位置:时装勋章",IF(OR(stditems!C138=84,stditems!C138=85),"装备位置:时装腰带",IF(OR(stditems!C138=86,stditems!C138=87),"装备位置:时装靴子",IF(OR(stditems!C138=88,stditems!C138=89),"装备位置:时装宝石","其他物品"))))))))))))))))))))))))))))))))))))</f>
        <v>装备位置:武器</v>
      </c>
      <c r="C138">
        <f>IF(OR(stditems!C138=5,stditems!C138=10,stditems!C138=11,stditems!C138=30,stditems!C138=16,stditems!C138=12,stditems!C138=25),0,IF(OR(stditems!C138=15,stditems!C138=19,stditems!C138=20,stditems!C138=21,stditems!C138=22,stditems!C138=23,stditems!C138=24,stditems!C138=26,stditems!C138=28,stditems!C138=29,stditems!C138=30,stditems!C138=53,stditems!C138=62,stditems!C138=63,stditems!C138=64,stditems!C138=65,stditems!C138=90),stditems!D138,""))</f>
        <v>0</v>
      </c>
      <c r="D138" t="str">
        <f>IF(ISNA( VLOOKUP(C138,attrDesc!A:C,2,FALSE)),"", "\250/"&amp;VLOOKUP(C138,attrDesc!A:C,2,FALSE)&amp;":"&amp;VLOOKUP(C138,attrDesc!A:C,3,FALSE))</f>
        <v/>
      </c>
      <c r="H138" t="str">
        <f t="shared" si="8"/>
        <v>151/装备位置:武器</v>
      </c>
      <c r="I138" t="str">
        <f t="shared" si="9"/>
        <v>井中月=151/装备位置:武器</v>
      </c>
      <c r="J138" t="str">
        <f t="shared" si="10"/>
        <v/>
      </c>
      <c r="K138" t="str">
        <f t="shared" si="11"/>
        <v/>
      </c>
    </row>
    <row r="139" spans="1:11" x14ac:dyDescent="0.2">
      <c r="A139" t="str">
        <f>IF(LEN(stditems!B139)=0,"",stditems!B139)</f>
        <v>无极棍</v>
      </c>
      <c r="B139" t="str">
        <f>IF(stditems!C139=15,"装备位置:头盔",IF(OR(stditems!C139=19,stditems!C139=20,stditems!C139=21),"装备位置:项链",IF(OR(stditems!C139=5,stditems!C139=6),"装备位置:武器",IF(OR(stditems!C139=10,stditems!C139=11),"装备位置:衣服",IF(stditems!C139=16,"装备位置:斗笠",IF(OR(stditems!C139=22,stditems!C139=23),"装备位置:戒指",IF(OR(stditems!C139=24,stditems!C139=26),"装备位置:手镯",IF(stditems!C139=31,"双击使用物品",IF(stditems!C139=4,"书籍,双击使用",IF(stditems!C139=25,"装备位置:毒符",IF(stditems!C139=41,"任务物品",IF(stditems!C139=56,"强化宝石",IF(stditems!C139=0,"药品",IF(stditems!C139=3,"卷轴",IF(stditems!C139=43,"矿石",IF(stditems!C139=2,"可使用物品",IF(stditems!C139=64,"装备位置:腰带",IF(stditems!C139=62,"装备位置:鞋子",IF(stditems!C139=53,"装备位置:宝石\有气血石功能",IF(stditems!C139=63,"装备位置:灵石",IF(stditems!C139=65,"装备位置:官印",IF(stditems!C139=90,"装备位置:灵玉",IF(OR(stditems!C139=72,stditems!C139=73,stditems!C139=74),"装备位置:称号",IF(stditems!C139=30,"装备位置:勋章",IF(stditems!C139=28,"装备位置:马牌",IF(stditems!C139=12,"装备位置:盾牌",IF(OR(stditems!C139=66,stditems!C139=67),"装备位置:时装衣服",IF(OR(stditems!C139=68,stditems!C139=69),"装备位置:时装武器",IF(OR(stditems!C139=75,stditems!C139=76,stditems!C139=77),"装备位置:时装项链",IF(stditems!C139=78,"装备位置:时装头盔",IF(OR(stditems!C139=79,stditems!C139=80),"装备位置:时装手镯",IF(OR(stditems!C139=81,stditems!C139=82),"装备位置:时装戒指",IF(stditems!C139=83,"装备位置:时装勋章",IF(OR(stditems!C139=84,stditems!C139=85),"装备位置:时装腰带",IF(OR(stditems!C139=86,stditems!C139=87),"装备位置:时装靴子",IF(OR(stditems!C139=88,stditems!C139=89),"装备位置:时装宝石","其他物品"))))))))))))))))))))))))))))))))))))</f>
        <v>装备位置:武器</v>
      </c>
      <c r="C139">
        <f>IF(OR(stditems!C139=5,stditems!C139=10,stditems!C139=11,stditems!C139=30,stditems!C139=16,stditems!C139=12,stditems!C139=25),0,IF(OR(stditems!C139=15,stditems!C139=19,stditems!C139=20,stditems!C139=21,stditems!C139=22,stditems!C139=23,stditems!C139=24,stditems!C139=26,stditems!C139=28,stditems!C139=29,stditems!C139=30,stditems!C139=53,stditems!C139=62,stditems!C139=63,stditems!C139=64,stditems!C139=65,stditems!C139=90),stditems!D139,""))</f>
        <v>0</v>
      </c>
      <c r="D139" t="str">
        <f>IF(ISNA( VLOOKUP(C139,attrDesc!A:C,2,FALSE)),"", "\250/"&amp;VLOOKUP(C139,attrDesc!A:C,2,FALSE)&amp;":"&amp;VLOOKUP(C139,attrDesc!A:C,3,FALSE))</f>
        <v/>
      </c>
      <c r="H139" t="str">
        <f t="shared" si="8"/>
        <v>151/装备位置:武器</v>
      </c>
      <c r="I139" t="str">
        <f t="shared" si="9"/>
        <v>无极棍=151/装备位置:武器</v>
      </c>
      <c r="J139" t="str">
        <f t="shared" si="10"/>
        <v/>
      </c>
      <c r="K139" t="str">
        <f t="shared" si="11"/>
        <v/>
      </c>
    </row>
    <row r="140" spans="1:11" x14ac:dyDescent="0.2">
      <c r="A140" t="str">
        <f>IF(LEN(stditems!B140)=0,"",stditems!B140)</f>
        <v>血饮</v>
      </c>
      <c r="B140" t="str">
        <f>IF(stditems!C140=15,"装备位置:头盔",IF(OR(stditems!C140=19,stditems!C140=20,stditems!C140=21),"装备位置:项链",IF(OR(stditems!C140=5,stditems!C140=6),"装备位置:武器",IF(OR(stditems!C140=10,stditems!C140=11),"装备位置:衣服",IF(stditems!C140=16,"装备位置:斗笠",IF(OR(stditems!C140=22,stditems!C140=23),"装备位置:戒指",IF(OR(stditems!C140=24,stditems!C140=26),"装备位置:手镯",IF(stditems!C140=31,"双击使用物品",IF(stditems!C140=4,"书籍,双击使用",IF(stditems!C140=25,"装备位置:毒符",IF(stditems!C140=41,"任务物品",IF(stditems!C140=56,"强化宝石",IF(stditems!C140=0,"药品",IF(stditems!C140=3,"卷轴",IF(stditems!C140=43,"矿石",IF(stditems!C140=2,"可使用物品",IF(stditems!C140=64,"装备位置:腰带",IF(stditems!C140=62,"装备位置:鞋子",IF(stditems!C140=53,"装备位置:宝石\有气血石功能",IF(stditems!C140=63,"装备位置:灵石",IF(stditems!C140=65,"装备位置:官印",IF(stditems!C140=90,"装备位置:灵玉",IF(OR(stditems!C140=72,stditems!C140=73,stditems!C140=74),"装备位置:称号",IF(stditems!C140=30,"装备位置:勋章",IF(stditems!C140=28,"装备位置:马牌",IF(stditems!C140=12,"装备位置:盾牌",IF(OR(stditems!C140=66,stditems!C140=67),"装备位置:时装衣服",IF(OR(stditems!C140=68,stditems!C140=69),"装备位置:时装武器",IF(OR(stditems!C140=75,stditems!C140=76,stditems!C140=77),"装备位置:时装项链",IF(stditems!C140=78,"装备位置:时装头盔",IF(OR(stditems!C140=79,stditems!C140=80),"装备位置:时装手镯",IF(OR(stditems!C140=81,stditems!C140=82),"装备位置:时装戒指",IF(stditems!C140=83,"装备位置:时装勋章",IF(OR(stditems!C140=84,stditems!C140=85),"装备位置:时装腰带",IF(OR(stditems!C140=86,stditems!C140=87),"装备位置:时装靴子",IF(OR(stditems!C140=88,stditems!C140=89),"装备位置:时装宝石","其他物品"))))))))))))))))))))))))))))))))))))</f>
        <v>装备位置:武器</v>
      </c>
      <c r="C140">
        <f>IF(OR(stditems!C140=5,stditems!C140=10,stditems!C140=11,stditems!C140=30,stditems!C140=16,stditems!C140=12,stditems!C140=25),0,IF(OR(stditems!C140=15,stditems!C140=19,stditems!C140=20,stditems!C140=21,stditems!C140=22,stditems!C140=23,stditems!C140=24,stditems!C140=26,stditems!C140=28,stditems!C140=29,stditems!C140=30,stditems!C140=53,stditems!C140=62,stditems!C140=63,stditems!C140=64,stditems!C140=65,stditems!C140=90),stditems!D140,""))</f>
        <v>0</v>
      </c>
      <c r="D140" t="str">
        <f>IF(ISNA( VLOOKUP(C140,attrDesc!A:C,2,FALSE)),"", "\250/"&amp;VLOOKUP(C140,attrDesc!A:C,2,FALSE)&amp;":"&amp;VLOOKUP(C140,attrDesc!A:C,3,FALSE))</f>
        <v/>
      </c>
      <c r="H140" t="str">
        <f t="shared" si="8"/>
        <v>151/装备位置:武器</v>
      </c>
      <c r="I140" t="str">
        <f t="shared" si="9"/>
        <v>血饮=151/装备位置:武器</v>
      </c>
      <c r="J140" t="str">
        <f t="shared" si="10"/>
        <v/>
      </c>
      <c r="K140" t="str">
        <f t="shared" si="11"/>
        <v/>
      </c>
    </row>
    <row r="141" spans="1:11" x14ac:dyDescent="0.2">
      <c r="A141" t="str">
        <f>IF(LEN(stditems!B141)=0,"",stditems!B141)</f>
        <v>裁决之杖</v>
      </c>
      <c r="B141" t="str">
        <f>IF(stditems!C141=15,"装备位置:头盔",IF(OR(stditems!C141=19,stditems!C141=20,stditems!C141=21),"装备位置:项链",IF(OR(stditems!C141=5,stditems!C141=6),"装备位置:武器",IF(OR(stditems!C141=10,stditems!C141=11),"装备位置:衣服",IF(stditems!C141=16,"装备位置:斗笠",IF(OR(stditems!C141=22,stditems!C141=23),"装备位置:戒指",IF(OR(stditems!C141=24,stditems!C141=26),"装备位置:手镯",IF(stditems!C141=31,"双击使用物品",IF(stditems!C141=4,"书籍,双击使用",IF(stditems!C141=25,"装备位置:毒符",IF(stditems!C141=41,"任务物品",IF(stditems!C141=56,"强化宝石",IF(stditems!C141=0,"药品",IF(stditems!C141=3,"卷轴",IF(stditems!C141=43,"矿石",IF(stditems!C141=2,"可使用物品",IF(stditems!C141=64,"装备位置:腰带",IF(stditems!C141=62,"装备位置:鞋子",IF(stditems!C141=53,"装备位置:宝石\有气血石功能",IF(stditems!C141=63,"装备位置:灵石",IF(stditems!C141=65,"装备位置:官印",IF(stditems!C141=90,"装备位置:灵玉",IF(OR(stditems!C141=72,stditems!C141=73,stditems!C141=74),"装备位置:称号",IF(stditems!C141=30,"装备位置:勋章",IF(stditems!C141=28,"装备位置:马牌",IF(stditems!C141=12,"装备位置:盾牌",IF(OR(stditems!C141=66,stditems!C141=67),"装备位置:时装衣服",IF(OR(stditems!C141=68,stditems!C141=69),"装备位置:时装武器",IF(OR(stditems!C141=75,stditems!C141=76,stditems!C141=77),"装备位置:时装项链",IF(stditems!C141=78,"装备位置:时装头盔",IF(OR(stditems!C141=79,stditems!C141=80),"装备位置:时装手镯",IF(OR(stditems!C141=81,stditems!C141=82),"装备位置:时装戒指",IF(stditems!C141=83,"装备位置:时装勋章",IF(OR(stditems!C141=84,stditems!C141=85),"装备位置:时装腰带",IF(OR(stditems!C141=86,stditems!C141=87),"装备位置:时装靴子",IF(OR(stditems!C141=88,stditems!C141=89),"装备位置:时装宝石","其他物品"))))))))))))))))))))))))))))))))))))</f>
        <v>装备位置:武器</v>
      </c>
      <c r="C141" t="str">
        <f>IF(OR(stditems!C141=5,stditems!C141=10,stditems!C141=11,stditems!C141=30,stditems!C141=16,stditems!C141=12,stditems!C141=25),0,IF(OR(stditems!C141=15,stditems!C141=19,stditems!C141=20,stditems!C141=21,stditems!C141=22,stditems!C141=23,stditems!C141=24,stditems!C141=26,stditems!C141=28,stditems!C141=29,stditems!C141=30,stditems!C141=53,stditems!C141=62,stditems!C141=63,stditems!C141=64,stditems!C141=65,stditems!C141=90),stditems!D141,""))</f>
        <v/>
      </c>
      <c r="D141" t="str">
        <f>IF(ISNA( VLOOKUP(C141,attrDesc!A:C,2,FALSE)),"", "\250/"&amp;VLOOKUP(C141,attrDesc!A:C,2,FALSE)&amp;":"&amp;VLOOKUP(C141,attrDesc!A:C,3,FALSE))</f>
        <v/>
      </c>
      <c r="H141" t="str">
        <f t="shared" si="8"/>
        <v>151/装备位置:武器</v>
      </c>
      <c r="I141" t="str">
        <f t="shared" si="9"/>
        <v>裁决之杖=151/装备位置:武器</v>
      </c>
      <c r="J141" t="str">
        <f t="shared" si="10"/>
        <v/>
      </c>
      <c r="K141" t="str">
        <f t="shared" si="11"/>
        <v/>
      </c>
    </row>
    <row r="142" spans="1:11" x14ac:dyDescent="0.2">
      <c r="A142" t="str">
        <f>IF(LEN(stditems!B142)=0,"",stditems!B142)</f>
        <v>命运之刃</v>
      </c>
      <c r="B142" t="str">
        <f>IF(stditems!C142=15,"装备位置:头盔",IF(OR(stditems!C142=19,stditems!C142=20,stditems!C142=21),"装备位置:项链",IF(OR(stditems!C142=5,stditems!C142=6),"装备位置:武器",IF(OR(stditems!C142=10,stditems!C142=11),"装备位置:衣服",IF(stditems!C142=16,"装备位置:斗笠",IF(OR(stditems!C142=22,stditems!C142=23),"装备位置:戒指",IF(OR(stditems!C142=24,stditems!C142=26),"装备位置:手镯",IF(stditems!C142=31,"双击使用物品",IF(stditems!C142=4,"书籍,双击使用",IF(stditems!C142=25,"装备位置:毒符",IF(stditems!C142=41,"任务物品",IF(stditems!C142=56,"强化宝石",IF(stditems!C142=0,"药品",IF(stditems!C142=3,"卷轴",IF(stditems!C142=43,"矿石",IF(stditems!C142=2,"可使用物品",IF(stditems!C142=64,"装备位置:腰带",IF(stditems!C142=62,"装备位置:鞋子",IF(stditems!C142=53,"装备位置:宝石\有气血石功能",IF(stditems!C142=63,"装备位置:灵石",IF(stditems!C142=65,"装备位置:官印",IF(stditems!C142=90,"装备位置:灵玉",IF(OR(stditems!C142=72,stditems!C142=73,stditems!C142=74),"装备位置:称号",IF(stditems!C142=30,"装备位置:勋章",IF(stditems!C142=28,"装备位置:马牌",IF(stditems!C142=12,"装备位置:盾牌",IF(OR(stditems!C142=66,stditems!C142=67),"装备位置:时装衣服",IF(OR(stditems!C142=68,stditems!C142=69),"装备位置:时装武器",IF(OR(stditems!C142=75,stditems!C142=76,stditems!C142=77),"装备位置:时装项链",IF(stditems!C142=78,"装备位置:时装头盔",IF(OR(stditems!C142=79,stditems!C142=80),"装备位置:时装手镯",IF(OR(stditems!C142=81,stditems!C142=82),"装备位置:时装戒指",IF(stditems!C142=83,"装备位置:时装勋章",IF(OR(stditems!C142=84,stditems!C142=85),"装备位置:时装腰带",IF(OR(stditems!C142=86,stditems!C142=87),"装备位置:时装靴子",IF(OR(stditems!C142=88,stditems!C142=89),"装备位置:时装宝石","其他物品"))))))))))))))))))))))))))))))))))))</f>
        <v>装备位置:武器</v>
      </c>
      <c r="C142">
        <f>IF(OR(stditems!C142=5,stditems!C142=10,stditems!C142=11,stditems!C142=30,stditems!C142=16,stditems!C142=12,stditems!C142=25),0,IF(OR(stditems!C142=15,stditems!C142=19,stditems!C142=20,stditems!C142=21,stditems!C142=22,stditems!C142=23,stditems!C142=24,stditems!C142=26,stditems!C142=28,stditems!C142=29,stditems!C142=30,stditems!C142=53,stditems!C142=62,stditems!C142=63,stditems!C142=64,stditems!C142=65,stditems!C142=90),stditems!D142,""))</f>
        <v>0</v>
      </c>
      <c r="D142" t="str">
        <f>IF(ISNA( VLOOKUP(C142,attrDesc!A:C,2,FALSE)),"", "\250/"&amp;VLOOKUP(C142,attrDesc!A:C,2,FALSE)&amp;":"&amp;VLOOKUP(C142,attrDesc!A:C,3,FALSE))</f>
        <v/>
      </c>
      <c r="H142" t="str">
        <f t="shared" si="8"/>
        <v>151/装备位置:武器</v>
      </c>
      <c r="I142" t="str">
        <f t="shared" si="9"/>
        <v>命运之刃=151/装备位置:武器</v>
      </c>
      <c r="J142" t="str">
        <f t="shared" si="10"/>
        <v/>
      </c>
      <c r="K142" t="str">
        <f t="shared" si="11"/>
        <v/>
      </c>
    </row>
    <row r="143" spans="1:11" x14ac:dyDescent="0.2">
      <c r="A143" t="str">
        <f>IF(LEN(stditems!B143)=0,"",stditems!B143)</f>
        <v>屠龙</v>
      </c>
      <c r="B143" t="str">
        <f>IF(stditems!C143=15,"装备位置:头盔",IF(OR(stditems!C143=19,stditems!C143=20,stditems!C143=21),"装备位置:项链",IF(OR(stditems!C143=5,stditems!C143=6),"装备位置:武器",IF(OR(stditems!C143=10,stditems!C143=11),"装备位置:衣服",IF(stditems!C143=16,"装备位置:斗笠",IF(OR(stditems!C143=22,stditems!C143=23),"装备位置:戒指",IF(OR(stditems!C143=24,stditems!C143=26),"装备位置:手镯",IF(stditems!C143=31,"双击使用物品",IF(stditems!C143=4,"书籍,双击使用",IF(stditems!C143=25,"装备位置:毒符",IF(stditems!C143=41,"任务物品",IF(stditems!C143=56,"强化宝石",IF(stditems!C143=0,"药品",IF(stditems!C143=3,"卷轴",IF(stditems!C143=43,"矿石",IF(stditems!C143=2,"可使用物品",IF(stditems!C143=64,"装备位置:腰带",IF(stditems!C143=62,"装备位置:鞋子",IF(stditems!C143=53,"装备位置:宝石\有气血石功能",IF(stditems!C143=63,"装备位置:灵石",IF(stditems!C143=65,"装备位置:官印",IF(stditems!C143=90,"装备位置:灵玉",IF(OR(stditems!C143=72,stditems!C143=73,stditems!C143=74),"装备位置:称号",IF(stditems!C143=30,"装备位置:勋章",IF(stditems!C143=28,"装备位置:马牌",IF(stditems!C143=12,"装备位置:盾牌",IF(OR(stditems!C143=66,stditems!C143=67),"装备位置:时装衣服",IF(OR(stditems!C143=68,stditems!C143=69),"装备位置:时装武器",IF(OR(stditems!C143=75,stditems!C143=76,stditems!C143=77),"装备位置:时装项链",IF(stditems!C143=78,"装备位置:时装头盔",IF(OR(stditems!C143=79,stditems!C143=80),"装备位置:时装手镯",IF(OR(stditems!C143=81,stditems!C143=82),"装备位置:时装戒指",IF(stditems!C143=83,"装备位置:时装勋章",IF(OR(stditems!C143=84,stditems!C143=85),"装备位置:时装腰带",IF(OR(stditems!C143=86,stditems!C143=87),"装备位置:时装靴子",IF(OR(stditems!C143=88,stditems!C143=89),"装备位置:时装宝石","其他物品"))))))))))))))))))))))))))))))))))))</f>
        <v>装备位置:武器</v>
      </c>
      <c r="C143">
        <f>IF(OR(stditems!C143=5,stditems!C143=10,stditems!C143=11,stditems!C143=30,stditems!C143=16,stditems!C143=12,stditems!C143=25),0,IF(OR(stditems!C143=15,stditems!C143=19,stditems!C143=20,stditems!C143=21,stditems!C143=22,stditems!C143=23,stditems!C143=24,stditems!C143=26,stditems!C143=28,stditems!C143=29,stditems!C143=30,stditems!C143=53,stditems!C143=62,stditems!C143=63,stditems!C143=64,stditems!C143=65,stditems!C143=90),stditems!D143,""))</f>
        <v>0</v>
      </c>
      <c r="D143" t="str">
        <f>IF(ISNA( VLOOKUP(C143,attrDesc!A:C,2,FALSE)),"", "\250/"&amp;VLOOKUP(C143,attrDesc!A:C,2,FALSE)&amp;":"&amp;VLOOKUP(C143,attrDesc!A:C,3,FALSE))</f>
        <v/>
      </c>
      <c r="H143" t="str">
        <f t="shared" si="8"/>
        <v>151/装备位置:武器</v>
      </c>
      <c r="I143" t="str">
        <f t="shared" si="9"/>
        <v>屠龙=151/装备位置:武器</v>
      </c>
      <c r="J143" t="str">
        <f t="shared" si="10"/>
        <v/>
      </c>
      <c r="K143" t="str">
        <f t="shared" si="11"/>
        <v/>
      </c>
    </row>
    <row r="144" spans="1:11" x14ac:dyDescent="0.2">
      <c r="A144" t="str">
        <f>IF(LEN(stditems!B144)=0,"",stditems!B144)</f>
        <v>龙纹剑</v>
      </c>
      <c r="B144" t="str">
        <f>IF(stditems!C144=15,"装备位置:头盔",IF(OR(stditems!C144=19,stditems!C144=20,stditems!C144=21),"装备位置:项链",IF(OR(stditems!C144=5,stditems!C144=6),"装备位置:武器",IF(OR(stditems!C144=10,stditems!C144=11),"装备位置:衣服",IF(stditems!C144=16,"装备位置:斗笠",IF(OR(stditems!C144=22,stditems!C144=23),"装备位置:戒指",IF(OR(stditems!C144=24,stditems!C144=26),"装备位置:手镯",IF(stditems!C144=31,"双击使用物品",IF(stditems!C144=4,"书籍,双击使用",IF(stditems!C144=25,"装备位置:毒符",IF(stditems!C144=41,"任务物品",IF(stditems!C144=56,"强化宝石",IF(stditems!C144=0,"药品",IF(stditems!C144=3,"卷轴",IF(stditems!C144=43,"矿石",IF(stditems!C144=2,"可使用物品",IF(stditems!C144=64,"装备位置:腰带",IF(stditems!C144=62,"装备位置:鞋子",IF(stditems!C144=53,"装备位置:宝石\有气血石功能",IF(stditems!C144=63,"装备位置:灵石",IF(stditems!C144=65,"装备位置:官印",IF(stditems!C144=90,"装备位置:灵玉",IF(OR(stditems!C144=72,stditems!C144=73,stditems!C144=74),"装备位置:称号",IF(stditems!C144=30,"装备位置:勋章",IF(stditems!C144=28,"装备位置:马牌",IF(stditems!C144=12,"装备位置:盾牌",IF(OR(stditems!C144=66,stditems!C144=67),"装备位置:时装衣服",IF(OR(stditems!C144=68,stditems!C144=69),"装备位置:时装武器",IF(OR(stditems!C144=75,stditems!C144=76,stditems!C144=77),"装备位置:时装项链",IF(stditems!C144=78,"装备位置:时装头盔",IF(OR(stditems!C144=79,stditems!C144=80),"装备位置:时装手镯",IF(OR(stditems!C144=81,stditems!C144=82),"装备位置:时装戒指",IF(stditems!C144=83,"装备位置:时装勋章",IF(OR(stditems!C144=84,stditems!C144=85),"装备位置:时装腰带",IF(OR(stditems!C144=86,stditems!C144=87),"装备位置:时装靴子",IF(OR(stditems!C144=88,stditems!C144=89),"装备位置:时装宝石","其他物品"))))))))))))))))))))))))))))))))))))</f>
        <v>装备位置:武器</v>
      </c>
      <c r="C144">
        <f>IF(OR(stditems!C144=5,stditems!C144=10,stditems!C144=11,stditems!C144=30,stditems!C144=16,stditems!C144=12,stditems!C144=25),0,IF(OR(stditems!C144=15,stditems!C144=19,stditems!C144=20,stditems!C144=21,stditems!C144=22,stditems!C144=23,stditems!C144=24,stditems!C144=26,stditems!C144=28,stditems!C144=29,stditems!C144=30,stditems!C144=53,stditems!C144=62,stditems!C144=63,stditems!C144=64,stditems!C144=65,stditems!C144=90),stditems!D144,""))</f>
        <v>0</v>
      </c>
      <c r="D144" t="str">
        <f>IF(ISNA( VLOOKUP(C144,attrDesc!A:C,2,FALSE)),"", "\250/"&amp;VLOOKUP(C144,attrDesc!A:C,2,FALSE)&amp;":"&amp;VLOOKUP(C144,attrDesc!A:C,3,FALSE))</f>
        <v/>
      </c>
      <c r="H144" t="str">
        <f t="shared" si="8"/>
        <v>151/装备位置:武器</v>
      </c>
      <c r="I144" t="str">
        <f t="shared" si="9"/>
        <v>龙纹剑=151/装备位置:武器</v>
      </c>
      <c r="J144" t="str">
        <f t="shared" si="10"/>
        <v/>
      </c>
      <c r="K144" t="str">
        <f t="shared" si="11"/>
        <v/>
      </c>
    </row>
    <row r="145" spans="1:11" x14ac:dyDescent="0.2">
      <c r="A145" t="str">
        <f>IF(LEN(stditems!B145)=0,"",stditems!B145)</f>
        <v>嗜魂法杖</v>
      </c>
      <c r="B145" t="str">
        <f>IF(stditems!C145=15,"装备位置:头盔",IF(OR(stditems!C145=19,stditems!C145=20,stditems!C145=21),"装备位置:项链",IF(OR(stditems!C145=5,stditems!C145=6),"装备位置:武器",IF(OR(stditems!C145=10,stditems!C145=11),"装备位置:衣服",IF(stditems!C145=16,"装备位置:斗笠",IF(OR(stditems!C145=22,stditems!C145=23),"装备位置:戒指",IF(OR(stditems!C145=24,stditems!C145=26),"装备位置:手镯",IF(stditems!C145=31,"双击使用物品",IF(stditems!C145=4,"书籍,双击使用",IF(stditems!C145=25,"装备位置:毒符",IF(stditems!C145=41,"任务物品",IF(stditems!C145=56,"强化宝石",IF(stditems!C145=0,"药品",IF(stditems!C145=3,"卷轴",IF(stditems!C145=43,"矿石",IF(stditems!C145=2,"可使用物品",IF(stditems!C145=64,"装备位置:腰带",IF(stditems!C145=62,"装备位置:鞋子",IF(stditems!C145=53,"装备位置:宝石\有气血石功能",IF(stditems!C145=63,"装备位置:灵石",IF(stditems!C145=65,"装备位置:官印",IF(stditems!C145=90,"装备位置:灵玉",IF(OR(stditems!C145=72,stditems!C145=73,stditems!C145=74),"装备位置:称号",IF(stditems!C145=30,"装备位置:勋章",IF(stditems!C145=28,"装备位置:马牌",IF(stditems!C145=12,"装备位置:盾牌",IF(OR(stditems!C145=66,stditems!C145=67),"装备位置:时装衣服",IF(OR(stditems!C145=68,stditems!C145=69),"装备位置:时装武器",IF(OR(stditems!C145=75,stditems!C145=76,stditems!C145=77),"装备位置:时装项链",IF(stditems!C145=78,"装备位置:时装头盔",IF(OR(stditems!C145=79,stditems!C145=80),"装备位置:时装手镯",IF(OR(stditems!C145=81,stditems!C145=82),"装备位置:时装戒指",IF(stditems!C145=83,"装备位置:时装勋章",IF(OR(stditems!C145=84,stditems!C145=85),"装备位置:时装腰带",IF(OR(stditems!C145=86,stditems!C145=87),"装备位置:时装靴子",IF(OR(stditems!C145=88,stditems!C145=89),"装备位置:时装宝石","其他物品"))))))))))))))))))))))))))))))))))))</f>
        <v>装备位置:武器</v>
      </c>
      <c r="C145" t="str">
        <f>IF(OR(stditems!C145=5,stditems!C145=10,stditems!C145=11,stditems!C145=30,stditems!C145=16,stditems!C145=12,stditems!C145=25),0,IF(OR(stditems!C145=15,stditems!C145=19,stditems!C145=20,stditems!C145=21,stditems!C145=22,stditems!C145=23,stditems!C145=24,stditems!C145=26,stditems!C145=28,stditems!C145=29,stditems!C145=30,stditems!C145=53,stditems!C145=62,stditems!C145=63,stditems!C145=64,stditems!C145=65,stditems!C145=90),stditems!D145,""))</f>
        <v/>
      </c>
      <c r="D145" t="str">
        <f>IF(ISNA( VLOOKUP(C145,attrDesc!A:C,2,FALSE)),"", "\250/"&amp;VLOOKUP(C145,attrDesc!A:C,2,FALSE)&amp;":"&amp;VLOOKUP(C145,attrDesc!A:C,3,FALSE))</f>
        <v/>
      </c>
      <c r="H145" t="str">
        <f t="shared" si="8"/>
        <v>151/装备位置:武器</v>
      </c>
      <c r="I145" t="str">
        <f t="shared" si="9"/>
        <v>嗜魂法杖=151/装备位置:武器</v>
      </c>
      <c r="J145" t="str">
        <f t="shared" si="10"/>
        <v/>
      </c>
      <c r="K145" t="str">
        <f t="shared" si="11"/>
        <v/>
      </c>
    </row>
    <row r="146" spans="1:11" x14ac:dyDescent="0.2">
      <c r="A146" t="str">
        <f>IF(LEN(stditems!B146)=0,"",stditems!B146)</f>
        <v>骨玉权杖</v>
      </c>
      <c r="B146" t="str">
        <f>IF(stditems!C146=15,"装备位置:头盔",IF(OR(stditems!C146=19,stditems!C146=20,stditems!C146=21),"装备位置:项链",IF(OR(stditems!C146=5,stditems!C146=6),"装备位置:武器",IF(OR(stditems!C146=10,stditems!C146=11),"装备位置:衣服",IF(stditems!C146=16,"装备位置:斗笠",IF(OR(stditems!C146=22,stditems!C146=23),"装备位置:戒指",IF(OR(stditems!C146=24,stditems!C146=26),"装备位置:手镯",IF(stditems!C146=31,"双击使用物品",IF(stditems!C146=4,"书籍,双击使用",IF(stditems!C146=25,"装备位置:毒符",IF(stditems!C146=41,"任务物品",IF(stditems!C146=56,"强化宝石",IF(stditems!C146=0,"药品",IF(stditems!C146=3,"卷轴",IF(stditems!C146=43,"矿石",IF(stditems!C146=2,"可使用物品",IF(stditems!C146=64,"装备位置:腰带",IF(stditems!C146=62,"装备位置:鞋子",IF(stditems!C146=53,"装备位置:宝石\有气血石功能",IF(stditems!C146=63,"装备位置:灵石",IF(stditems!C146=65,"装备位置:官印",IF(stditems!C146=90,"装备位置:灵玉",IF(OR(stditems!C146=72,stditems!C146=73,stditems!C146=74),"装备位置:称号",IF(stditems!C146=30,"装备位置:勋章",IF(stditems!C146=28,"装备位置:马牌",IF(stditems!C146=12,"装备位置:盾牌",IF(OR(stditems!C146=66,stditems!C146=67),"装备位置:时装衣服",IF(OR(stditems!C146=68,stditems!C146=69),"装备位置:时装武器",IF(OR(stditems!C146=75,stditems!C146=76,stditems!C146=77),"装备位置:时装项链",IF(stditems!C146=78,"装备位置:时装头盔",IF(OR(stditems!C146=79,stditems!C146=80),"装备位置:时装手镯",IF(OR(stditems!C146=81,stditems!C146=82),"装备位置:时装戒指",IF(stditems!C146=83,"装备位置:时装勋章",IF(OR(stditems!C146=84,stditems!C146=85),"装备位置:时装腰带",IF(OR(stditems!C146=86,stditems!C146=87),"装备位置:时装靴子",IF(OR(stditems!C146=88,stditems!C146=89),"装备位置:时装宝石","其他物品"))))))))))))))))))))))))))))))))))))</f>
        <v>装备位置:武器</v>
      </c>
      <c r="C146" t="str">
        <f>IF(OR(stditems!C146=5,stditems!C146=10,stditems!C146=11,stditems!C146=30,stditems!C146=16,stditems!C146=12,stditems!C146=25),0,IF(OR(stditems!C146=15,stditems!C146=19,stditems!C146=20,stditems!C146=21,stditems!C146=22,stditems!C146=23,stditems!C146=24,stditems!C146=26,stditems!C146=28,stditems!C146=29,stditems!C146=30,stditems!C146=53,stditems!C146=62,stditems!C146=63,stditems!C146=64,stditems!C146=65,stditems!C146=90),stditems!D146,""))</f>
        <v/>
      </c>
      <c r="D146" t="str">
        <f>IF(ISNA( VLOOKUP(C146,attrDesc!A:C,2,FALSE)),"", "\250/"&amp;VLOOKUP(C146,attrDesc!A:C,2,FALSE)&amp;":"&amp;VLOOKUP(C146,attrDesc!A:C,3,FALSE))</f>
        <v/>
      </c>
      <c r="H146" t="str">
        <f t="shared" si="8"/>
        <v>151/装备位置:武器</v>
      </c>
      <c r="I146" t="str">
        <f t="shared" si="9"/>
        <v>骨玉权杖=151/装备位置:武器</v>
      </c>
      <c r="J146" t="str">
        <f t="shared" si="10"/>
        <v/>
      </c>
      <c r="K146" t="str">
        <f t="shared" si="11"/>
        <v/>
      </c>
    </row>
    <row r="147" spans="1:11" x14ac:dyDescent="0.2">
      <c r="A147" t="str">
        <f>IF(LEN(stditems!B147)=0,"",stditems!B147)</f>
        <v>赤血魔剑</v>
      </c>
      <c r="B147" t="str">
        <f>IF(stditems!C147=15,"装备位置:头盔",IF(OR(stditems!C147=19,stditems!C147=20,stditems!C147=21),"装备位置:项链",IF(OR(stditems!C147=5,stditems!C147=6),"装备位置:武器",IF(OR(stditems!C147=10,stditems!C147=11),"装备位置:衣服",IF(stditems!C147=16,"装备位置:斗笠",IF(OR(stditems!C147=22,stditems!C147=23),"装备位置:戒指",IF(OR(stditems!C147=24,stditems!C147=26),"装备位置:手镯",IF(stditems!C147=31,"双击使用物品",IF(stditems!C147=4,"书籍,双击使用",IF(stditems!C147=25,"装备位置:毒符",IF(stditems!C147=41,"任务物品",IF(stditems!C147=56,"强化宝石",IF(stditems!C147=0,"药品",IF(stditems!C147=3,"卷轴",IF(stditems!C147=43,"矿石",IF(stditems!C147=2,"可使用物品",IF(stditems!C147=64,"装备位置:腰带",IF(stditems!C147=62,"装备位置:鞋子",IF(stditems!C147=53,"装备位置:宝石\有气血石功能",IF(stditems!C147=63,"装备位置:灵石",IF(stditems!C147=65,"装备位置:官印",IF(stditems!C147=90,"装备位置:灵玉",IF(OR(stditems!C147=72,stditems!C147=73,stditems!C147=74),"装备位置:称号",IF(stditems!C147=30,"装备位置:勋章",IF(stditems!C147=28,"装备位置:马牌",IF(stditems!C147=12,"装备位置:盾牌",IF(OR(stditems!C147=66,stditems!C147=67),"装备位置:时装衣服",IF(OR(stditems!C147=68,stditems!C147=69),"装备位置:时装武器",IF(OR(stditems!C147=75,stditems!C147=76,stditems!C147=77),"装备位置:时装项链",IF(stditems!C147=78,"装备位置:时装头盔",IF(OR(stditems!C147=79,stditems!C147=80),"装备位置:时装手镯",IF(OR(stditems!C147=81,stditems!C147=82),"装备位置:时装戒指",IF(stditems!C147=83,"装备位置:时装勋章",IF(OR(stditems!C147=84,stditems!C147=85),"装备位置:时装腰带",IF(OR(stditems!C147=86,stditems!C147=87),"装备位置:时装靴子",IF(OR(stditems!C147=88,stditems!C147=89),"装备位置:时装宝石","其他物品"))))))))))))))))))))))))))))))))))))</f>
        <v>装备位置:武器</v>
      </c>
      <c r="C147">
        <f>IF(OR(stditems!C147=5,stditems!C147=10,stditems!C147=11,stditems!C147=30,stditems!C147=16,stditems!C147=12,stditems!C147=25),0,IF(OR(stditems!C147=15,stditems!C147=19,stditems!C147=20,stditems!C147=21,stditems!C147=22,stditems!C147=23,stditems!C147=24,stditems!C147=26,stditems!C147=28,stditems!C147=29,stditems!C147=30,stditems!C147=53,stditems!C147=62,stditems!C147=63,stditems!C147=64,stditems!C147=65,stditems!C147=90),stditems!D147,""))</f>
        <v>0</v>
      </c>
      <c r="D147" t="str">
        <f>IF(ISNA( VLOOKUP(C147,attrDesc!A:C,2,FALSE)),"", "\250/"&amp;VLOOKUP(C147,attrDesc!A:C,2,FALSE)&amp;":"&amp;VLOOKUP(C147,attrDesc!A:C,3,FALSE))</f>
        <v/>
      </c>
      <c r="H147" t="str">
        <f t="shared" si="8"/>
        <v>151/装备位置:武器</v>
      </c>
      <c r="I147" t="str">
        <f t="shared" si="9"/>
        <v>赤血魔剑=151/装备位置:武器</v>
      </c>
      <c r="J147" t="str">
        <f t="shared" si="10"/>
        <v/>
      </c>
      <c r="K147" t="str">
        <f t="shared" si="11"/>
        <v/>
      </c>
    </row>
    <row r="148" spans="1:11" x14ac:dyDescent="0.2">
      <c r="A148" t="str">
        <f>IF(LEN(stditems!B148)=0,"",stditems!B148)</f>
        <v>龙牙</v>
      </c>
      <c r="B148" t="str">
        <f>IF(stditems!C148=15,"装备位置:头盔",IF(OR(stditems!C148=19,stditems!C148=20,stditems!C148=21),"装备位置:项链",IF(OR(stditems!C148=5,stditems!C148=6),"装备位置:武器",IF(OR(stditems!C148=10,stditems!C148=11),"装备位置:衣服",IF(stditems!C148=16,"装备位置:斗笠",IF(OR(stditems!C148=22,stditems!C148=23),"装备位置:戒指",IF(OR(stditems!C148=24,stditems!C148=26),"装备位置:手镯",IF(stditems!C148=31,"双击使用物品",IF(stditems!C148=4,"书籍,双击使用",IF(stditems!C148=25,"装备位置:毒符",IF(stditems!C148=41,"任务物品",IF(stditems!C148=56,"强化宝石",IF(stditems!C148=0,"药品",IF(stditems!C148=3,"卷轴",IF(stditems!C148=43,"矿石",IF(stditems!C148=2,"可使用物品",IF(stditems!C148=64,"装备位置:腰带",IF(stditems!C148=62,"装备位置:鞋子",IF(stditems!C148=53,"装备位置:宝石\有气血石功能",IF(stditems!C148=63,"装备位置:灵石",IF(stditems!C148=65,"装备位置:官印",IF(stditems!C148=90,"装备位置:灵玉",IF(OR(stditems!C148=72,stditems!C148=73,stditems!C148=74),"装备位置:称号",IF(stditems!C148=30,"装备位置:勋章",IF(stditems!C148=28,"装备位置:马牌",IF(stditems!C148=12,"装备位置:盾牌",IF(OR(stditems!C148=66,stditems!C148=67),"装备位置:时装衣服",IF(OR(stditems!C148=68,stditems!C148=69),"装备位置:时装武器",IF(OR(stditems!C148=75,stditems!C148=76,stditems!C148=77),"装备位置:时装项链",IF(stditems!C148=78,"装备位置:时装头盔",IF(OR(stditems!C148=79,stditems!C148=80),"装备位置:时装手镯",IF(OR(stditems!C148=81,stditems!C148=82),"装备位置:时装戒指",IF(stditems!C148=83,"装备位置:时装勋章",IF(OR(stditems!C148=84,stditems!C148=85),"装备位置:时装腰带",IF(OR(stditems!C148=86,stditems!C148=87),"装备位置:时装靴子",IF(OR(stditems!C148=88,stditems!C148=89),"装备位置:时装宝石","其他物品"))))))))))))))))))))))))))))))))))))</f>
        <v>装备位置:武器</v>
      </c>
      <c r="C148" t="str">
        <f>IF(OR(stditems!C148=5,stditems!C148=10,stditems!C148=11,stditems!C148=30,stditems!C148=16,stditems!C148=12,stditems!C148=25),0,IF(OR(stditems!C148=15,stditems!C148=19,stditems!C148=20,stditems!C148=21,stditems!C148=22,stditems!C148=23,stditems!C148=24,stditems!C148=26,stditems!C148=28,stditems!C148=29,stditems!C148=30,stditems!C148=53,stditems!C148=62,stditems!C148=63,stditems!C148=64,stditems!C148=65,stditems!C148=90),stditems!D148,""))</f>
        <v/>
      </c>
      <c r="D148" t="str">
        <f>IF(ISNA( VLOOKUP(C148,attrDesc!A:C,2,FALSE)),"", "\250/"&amp;VLOOKUP(C148,attrDesc!A:C,2,FALSE)&amp;":"&amp;VLOOKUP(C148,attrDesc!A:C,3,FALSE))</f>
        <v/>
      </c>
      <c r="H148" t="str">
        <f t="shared" si="8"/>
        <v>151/装备位置:武器</v>
      </c>
      <c r="I148" t="str">
        <f t="shared" si="9"/>
        <v>龙牙=151/装备位置:武器</v>
      </c>
      <c r="J148" t="str">
        <f t="shared" si="10"/>
        <v/>
      </c>
      <c r="K148" t="str">
        <f t="shared" si="11"/>
        <v/>
      </c>
    </row>
    <row r="149" spans="1:11" x14ac:dyDescent="0.2">
      <c r="A149" t="str">
        <f>IF(LEN(stditems!B149)=0,"",stditems!B149)</f>
        <v>怒斩</v>
      </c>
      <c r="B149" t="str">
        <f>IF(stditems!C149=15,"装备位置:头盔",IF(OR(stditems!C149=19,stditems!C149=20,stditems!C149=21),"装备位置:项链",IF(OR(stditems!C149=5,stditems!C149=6),"装备位置:武器",IF(OR(stditems!C149=10,stditems!C149=11),"装备位置:衣服",IF(stditems!C149=16,"装备位置:斗笠",IF(OR(stditems!C149=22,stditems!C149=23),"装备位置:戒指",IF(OR(stditems!C149=24,stditems!C149=26),"装备位置:手镯",IF(stditems!C149=31,"双击使用物品",IF(stditems!C149=4,"书籍,双击使用",IF(stditems!C149=25,"装备位置:毒符",IF(stditems!C149=41,"任务物品",IF(stditems!C149=56,"强化宝石",IF(stditems!C149=0,"药品",IF(stditems!C149=3,"卷轴",IF(stditems!C149=43,"矿石",IF(stditems!C149=2,"可使用物品",IF(stditems!C149=64,"装备位置:腰带",IF(stditems!C149=62,"装备位置:鞋子",IF(stditems!C149=53,"装备位置:宝石\有气血石功能",IF(stditems!C149=63,"装备位置:灵石",IF(stditems!C149=65,"装备位置:官印",IF(stditems!C149=90,"装备位置:灵玉",IF(OR(stditems!C149=72,stditems!C149=73,stditems!C149=74),"装备位置:称号",IF(stditems!C149=30,"装备位置:勋章",IF(stditems!C149=28,"装备位置:马牌",IF(stditems!C149=12,"装备位置:盾牌",IF(OR(stditems!C149=66,stditems!C149=67),"装备位置:时装衣服",IF(OR(stditems!C149=68,stditems!C149=69),"装备位置:时装武器",IF(OR(stditems!C149=75,stditems!C149=76,stditems!C149=77),"装备位置:时装项链",IF(stditems!C149=78,"装备位置:时装头盔",IF(OR(stditems!C149=79,stditems!C149=80),"装备位置:时装手镯",IF(OR(stditems!C149=81,stditems!C149=82),"装备位置:时装戒指",IF(stditems!C149=83,"装备位置:时装勋章",IF(OR(stditems!C149=84,stditems!C149=85),"装备位置:时装腰带",IF(OR(stditems!C149=86,stditems!C149=87),"装备位置:时装靴子",IF(OR(stditems!C149=88,stditems!C149=89),"装备位置:时装宝石","其他物品"))))))))))))))))))))))))))))))))))))</f>
        <v>装备位置:武器</v>
      </c>
      <c r="C149">
        <f>IF(OR(stditems!C149=5,stditems!C149=10,stditems!C149=11,stditems!C149=30,stditems!C149=16,stditems!C149=12,stditems!C149=25),0,IF(OR(stditems!C149=15,stditems!C149=19,stditems!C149=20,stditems!C149=21,stditems!C149=22,stditems!C149=23,stditems!C149=24,stditems!C149=26,stditems!C149=28,stditems!C149=29,stditems!C149=30,stditems!C149=53,stditems!C149=62,stditems!C149=63,stditems!C149=64,stditems!C149=65,stditems!C149=90),stditems!D149,""))</f>
        <v>0</v>
      </c>
      <c r="D149" t="str">
        <f>IF(ISNA( VLOOKUP(C149,attrDesc!A:C,2,FALSE)),"", "\250/"&amp;VLOOKUP(C149,attrDesc!A:C,2,FALSE)&amp;":"&amp;VLOOKUP(C149,attrDesc!A:C,3,FALSE))</f>
        <v/>
      </c>
      <c r="H149" t="str">
        <f t="shared" si="8"/>
        <v>151/装备位置:武器</v>
      </c>
      <c r="I149" t="str">
        <f t="shared" si="9"/>
        <v>怒斩=151/装备位置:武器</v>
      </c>
      <c r="J149" t="str">
        <f t="shared" si="10"/>
        <v/>
      </c>
      <c r="K149" t="str">
        <f t="shared" si="11"/>
        <v/>
      </c>
    </row>
    <row r="150" spans="1:11" x14ac:dyDescent="0.2">
      <c r="A150" t="str">
        <f>IF(LEN(stditems!B150)=0,"",stditems!B150)</f>
        <v>逍遥扇</v>
      </c>
      <c r="B150" t="str">
        <f>IF(stditems!C150=15,"装备位置:头盔",IF(OR(stditems!C150=19,stditems!C150=20,stditems!C150=21),"装备位置:项链",IF(OR(stditems!C150=5,stditems!C150=6),"装备位置:武器",IF(OR(stditems!C150=10,stditems!C150=11),"装备位置:衣服",IF(stditems!C150=16,"装备位置:斗笠",IF(OR(stditems!C150=22,stditems!C150=23),"装备位置:戒指",IF(OR(stditems!C150=24,stditems!C150=26),"装备位置:手镯",IF(stditems!C150=31,"双击使用物品",IF(stditems!C150=4,"书籍,双击使用",IF(stditems!C150=25,"装备位置:毒符",IF(stditems!C150=41,"任务物品",IF(stditems!C150=56,"强化宝石",IF(stditems!C150=0,"药品",IF(stditems!C150=3,"卷轴",IF(stditems!C150=43,"矿石",IF(stditems!C150=2,"可使用物品",IF(stditems!C150=64,"装备位置:腰带",IF(stditems!C150=62,"装备位置:鞋子",IF(stditems!C150=53,"装备位置:宝石\有气血石功能",IF(stditems!C150=63,"装备位置:灵石",IF(stditems!C150=65,"装备位置:官印",IF(stditems!C150=90,"装备位置:灵玉",IF(OR(stditems!C150=72,stditems!C150=73,stditems!C150=74),"装备位置:称号",IF(stditems!C150=30,"装备位置:勋章",IF(stditems!C150=28,"装备位置:马牌",IF(stditems!C150=12,"装备位置:盾牌",IF(OR(stditems!C150=66,stditems!C150=67),"装备位置:时装衣服",IF(OR(stditems!C150=68,stditems!C150=69),"装备位置:时装武器",IF(OR(stditems!C150=75,stditems!C150=76,stditems!C150=77),"装备位置:时装项链",IF(stditems!C150=78,"装备位置:时装头盔",IF(OR(stditems!C150=79,stditems!C150=80),"装备位置:时装手镯",IF(OR(stditems!C150=81,stditems!C150=82),"装备位置:时装戒指",IF(stditems!C150=83,"装备位置:时装勋章",IF(OR(stditems!C150=84,stditems!C150=85),"装备位置:时装腰带",IF(OR(stditems!C150=86,stditems!C150=87),"装备位置:时装靴子",IF(OR(stditems!C150=88,stditems!C150=89),"装备位置:时装宝石","其他物品"))))))))))))))))))))))))))))))))))))</f>
        <v>装备位置:武器</v>
      </c>
      <c r="C150">
        <f>IF(OR(stditems!C150=5,stditems!C150=10,stditems!C150=11,stditems!C150=30,stditems!C150=16,stditems!C150=12,stditems!C150=25),0,IF(OR(stditems!C150=15,stditems!C150=19,stditems!C150=20,stditems!C150=21,stditems!C150=22,stditems!C150=23,stditems!C150=24,stditems!C150=26,stditems!C150=28,stditems!C150=29,stditems!C150=30,stditems!C150=53,stditems!C150=62,stditems!C150=63,stditems!C150=64,stditems!C150=65,stditems!C150=90),stditems!D150,""))</f>
        <v>0</v>
      </c>
      <c r="D150" t="str">
        <f>IF(ISNA( VLOOKUP(C150,attrDesc!A:C,2,FALSE)),"", "\250/"&amp;VLOOKUP(C150,attrDesc!A:C,2,FALSE)&amp;":"&amp;VLOOKUP(C150,attrDesc!A:C,3,FALSE))</f>
        <v/>
      </c>
      <c r="H150" t="str">
        <f t="shared" si="8"/>
        <v>151/装备位置:武器</v>
      </c>
      <c r="I150" t="str">
        <f t="shared" si="9"/>
        <v>逍遥扇=151/装备位置:武器</v>
      </c>
      <c r="J150" t="str">
        <f t="shared" si="10"/>
        <v/>
      </c>
      <c r="K150" t="str">
        <f t="shared" si="11"/>
        <v/>
      </c>
    </row>
    <row r="151" spans="1:11" x14ac:dyDescent="0.2">
      <c r="A151" t="str">
        <f>IF(LEN(stditems!B151)=0,"",stditems!B151)</f>
        <v>霸者之刃</v>
      </c>
      <c r="B151" t="str">
        <f>IF(stditems!C151=15,"装备位置:头盔",IF(OR(stditems!C151=19,stditems!C151=20,stditems!C151=21),"装备位置:项链",IF(OR(stditems!C151=5,stditems!C151=6),"装备位置:武器",IF(OR(stditems!C151=10,stditems!C151=11),"装备位置:衣服",IF(stditems!C151=16,"装备位置:斗笠",IF(OR(stditems!C151=22,stditems!C151=23),"装备位置:戒指",IF(OR(stditems!C151=24,stditems!C151=26),"装备位置:手镯",IF(stditems!C151=31,"双击使用物品",IF(stditems!C151=4,"书籍,双击使用",IF(stditems!C151=25,"装备位置:毒符",IF(stditems!C151=41,"任务物品",IF(stditems!C151=56,"强化宝石",IF(stditems!C151=0,"药品",IF(stditems!C151=3,"卷轴",IF(stditems!C151=43,"矿石",IF(stditems!C151=2,"可使用物品",IF(stditems!C151=64,"装备位置:腰带",IF(stditems!C151=62,"装备位置:鞋子",IF(stditems!C151=53,"装备位置:宝石\有气血石功能",IF(stditems!C151=63,"装备位置:灵石",IF(stditems!C151=65,"装备位置:官印",IF(stditems!C151=90,"装备位置:灵玉",IF(OR(stditems!C151=72,stditems!C151=73,stditems!C151=74),"装备位置:称号",IF(stditems!C151=30,"装备位置:勋章",IF(stditems!C151=28,"装备位置:马牌",IF(stditems!C151=12,"装备位置:盾牌",IF(OR(stditems!C151=66,stditems!C151=67),"装备位置:时装衣服",IF(OR(stditems!C151=68,stditems!C151=69),"装备位置:时装武器",IF(OR(stditems!C151=75,stditems!C151=76,stditems!C151=77),"装备位置:时装项链",IF(stditems!C151=78,"装备位置:时装头盔",IF(OR(stditems!C151=79,stditems!C151=80),"装备位置:时装手镯",IF(OR(stditems!C151=81,stditems!C151=82),"装备位置:时装戒指",IF(stditems!C151=83,"装备位置:时装勋章",IF(OR(stditems!C151=84,stditems!C151=85),"装备位置:时装腰带",IF(OR(stditems!C151=86,stditems!C151=87),"装备位置:时装靴子",IF(OR(stditems!C151=88,stditems!C151=89),"装备位置:时装宝石","其他物品"))))))))))))))))))))))))))))))))))))</f>
        <v>装备位置:武器</v>
      </c>
      <c r="C151">
        <f>IF(OR(stditems!C151=5,stditems!C151=10,stditems!C151=11,stditems!C151=30,stditems!C151=16,stditems!C151=12,stditems!C151=25),0,IF(OR(stditems!C151=15,stditems!C151=19,stditems!C151=20,stditems!C151=21,stditems!C151=22,stditems!C151=23,stditems!C151=24,stditems!C151=26,stditems!C151=28,stditems!C151=29,stditems!C151=30,stditems!C151=53,stditems!C151=62,stditems!C151=63,stditems!C151=64,stditems!C151=65,stditems!C151=90),stditems!D151,""))</f>
        <v>0</v>
      </c>
      <c r="D151" t="str">
        <f>IF(ISNA( VLOOKUP(C151,attrDesc!A:C,2,FALSE)),"", "\250/"&amp;VLOOKUP(C151,attrDesc!A:C,2,FALSE)&amp;":"&amp;VLOOKUP(C151,attrDesc!A:C,3,FALSE))</f>
        <v/>
      </c>
      <c r="H151" t="str">
        <f t="shared" si="8"/>
        <v>151/装备位置:武器</v>
      </c>
      <c r="I151" t="str">
        <f t="shared" si="9"/>
        <v>霸者之刃=151/装备位置:武器</v>
      </c>
      <c r="J151" t="str">
        <f t="shared" si="10"/>
        <v/>
      </c>
      <c r="K151" t="str">
        <f t="shared" si="11"/>
        <v/>
      </c>
    </row>
    <row r="152" spans="1:11" x14ac:dyDescent="0.2">
      <c r="A152" t="str">
        <f>IF(LEN(stditems!B152)=0,"",stditems!B152)</f>
        <v>布衣(男)</v>
      </c>
      <c r="B152" t="str">
        <f>IF(stditems!C152=15,"装备位置:头盔",IF(OR(stditems!C152=19,stditems!C152=20,stditems!C152=21),"装备位置:项链",IF(OR(stditems!C152=5,stditems!C152=6),"装备位置:武器",IF(OR(stditems!C152=10,stditems!C152=11),"装备位置:衣服",IF(stditems!C152=16,"装备位置:斗笠",IF(OR(stditems!C152=22,stditems!C152=23),"装备位置:戒指",IF(OR(stditems!C152=24,stditems!C152=26),"装备位置:手镯",IF(stditems!C152=31,"双击使用物品",IF(stditems!C152=4,"书籍,双击使用",IF(stditems!C152=25,"装备位置:毒符",IF(stditems!C152=41,"任务物品",IF(stditems!C152=56,"强化宝石",IF(stditems!C152=0,"药品",IF(stditems!C152=3,"卷轴",IF(stditems!C152=43,"矿石",IF(stditems!C152=2,"可使用物品",IF(stditems!C152=64,"装备位置:腰带",IF(stditems!C152=62,"装备位置:鞋子",IF(stditems!C152=53,"装备位置:宝石\有气血石功能",IF(stditems!C152=63,"装备位置:灵石",IF(stditems!C152=65,"装备位置:官印",IF(stditems!C152=90,"装备位置:灵玉",IF(OR(stditems!C152=72,stditems!C152=73,stditems!C152=74),"装备位置:称号",IF(stditems!C152=30,"装备位置:勋章",IF(stditems!C152=28,"装备位置:马牌",IF(stditems!C152=12,"装备位置:盾牌",IF(OR(stditems!C152=66,stditems!C152=67),"装备位置:时装衣服",IF(OR(stditems!C152=68,stditems!C152=69),"装备位置:时装武器",IF(OR(stditems!C152=75,stditems!C152=76,stditems!C152=77),"装备位置:时装项链",IF(stditems!C152=78,"装备位置:时装头盔",IF(OR(stditems!C152=79,stditems!C152=80),"装备位置:时装手镯",IF(OR(stditems!C152=81,stditems!C152=82),"装备位置:时装戒指",IF(stditems!C152=83,"装备位置:时装勋章",IF(OR(stditems!C152=84,stditems!C152=85),"装备位置:时装腰带",IF(OR(stditems!C152=86,stditems!C152=87),"装备位置:时装靴子",IF(OR(stditems!C152=88,stditems!C152=89),"装备位置:时装宝石","其他物品"))))))))))))))))))))))))))))))))))))</f>
        <v>装备位置:衣服</v>
      </c>
      <c r="C152">
        <f>IF(OR(stditems!C152=5,stditems!C152=10,stditems!C152=11,stditems!C152=30,stditems!C152=16,stditems!C152=12,stditems!C152=25),0,IF(OR(stditems!C152=15,stditems!C152=19,stditems!C152=20,stditems!C152=21,stditems!C152=22,stditems!C152=23,stditems!C152=24,stditems!C152=26,stditems!C152=28,stditems!C152=29,stditems!C152=30,stditems!C152=53,stditems!C152=62,stditems!C152=63,stditems!C152=64,stditems!C152=65,stditems!C152=90),stditems!D152,""))</f>
        <v>0</v>
      </c>
      <c r="D152" t="str">
        <f>IF(ISNA( VLOOKUP(C152,attrDesc!A:C,2,FALSE)),"", "\250/"&amp;VLOOKUP(C152,attrDesc!A:C,2,FALSE)&amp;":"&amp;VLOOKUP(C152,attrDesc!A:C,3,FALSE))</f>
        <v/>
      </c>
      <c r="H152" t="str">
        <f t="shared" si="8"/>
        <v>151/装备位置:衣服</v>
      </c>
      <c r="I152" t="str">
        <f t="shared" si="9"/>
        <v>布衣(男)=151/装备位置:衣服</v>
      </c>
      <c r="J152" t="str">
        <f t="shared" si="10"/>
        <v/>
      </c>
      <c r="K152" t="str">
        <f t="shared" si="11"/>
        <v/>
      </c>
    </row>
    <row r="153" spans="1:11" x14ac:dyDescent="0.2">
      <c r="A153" t="str">
        <f>IF(LEN(stditems!B153)=0,"",stditems!B153)</f>
        <v>布衣(女)</v>
      </c>
      <c r="B153" t="str">
        <f>IF(stditems!C153=15,"装备位置:头盔",IF(OR(stditems!C153=19,stditems!C153=20,stditems!C153=21),"装备位置:项链",IF(OR(stditems!C153=5,stditems!C153=6),"装备位置:武器",IF(OR(stditems!C153=10,stditems!C153=11),"装备位置:衣服",IF(stditems!C153=16,"装备位置:斗笠",IF(OR(stditems!C153=22,stditems!C153=23),"装备位置:戒指",IF(OR(stditems!C153=24,stditems!C153=26),"装备位置:手镯",IF(stditems!C153=31,"双击使用物品",IF(stditems!C153=4,"书籍,双击使用",IF(stditems!C153=25,"装备位置:毒符",IF(stditems!C153=41,"任务物品",IF(stditems!C153=56,"强化宝石",IF(stditems!C153=0,"药品",IF(stditems!C153=3,"卷轴",IF(stditems!C153=43,"矿石",IF(stditems!C153=2,"可使用物品",IF(stditems!C153=64,"装备位置:腰带",IF(stditems!C153=62,"装备位置:鞋子",IF(stditems!C153=53,"装备位置:宝石\有气血石功能",IF(stditems!C153=63,"装备位置:灵石",IF(stditems!C153=65,"装备位置:官印",IF(stditems!C153=90,"装备位置:灵玉",IF(OR(stditems!C153=72,stditems!C153=73,stditems!C153=74),"装备位置:称号",IF(stditems!C153=30,"装备位置:勋章",IF(stditems!C153=28,"装备位置:马牌",IF(stditems!C153=12,"装备位置:盾牌",IF(OR(stditems!C153=66,stditems!C153=67),"装备位置:时装衣服",IF(OR(stditems!C153=68,stditems!C153=69),"装备位置:时装武器",IF(OR(stditems!C153=75,stditems!C153=76,stditems!C153=77),"装备位置:时装项链",IF(stditems!C153=78,"装备位置:时装头盔",IF(OR(stditems!C153=79,stditems!C153=80),"装备位置:时装手镯",IF(OR(stditems!C153=81,stditems!C153=82),"装备位置:时装戒指",IF(stditems!C153=83,"装备位置:时装勋章",IF(OR(stditems!C153=84,stditems!C153=85),"装备位置:时装腰带",IF(OR(stditems!C153=86,stditems!C153=87),"装备位置:时装靴子",IF(OR(stditems!C153=88,stditems!C153=89),"装备位置:时装宝石","其他物品"))))))))))))))))))))))))))))))))))))</f>
        <v>装备位置:衣服</v>
      </c>
      <c r="C153">
        <f>IF(OR(stditems!C153=5,stditems!C153=10,stditems!C153=11,stditems!C153=30,stditems!C153=16,stditems!C153=12,stditems!C153=25),0,IF(OR(stditems!C153=15,stditems!C153=19,stditems!C153=20,stditems!C153=21,stditems!C153=22,stditems!C153=23,stditems!C153=24,stditems!C153=26,stditems!C153=28,stditems!C153=29,stditems!C153=30,stditems!C153=53,stditems!C153=62,stditems!C153=63,stditems!C153=64,stditems!C153=65,stditems!C153=90),stditems!D153,""))</f>
        <v>0</v>
      </c>
      <c r="D153" t="str">
        <f>IF(ISNA( VLOOKUP(C153,attrDesc!A:C,2,FALSE)),"", "\250/"&amp;VLOOKUP(C153,attrDesc!A:C,2,FALSE)&amp;":"&amp;VLOOKUP(C153,attrDesc!A:C,3,FALSE))</f>
        <v/>
      </c>
      <c r="H153" t="str">
        <f t="shared" si="8"/>
        <v>151/装备位置:衣服</v>
      </c>
      <c r="I153" t="str">
        <f t="shared" si="9"/>
        <v>布衣(女)=151/装备位置:衣服</v>
      </c>
      <c r="J153" t="str">
        <f t="shared" si="10"/>
        <v/>
      </c>
      <c r="K153" t="str">
        <f t="shared" si="11"/>
        <v/>
      </c>
    </row>
    <row r="154" spans="1:11" x14ac:dyDescent="0.2">
      <c r="A154" t="str">
        <f>IF(LEN(stditems!B154)=0,"",stditems!B154)</f>
        <v>轻型盔甲(男)</v>
      </c>
      <c r="B154" t="str">
        <f>IF(stditems!C154=15,"装备位置:头盔",IF(OR(stditems!C154=19,stditems!C154=20,stditems!C154=21),"装备位置:项链",IF(OR(stditems!C154=5,stditems!C154=6),"装备位置:武器",IF(OR(stditems!C154=10,stditems!C154=11),"装备位置:衣服",IF(stditems!C154=16,"装备位置:斗笠",IF(OR(stditems!C154=22,stditems!C154=23),"装备位置:戒指",IF(OR(stditems!C154=24,stditems!C154=26),"装备位置:手镯",IF(stditems!C154=31,"双击使用物品",IF(stditems!C154=4,"书籍,双击使用",IF(stditems!C154=25,"装备位置:毒符",IF(stditems!C154=41,"任务物品",IF(stditems!C154=56,"强化宝石",IF(stditems!C154=0,"药品",IF(stditems!C154=3,"卷轴",IF(stditems!C154=43,"矿石",IF(stditems!C154=2,"可使用物品",IF(stditems!C154=64,"装备位置:腰带",IF(stditems!C154=62,"装备位置:鞋子",IF(stditems!C154=53,"装备位置:宝石\有气血石功能",IF(stditems!C154=63,"装备位置:灵石",IF(stditems!C154=65,"装备位置:官印",IF(stditems!C154=90,"装备位置:灵玉",IF(OR(stditems!C154=72,stditems!C154=73,stditems!C154=74),"装备位置:称号",IF(stditems!C154=30,"装备位置:勋章",IF(stditems!C154=28,"装备位置:马牌",IF(stditems!C154=12,"装备位置:盾牌",IF(OR(stditems!C154=66,stditems!C154=67),"装备位置:时装衣服",IF(OR(stditems!C154=68,stditems!C154=69),"装备位置:时装武器",IF(OR(stditems!C154=75,stditems!C154=76,stditems!C154=77),"装备位置:时装项链",IF(stditems!C154=78,"装备位置:时装头盔",IF(OR(stditems!C154=79,stditems!C154=80),"装备位置:时装手镯",IF(OR(stditems!C154=81,stditems!C154=82),"装备位置:时装戒指",IF(stditems!C154=83,"装备位置:时装勋章",IF(OR(stditems!C154=84,stditems!C154=85),"装备位置:时装腰带",IF(OR(stditems!C154=86,stditems!C154=87),"装备位置:时装靴子",IF(OR(stditems!C154=88,stditems!C154=89),"装备位置:时装宝石","其他物品"))))))))))))))))))))))))))))))))))))</f>
        <v>装备位置:衣服</v>
      </c>
      <c r="C154">
        <f>IF(OR(stditems!C154=5,stditems!C154=10,stditems!C154=11,stditems!C154=30,stditems!C154=16,stditems!C154=12,stditems!C154=25),0,IF(OR(stditems!C154=15,stditems!C154=19,stditems!C154=20,stditems!C154=21,stditems!C154=22,stditems!C154=23,stditems!C154=24,stditems!C154=26,stditems!C154=28,stditems!C154=29,stditems!C154=30,stditems!C154=53,stditems!C154=62,stditems!C154=63,stditems!C154=64,stditems!C154=65,stditems!C154=90),stditems!D154,""))</f>
        <v>0</v>
      </c>
      <c r="D154" t="str">
        <f>IF(ISNA( VLOOKUP(C154,attrDesc!A:C,2,FALSE)),"", "\250/"&amp;VLOOKUP(C154,attrDesc!A:C,2,FALSE)&amp;":"&amp;VLOOKUP(C154,attrDesc!A:C,3,FALSE))</f>
        <v/>
      </c>
      <c r="H154" t="str">
        <f t="shared" si="8"/>
        <v>151/装备位置:衣服</v>
      </c>
      <c r="I154" t="str">
        <f t="shared" si="9"/>
        <v>轻型盔甲(男)=151/装备位置:衣服</v>
      </c>
      <c r="J154" t="str">
        <f t="shared" si="10"/>
        <v/>
      </c>
      <c r="K154" t="str">
        <f t="shared" si="11"/>
        <v/>
      </c>
    </row>
    <row r="155" spans="1:11" x14ac:dyDescent="0.2">
      <c r="A155" t="str">
        <f>IF(LEN(stditems!B155)=0,"",stditems!B155)</f>
        <v>轻型盔甲(女)</v>
      </c>
      <c r="B155" t="str">
        <f>IF(stditems!C155=15,"装备位置:头盔",IF(OR(stditems!C155=19,stditems!C155=20,stditems!C155=21),"装备位置:项链",IF(OR(stditems!C155=5,stditems!C155=6),"装备位置:武器",IF(OR(stditems!C155=10,stditems!C155=11),"装备位置:衣服",IF(stditems!C155=16,"装备位置:斗笠",IF(OR(stditems!C155=22,stditems!C155=23),"装备位置:戒指",IF(OR(stditems!C155=24,stditems!C155=26),"装备位置:手镯",IF(stditems!C155=31,"双击使用物品",IF(stditems!C155=4,"书籍,双击使用",IF(stditems!C155=25,"装备位置:毒符",IF(stditems!C155=41,"任务物品",IF(stditems!C155=56,"强化宝石",IF(stditems!C155=0,"药品",IF(stditems!C155=3,"卷轴",IF(stditems!C155=43,"矿石",IF(stditems!C155=2,"可使用物品",IF(stditems!C155=64,"装备位置:腰带",IF(stditems!C155=62,"装备位置:鞋子",IF(stditems!C155=53,"装备位置:宝石\有气血石功能",IF(stditems!C155=63,"装备位置:灵石",IF(stditems!C155=65,"装备位置:官印",IF(stditems!C155=90,"装备位置:灵玉",IF(OR(stditems!C155=72,stditems!C155=73,stditems!C155=74),"装备位置:称号",IF(stditems!C155=30,"装备位置:勋章",IF(stditems!C155=28,"装备位置:马牌",IF(stditems!C155=12,"装备位置:盾牌",IF(OR(stditems!C155=66,stditems!C155=67),"装备位置:时装衣服",IF(OR(stditems!C155=68,stditems!C155=69),"装备位置:时装武器",IF(OR(stditems!C155=75,stditems!C155=76,stditems!C155=77),"装备位置:时装项链",IF(stditems!C155=78,"装备位置:时装头盔",IF(OR(stditems!C155=79,stditems!C155=80),"装备位置:时装手镯",IF(OR(stditems!C155=81,stditems!C155=82),"装备位置:时装戒指",IF(stditems!C155=83,"装备位置:时装勋章",IF(OR(stditems!C155=84,stditems!C155=85),"装备位置:时装腰带",IF(OR(stditems!C155=86,stditems!C155=87),"装备位置:时装靴子",IF(OR(stditems!C155=88,stditems!C155=89),"装备位置:时装宝石","其他物品"))))))))))))))))))))))))))))))))))))</f>
        <v>装备位置:衣服</v>
      </c>
      <c r="C155">
        <f>IF(OR(stditems!C155=5,stditems!C155=10,stditems!C155=11,stditems!C155=30,stditems!C155=16,stditems!C155=12,stditems!C155=25),0,IF(OR(stditems!C155=15,stditems!C155=19,stditems!C155=20,stditems!C155=21,stditems!C155=22,stditems!C155=23,stditems!C155=24,stditems!C155=26,stditems!C155=28,stditems!C155=29,stditems!C155=30,stditems!C155=53,stditems!C155=62,stditems!C155=63,stditems!C155=64,stditems!C155=65,stditems!C155=90),stditems!D155,""))</f>
        <v>0</v>
      </c>
      <c r="D155" t="str">
        <f>IF(ISNA( VLOOKUP(C155,attrDesc!A:C,2,FALSE)),"", "\250/"&amp;VLOOKUP(C155,attrDesc!A:C,2,FALSE)&amp;":"&amp;VLOOKUP(C155,attrDesc!A:C,3,FALSE))</f>
        <v/>
      </c>
      <c r="H155" t="str">
        <f t="shared" si="8"/>
        <v>151/装备位置:衣服</v>
      </c>
      <c r="I155" t="str">
        <f t="shared" si="9"/>
        <v>轻型盔甲(女)=151/装备位置:衣服</v>
      </c>
      <c r="J155" t="str">
        <f t="shared" si="10"/>
        <v/>
      </c>
      <c r="K155" t="str">
        <f t="shared" si="11"/>
        <v/>
      </c>
    </row>
    <row r="156" spans="1:11" x14ac:dyDescent="0.2">
      <c r="A156" t="str">
        <f>IF(LEN(stditems!B156)=0,"",stditems!B156)</f>
        <v>中型盔甲(男)</v>
      </c>
      <c r="B156" t="str">
        <f>IF(stditems!C156=15,"装备位置:头盔",IF(OR(stditems!C156=19,stditems!C156=20,stditems!C156=21),"装备位置:项链",IF(OR(stditems!C156=5,stditems!C156=6),"装备位置:武器",IF(OR(stditems!C156=10,stditems!C156=11),"装备位置:衣服",IF(stditems!C156=16,"装备位置:斗笠",IF(OR(stditems!C156=22,stditems!C156=23),"装备位置:戒指",IF(OR(stditems!C156=24,stditems!C156=26),"装备位置:手镯",IF(stditems!C156=31,"双击使用物品",IF(stditems!C156=4,"书籍,双击使用",IF(stditems!C156=25,"装备位置:毒符",IF(stditems!C156=41,"任务物品",IF(stditems!C156=56,"强化宝石",IF(stditems!C156=0,"药品",IF(stditems!C156=3,"卷轴",IF(stditems!C156=43,"矿石",IF(stditems!C156=2,"可使用物品",IF(stditems!C156=64,"装备位置:腰带",IF(stditems!C156=62,"装备位置:鞋子",IF(stditems!C156=53,"装备位置:宝石\有气血石功能",IF(stditems!C156=63,"装备位置:灵石",IF(stditems!C156=65,"装备位置:官印",IF(stditems!C156=90,"装备位置:灵玉",IF(OR(stditems!C156=72,stditems!C156=73,stditems!C156=74),"装备位置:称号",IF(stditems!C156=30,"装备位置:勋章",IF(stditems!C156=28,"装备位置:马牌",IF(stditems!C156=12,"装备位置:盾牌",IF(OR(stditems!C156=66,stditems!C156=67),"装备位置:时装衣服",IF(OR(stditems!C156=68,stditems!C156=69),"装备位置:时装武器",IF(OR(stditems!C156=75,stditems!C156=76,stditems!C156=77),"装备位置:时装项链",IF(stditems!C156=78,"装备位置:时装头盔",IF(OR(stditems!C156=79,stditems!C156=80),"装备位置:时装手镯",IF(OR(stditems!C156=81,stditems!C156=82),"装备位置:时装戒指",IF(stditems!C156=83,"装备位置:时装勋章",IF(OR(stditems!C156=84,stditems!C156=85),"装备位置:时装腰带",IF(OR(stditems!C156=86,stditems!C156=87),"装备位置:时装靴子",IF(OR(stditems!C156=88,stditems!C156=89),"装备位置:时装宝石","其他物品"))))))))))))))))))))))))))))))))))))</f>
        <v>装备位置:衣服</v>
      </c>
      <c r="C156">
        <f>IF(OR(stditems!C156=5,stditems!C156=10,stditems!C156=11,stditems!C156=30,stditems!C156=16,stditems!C156=12,stditems!C156=25),0,IF(OR(stditems!C156=15,stditems!C156=19,stditems!C156=20,stditems!C156=21,stditems!C156=22,stditems!C156=23,stditems!C156=24,stditems!C156=26,stditems!C156=28,stditems!C156=29,stditems!C156=30,stditems!C156=53,stditems!C156=62,stditems!C156=63,stditems!C156=64,stditems!C156=65,stditems!C156=90),stditems!D156,""))</f>
        <v>0</v>
      </c>
      <c r="D156" t="str">
        <f>IF(ISNA( VLOOKUP(C156,attrDesc!A:C,2,FALSE)),"", "\250/"&amp;VLOOKUP(C156,attrDesc!A:C,2,FALSE)&amp;":"&amp;VLOOKUP(C156,attrDesc!A:C,3,FALSE))</f>
        <v/>
      </c>
      <c r="H156" t="str">
        <f t="shared" si="8"/>
        <v>151/装备位置:衣服</v>
      </c>
      <c r="I156" t="str">
        <f t="shared" si="9"/>
        <v>中型盔甲(男)=151/装备位置:衣服</v>
      </c>
      <c r="J156" t="str">
        <f t="shared" si="10"/>
        <v/>
      </c>
      <c r="K156" t="str">
        <f t="shared" si="11"/>
        <v/>
      </c>
    </row>
    <row r="157" spans="1:11" x14ac:dyDescent="0.2">
      <c r="A157" t="str">
        <f>IF(LEN(stditems!B157)=0,"",stditems!B157)</f>
        <v>中型盔甲(女)</v>
      </c>
      <c r="B157" t="str">
        <f>IF(stditems!C157=15,"装备位置:头盔",IF(OR(stditems!C157=19,stditems!C157=20,stditems!C157=21),"装备位置:项链",IF(OR(stditems!C157=5,stditems!C157=6),"装备位置:武器",IF(OR(stditems!C157=10,stditems!C157=11),"装备位置:衣服",IF(stditems!C157=16,"装备位置:斗笠",IF(OR(stditems!C157=22,stditems!C157=23),"装备位置:戒指",IF(OR(stditems!C157=24,stditems!C157=26),"装备位置:手镯",IF(stditems!C157=31,"双击使用物品",IF(stditems!C157=4,"书籍,双击使用",IF(stditems!C157=25,"装备位置:毒符",IF(stditems!C157=41,"任务物品",IF(stditems!C157=56,"强化宝石",IF(stditems!C157=0,"药品",IF(stditems!C157=3,"卷轴",IF(stditems!C157=43,"矿石",IF(stditems!C157=2,"可使用物品",IF(stditems!C157=64,"装备位置:腰带",IF(stditems!C157=62,"装备位置:鞋子",IF(stditems!C157=53,"装备位置:宝石\有气血石功能",IF(stditems!C157=63,"装备位置:灵石",IF(stditems!C157=65,"装备位置:官印",IF(stditems!C157=90,"装备位置:灵玉",IF(OR(stditems!C157=72,stditems!C157=73,stditems!C157=74),"装备位置:称号",IF(stditems!C157=30,"装备位置:勋章",IF(stditems!C157=28,"装备位置:马牌",IF(stditems!C157=12,"装备位置:盾牌",IF(OR(stditems!C157=66,stditems!C157=67),"装备位置:时装衣服",IF(OR(stditems!C157=68,stditems!C157=69),"装备位置:时装武器",IF(OR(stditems!C157=75,stditems!C157=76,stditems!C157=77),"装备位置:时装项链",IF(stditems!C157=78,"装备位置:时装头盔",IF(OR(stditems!C157=79,stditems!C157=80),"装备位置:时装手镯",IF(OR(stditems!C157=81,stditems!C157=82),"装备位置:时装戒指",IF(stditems!C157=83,"装备位置:时装勋章",IF(OR(stditems!C157=84,stditems!C157=85),"装备位置:时装腰带",IF(OR(stditems!C157=86,stditems!C157=87),"装备位置:时装靴子",IF(OR(stditems!C157=88,stditems!C157=89),"装备位置:时装宝石","其他物品"))))))))))))))))))))))))))))))))))))</f>
        <v>装备位置:衣服</v>
      </c>
      <c r="C157">
        <f>IF(OR(stditems!C157=5,stditems!C157=10,stditems!C157=11,stditems!C157=30,stditems!C157=16,stditems!C157=12,stditems!C157=25),0,IF(OR(stditems!C157=15,stditems!C157=19,stditems!C157=20,stditems!C157=21,stditems!C157=22,stditems!C157=23,stditems!C157=24,stditems!C157=26,stditems!C157=28,stditems!C157=29,stditems!C157=30,stditems!C157=53,stditems!C157=62,stditems!C157=63,stditems!C157=64,stditems!C157=65,stditems!C157=90),stditems!D157,""))</f>
        <v>0</v>
      </c>
      <c r="D157" t="str">
        <f>IF(ISNA( VLOOKUP(C157,attrDesc!A:C,2,FALSE)),"", "\250/"&amp;VLOOKUP(C157,attrDesc!A:C,2,FALSE)&amp;":"&amp;VLOOKUP(C157,attrDesc!A:C,3,FALSE))</f>
        <v/>
      </c>
      <c r="H157" t="str">
        <f t="shared" si="8"/>
        <v>151/装备位置:衣服</v>
      </c>
      <c r="I157" t="str">
        <f t="shared" si="9"/>
        <v>中型盔甲(女)=151/装备位置:衣服</v>
      </c>
      <c r="J157" t="str">
        <f t="shared" si="10"/>
        <v/>
      </c>
      <c r="K157" t="str">
        <f t="shared" si="11"/>
        <v/>
      </c>
    </row>
    <row r="158" spans="1:11" x14ac:dyDescent="0.2">
      <c r="A158" t="str">
        <f>IF(LEN(stditems!B158)=0,"",stditems!B158)</f>
        <v>重盔甲(男)</v>
      </c>
      <c r="B158" t="str">
        <f>IF(stditems!C158=15,"装备位置:头盔",IF(OR(stditems!C158=19,stditems!C158=20,stditems!C158=21),"装备位置:项链",IF(OR(stditems!C158=5,stditems!C158=6),"装备位置:武器",IF(OR(stditems!C158=10,stditems!C158=11),"装备位置:衣服",IF(stditems!C158=16,"装备位置:斗笠",IF(OR(stditems!C158=22,stditems!C158=23),"装备位置:戒指",IF(OR(stditems!C158=24,stditems!C158=26),"装备位置:手镯",IF(stditems!C158=31,"双击使用物品",IF(stditems!C158=4,"书籍,双击使用",IF(stditems!C158=25,"装备位置:毒符",IF(stditems!C158=41,"任务物品",IF(stditems!C158=56,"强化宝石",IF(stditems!C158=0,"药品",IF(stditems!C158=3,"卷轴",IF(stditems!C158=43,"矿石",IF(stditems!C158=2,"可使用物品",IF(stditems!C158=64,"装备位置:腰带",IF(stditems!C158=62,"装备位置:鞋子",IF(stditems!C158=53,"装备位置:宝石\有气血石功能",IF(stditems!C158=63,"装备位置:灵石",IF(stditems!C158=65,"装备位置:官印",IF(stditems!C158=90,"装备位置:灵玉",IF(OR(stditems!C158=72,stditems!C158=73,stditems!C158=74),"装备位置:称号",IF(stditems!C158=30,"装备位置:勋章",IF(stditems!C158=28,"装备位置:马牌",IF(stditems!C158=12,"装备位置:盾牌",IF(OR(stditems!C158=66,stditems!C158=67),"装备位置:时装衣服",IF(OR(stditems!C158=68,stditems!C158=69),"装备位置:时装武器",IF(OR(stditems!C158=75,stditems!C158=76,stditems!C158=77),"装备位置:时装项链",IF(stditems!C158=78,"装备位置:时装头盔",IF(OR(stditems!C158=79,stditems!C158=80),"装备位置:时装手镯",IF(OR(stditems!C158=81,stditems!C158=82),"装备位置:时装戒指",IF(stditems!C158=83,"装备位置:时装勋章",IF(OR(stditems!C158=84,stditems!C158=85),"装备位置:时装腰带",IF(OR(stditems!C158=86,stditems!C158=87),"装备位置:时装靴子",IF(OR(stditems!C158=88,stditems!C158=89),"装备位置:时装宝石","其他物品"))))))))))))))))))))))))))))))))))))</f>
        <v>装备位置:衣服</v>
      </c>
      <c r="C158">
        <f>IF(OR(stditems!C158=5,stditems!C158=10,stditems!C158=11,stditems!C158=30,stditems!C158=16,stditems!C158=12,stditems!C158=25),0,IF(OR(stditems!C158=15,stditems!C158=19,stditems!C158=20,stditems!C158=21,stditems!C158=22,stditems!C158=23,stditems!C158=24,stditems!C158=26,stditems!C158=28,stditems!C158=29,stditems!C158=30,stditems!C158=53,stditems!C158=62,stditems!C158=63,stditems!C158=64,stditems!C158=65,stditems!C158=90),stditems!D158,""))</f>
        <v>0</v>
      </c>
      <c r="D158" t="str">
        <f>IF(ISNA( VLOOKUP(C158,attrDesc!A:C,2,FALSE)),"", "\250/"&amp;VLOOKUP(C158,attrDesc!A:C,2,FALSE)&amp;":"&amp;VLOOKUP(C158,attrDesc!A:C,3,FALSE))</f>
        <v/>
      </c>
      <c r="H158" t="str">
        <f t="shared" si="8"/>
        <v>151/装备位置:衣服</v>
      </c>
      <c r="I158" t="str">
        <f t="shared" si="9"/>
        <v>重盔甲(男)=151/装备位置:衣服</v>
      </c>
      <c r="J158" t="str">
        <f t="shared" si="10"/>
        <v/>
      </c>
      <c r="K158" t="str">
        <f t="shared" si="11"/>
        <v/>
      </c>
    </row>
    <row r="159" spans="1:11" x14ac:dyDescent="0.2">
      <c r="A159" t="str">
        <f>IF(LEN(stditems!B159)=0,"",stditems!B159)</f>
        <v>重盔甲(女)</v>
      </c>
      <c r="B159" t="str">
        <f>IF(stditems!C159=15,"装备位置:头盔",IF(OR(stditems!C159=19,stditems!C159=20,stditems!C159=21),"装备位置:项链",IF(OR(stditems!C159=5,stditems!C159=6),"装备位置:武器",IF(OR(stditems!C159=10,stditems!C159=11),"装备位置:衣服",IF(stditems!C159=16,"装备位置:斗笠",IF(OR(stditems!C159=22,stditems!C159=23),"装备位置:戒指",IF(OR(stditems!C159=24,stditems!C159=26),"装备位置:手镯",IF(stditems!C159=31,"双击使用物品",IF(stditems!C159=4,"书籍,双击使用",IF(stditems!C159=25,"装备位置:毒符",IF(stditems!C159=41,"任务物品",IF(stditems!C159=56,"强化宝石",IF(stditems!C159=0,"药品",IF(stditems!C159=3,"卷轴",IF(stditems!C159=43,"矿石",IF(stditems!C159=2,"可使用物品",IF(stditems!C159=64,"装备位置:腰带",IF(stditems!C159=62,"装备位置:鞋子",IF(stditems!C159=53,"装备位置:宝石\有气血石功能",IF(stditems!C159=63,"装备位置:灵石",IF(stditems!C159=65,"装备位置:官印",IF(stditems!C159=90,"装备位置:灵玉",IF(OR(stditems!C159=72,stditems!C159=73,stditems!C159=74),"装备位置:称号",IF(stditems!C159=30,"装备位置:勋章",IF(stditems!C159=28,"装备位置:马牌",IF(stditems!C159=12,"装备位置:盾牌",IF(OR(stditems!C159=66,stditems!C159=67),"装备位置:时装衣服",IF(OR(stditems!C159=68,stditems!C159=69),"装备位置:时装武器",IF(OR(stditems!C159=75,stditems!C159=76,stditems!C159=77),"装备位置:时装项链",IF(stditems!C159=78,"装备位置:时装头盔",IF(OR(stditems!C159=79,stditems!C159=80),"装备位置:时装手镯",IF(OR(stditems!C159=81,stditems!C159=82),"装备位置:时装戒指",IF(stditems!C159=83,"装备位置:时装勋章",IF(OR(stditems!C159=84,stditems!C159=85),"装备位置:时装腰带",IF(OR(stditems!C159=86,stditems!C159=87),"装备位置:时装靴子",IF(OR(stditems!C159=88,stditems!C159=89),"装备位置:时装宝石","其他物品"))))))))))))))))))))))))))))))))))))</f>
        <v>装备位置:衣服</v>
      </c>
      <c r="C159">
        <f>IF(OR(stditems!C159=5,stditems!C159=10,stditems!C159=11,stditems!C159=30,stditems!C159=16,stditems!C159=12,stditems!C159=25),0,IF(OR(stditems!C159=15,stditems!C159=19,stditems!C159=20,stditems!C159=21,stditems!C159=22,stditems!C159=23,stditems!C159=24,stditems!C159=26,stditems!C159=28,stditems!C159=29,stditems!C159=30,stditems!C159=53,stditems!C159=62,stditems!C159=63,stditems!C159=64,stditems!C159=65,stditems!C159=90),stditems!D159,""))</f>
        <v>0</v>
      </c>
      <c r="D159" t="str">
        <f>IF(ISNA( VLOOKUP(C159,attrDesc!A:C,2,FALSE)),"", "\250/"&amp;VLOOKUP(C159,attrDesc!A:C,2,FALSE)&amp;":"&amp;VLOOKUP(C159,attrDesc!A:C,3,FALSE))</f>
        <v/>
      </c>
      <c r="H159" t="str">
        <f t="shared" si="8"/>
        <v>151/装备位置:衣服</v>
      </c>
      <c r="I159" t="str">
        <f t="shared" si="9"/>
        <v>重盔甲(女)=151/装备位置:衣服</v>
      </c>
      <c r="J159" t="str">
        <f t="shared" si="10"/>
        <v/>
      </c>
      <c r="K159" t="str">
        <f t="shared" si="11"/>
        <v/>
      </c>
    </row>
    <row r="160" spans="1:11" x14ac:dyDescent="0.2">
      <c r="A160" t="str">
        <f>IF(LEN(stditems!B160)=0,"",stditems!B160)</f>
        <v>魔法长袍(男)</v>
      </c>
      <c r="B160" t="str">
        <f>IF(stditems!C160=15,"装备位置:头盔",IF(OR(stditems!C160=19,stditems!C160=20,stditems!C160=21),"装备位置:项链",IF(OR(stditems!C160=5,stditems!C160=6),"装备位置:武器",IF(OR(stditems!C160=10,stditems!C160=11),"装备位置:衣服",IF(stditems!C160=16,"装备位置:斗笠",IF(OR(stditems!C160=22,stditems!C160=23),"装备位置:戒指",IF(OR(stditems!C160=24,stditems!C160=26),"装备位置:手镯",IF(stditems!C160=31,"双击使用物品",IF(stditems!C160=4,"书籍,双击使用",IF(stditems!C160=25,"装备位置:毒符",IF(stditems!C160=41,"任务物品",IF(stditems!C160=56,"强化宝石",IF(stditems!C160=0,"药品",IF(stditems!C160=3,"卷轴",IF(stditems!C160=43,"矿石",IF(stditems!C160=2,"可使用物品",IF(stditems!C160=64,"装备位置:腰带",IF(stditems!C160=62,"装备位置:鞋子",IF(stditems!C160=53,"装备位置:宝石\有气血石功能",IF(stditems!C160=63,"装备位置:灵石",IF(stditems!C160=65,"装备位置:官印",IF(stditems!C160=90,"装备位置:灵玉",IF(OR(stditems!C160=72,stditems!C160=73,stditems!C160=74),"装备位置:称号",IF(stditems!C160=30,"装备位置:勋章",IF(stditems!C160=28,"装备位置:马牌",IF(stditems!C160=12,"装备位置:盾牌",IF(OR(stditems!C160=66,stditems!C160=67),"装备位置:时装衣服",IF(OR(stditems!C160=68,stditems!C160=69),"装备位置:时装武器",IF(OR(stditems!C160=75,stditems!C160=76,stditems!C160=77),"装备位置:时装项链",IF(stditems!C160=78,"装备位置:时装头盔",IF(OR(stditems!C160=79,stditems!C160=80),"装备位置:时装手镯",IF(OR(stditems!C160=81,stditems!C160=82),"装备位置:时装戒指",IF(stditems!C160=83,"装备位置:时装勋章",IF(OR(stditems!C160=84,stditems!C160=85),"装备位置:时装腰带",IF(OR(stditems!C160=86,stditems!C160=87),"装备位置:时装靴子",IF(OR(stditems!C160=88,stditems!C160=89),"装备位置:时装宝石","其他物品"))))))))))))))))))))))))))))))))))))</f>
        <v>装备位置:衣服</v>
      </c>
      <c r="C160">
        <f>IF(OR(stditems!C160=5,stditems!C160=10,stditems!C160=11,stditems!C160=30,stditems!C160=16,stditems!C160=12,stditems!C160=25),0,IF(OR(stditems!C160=15,stditems!C160=19,stditems!C160=20,stditems!C160=21,stditems!C160=22,stditems!C160=23,stditems!C160=24,stditems!C160=26,stditems!C160=28,stditems!C160=29,stditems!C160=30,stditems!C160=53,stditems!C160=62,stditems!C160=63,stditems!C160=64,stditems!C160=65,stditems!C160=90),stditems!D160,""))</f>
        <v>0</v>
      </c>
      <c r="D160" t="str">
        <f>IF(ISNA( VLOOKUP(C160,attrDesc!A:C,2,FALSE)),"", "\250/"&amp;VLOOKUP(C160,attrDesc!A:C,2,FALSE)&amp;":"&amp;VLOOKUP(C160,attrDesc!A:C,3,FALSE))</f>
        <v/>
      </c>
      <c r="H160" t="str">
        <f t="shared" si="8"/>
        <v>151/装备位置:衣服</v>
      </c>
      <c r="I160" t="str">
        <f t="shared" si="9"/>
        <v>魔法长袍(男)=151/装备位置:衣服</v>
      </c>
      <c r="J160" t="str">
        <f t="shared" si="10"/>
        <v/>
      </c>
      <c r="K160" t="str">
        <f t="shared" si="11"/>
        <v/>
      </c>
    </row>
    <row r="161" spans="1:11" x14ac:dyDescent="0.2">
      <c r="A161" t="str">
        <f>IF(LEN(stditems!B161)=0,"",stditems!B161)</f>
        <v>魔法长袍(女)</v>
      </c>
      <c r="B161" t="str">
        <f>IF(stditems!C161=15,"装备位置:头盔",IF(OR(stditems!C161=19,stditems!C161=20,stditems!C161=21),"装备位置:项链",IF(OR(stditems!C161=5,stditems!C161=6),"装备位置:武器",IF(OR(stditems!C161=10,stditems!C161=11),"装备位置:衣服",IF(stditems!C161=16,"装备位置:斗笠",IF(OR(stditems!C161=22,stditems!C161=23),"装备位置:戒指",IF(OR(stditems!C161=24,stditems!C161=26),"装备位置:手镯",IF(stditems!C161=31,"双击使用物品",IF(stditems!C161=4,"书籍,双击使用",IF(stditems!C161=25,"装备位置:毒符",IF(stditems!C161=41,"任务物品",IF(stditems!C161=56,"强化宝石",IF(stditems!C161=0,"药品",IF(stditems!C161=3,"卷轴",IF(stditems!C161=43,"矿石",IF(stditems!C161=2,"可使用物品",IF(stditems!C161=64,"装备位置:腰带",IF(stditems!C161=62,"装备位置:鞋子",IF(stditems!C161=53,"装备位置:宝石\有气血石功能",IF(stditems!C161=63,"装备位置:灵石",IF(stditems!C161=65,"装备位置:官印",IF(stditems!C161=90,"装备位置:灵玉",IF(OR(stditems!C161=72,stditems!C161=73,stditems!C161=74),"装备位置:称号",IF(stditems!C161=30,"装备位置:勋章",IF(stditems!C161=28,"装备位置:马牌",IF(stditems!C161=12,"装备位置:盾牌",IF(OR(stditems!C161=66,stditems!C161=67),"装备位置:时装衣服",IF(OR(stditems!C161=68,stditems!C161=69),"装备位置:时装武器",IF(OR(stditems!C161=75,stditems!C161=76,stditems!C161=77),"装备位置:时装项链",IF(stditems!C161=78,"装备位置:时装头盔",IF(OR(stditems!C161=79,stditems!C161=80),"装备位置:时装手镯",IF(OR(stditems!C161=81,stditems!C161=82),"装备位置:时装戒指",IF(stditems!C161=83,"装备位置:时装勋章",IF(OR(stditems!C161=84,stditems!C161=85),"装备位置:时装腰带",IF(OR(stditems!C161=86,stditems!C161=87),"装备位置:时装靴子",IF(OR(stditems!C161=88,stditems!C161=89),"装备位置:时装宝石","其他物品"))))))))))))))))))))))))))))))))))))</f>
        <v>装备位置:衣服</v>
      </c>
      <c r="C161">
        <f>IF(OR(stditems!C161=5,stditems!C161=10,stditems!C161=11,stditems!C161=30,stditems!C161=16,stditems!C161=12,stditems!C161=25),0,IF(OR(stditems!C161=15,stditems!C161=19,stditems!C161=20,stditems!C161=21,stditems!C161=22,stditems!C161=23,stditems!C161=24,stditems!C161=26,stditems!C161=28,stditems!C161=29,stditems!C161=30,stditems!C161=53,stditems!C161=62,stditems!C161=63,stditems!C161=64,stditems!C161=65,stditems!C161=90),stditems!D161,""))</f>
        <v>0</v>
      </c>
      <c r="D161" t="str">
        <f>IF(ISNA( VLOOKUP(C161,attrDesc!A:C,2,FALSE)),"", "\250/"&amp;VLOOKUP(C161,attrDesc!A:C,2,FALSE)&amp;":"&amp;VLOOKUP(C161,attrDesc!A:C,3,FALSE))</f>
        <v/>
      </c>
      <c r="H161" t="str">
        <f t="shared" si="8"/>
        <v>151/装备位置:衣服</v>
      </c>
      <c r="I161" t="str">
        <f t="shared" si="9"/>
        <v>魔法长袍(女)=151/装备位置:衣服</v>
      </c>
      <c r="J161" t="str">
        <f t="shared" si="10"/>
        <v/>
      </c>
      <c r="K161" t="str">
        <f t="shared" si="11"/>
        <v/>
      </c>
    </row>
    <row r="162" spans="1:11" x14ac:dyDescent="0.2">
      <c r="A162" t="str">
        <f>IF(LEN(stditems!B162)=0,"",stditems!B162)</f>
        <v>灵魂战衣(男)</v>
      </c>
      <c r="B162" t="str">
        <f>IF(stditems!C162=15,"装备位置:头盔",IF(OR(stditems!C162=19,stditems!C162=20,stditems!C162=21),"装备位置:项链",IF(OR(stditems!C162=5,stditems!C162=6),"装备位置:武器",IF(OR(stditems!C162=10,stditems!C162=11),"装备位置:衣服",IF(stditems!C162=16,"装备位置:斗笠",IF(OR(stditems!C162=22,stditems!C162=23),"装备位置:戒指",IF(OR(stditems!C162=24,stditems!C162=26),"装备位置:手镯",IF(stditems!C162=31,"双击使用物品",IF(stditems!C162=4,"书籍,双击使用",IF(stditems!C162=25,"装备位置:毒符",IF(stditems!C162=41,"任务物品",IF(stditems!C162=56,"强化宝石",IF(stditems!C162=0,"药品",IF(stditems!C162=3,"卷轴",IF(stditems!C162=43,"矿石",IF(stditems!C162=2,"可使用物品",IF(stditems!C162=64,"装备位置:腰带",IF(stditems!C162=62,"装备位置:鞋子",IF(stditems!C162=53,"装备位置:宝石\有气血石功能",IF(stditems!C162=63,"装备位置:灵石",IF(stditems!C162=65,"装备位置:官印",IF(stditems!C162=90,"装备位置:灵玉",IF(OR(stditems!C162=72,stditems!C162=73,stditems!C162=74),"装备位置:称号",IF(stditems!C162=30,"装备位置:勋章",IF(stditems!C162=28,"装备位置:马牌",IF(stditems!C162=12,"装备位置:盾牌",IF(OR(stditems!C162=66,stditems!C162=67),"装备位置:时装衣服",IF(OR(stditems!C162=68,stditems!C162=69),"装备位置:时装武器",IF(OR(stditems!C162=75,stditems!C162=76,stditems!C162=77),"装备位置:时装项链",IF(stditems!C162=78,"装备位置:时装头盔",IF(OR(stditems!C162=79,stditems!C162=80),"装备位置:时装手镯",IF(OR(stditems!C162=81,stditems!C162=82),"装备位置:时装戒指",IF(stditems!C162=83,"装备位置:时装勋章",IF(OR(stditems!C162=84,stditems!C162=85),"装备位置:时装腰带",IF(OR(stditems!C162=86,stditems!C162=87),"装备位置:时装靴子",IF(OR(stditems!C162=88,stditems!C162=89),"装备位置:时装宝石","其他物品"))))))))))))))))))))))))))))))))))))</f>
        <v>装备位置:衣服</v>
      </c>
      <c r="C162">
        <f>IF(OR(stditems!C162=5,stditems!C162=10,stditems!C162=11,stditems!C162=30,stditems!C162=16,stditems!C162=12,stditems!C162=25),0,IF(OR(stditems!C162=15,stditems!C162=19,stditems!C162=20,stditems!C162=21,stditems!C162=22,stditems!C162=23,stditems!C162=24,stditems!C162=26,stditems!C162=28,stditems!C162=29,stditems!C162=30,stditems!C162=53,stditems!C162=62,stditems!C162=63,stditems!C162=64,stditems!C162=65,stditems!C162=90),stditems!D162,""))</f>
        <v>0</v>
      </c>
      <c r="D162" t="str">
        <f>IF(ISNA( VLOOKUP(C162,attrDesc!A:C,2,FALSE)),"", "\250/"&amp;VLOOKUP(C162,attrDesc!A:C,2,FALSE)&amp;":"&amp;VLOOKUP(C162,attrDesc!A:C,3,FALSE))</f>
        <v/>
      </c>
      <c r="H162" t="str">
        <f t="shared" si="8"/>
        <v>151/装备位置:衣服</v>
      </c>
      <c r="I162" t="str">
        <f t="shared" si="9"/>
        <v>灵魂战衣(男)=151/装备位置:衣服</v>
      </c>
      <c r="J162" t="str">
        <f t="shared" si="10"/>
        <v/>
      </c>
      <c r="K162" t="str">
        <f t="shared" si="11"/>
        <v/>
      </c>
    </row>
    <row r="163" spans="1:11" x14ac:dyDescent="0.2">
      <c r="A163" t="str">
        <f>IF(LEN(stditems!B163)=0,"",stditems!B163)</f>
        <v>灵魂战衣(女)</v>
      </c>
      <c r="B163" t="str">
        <f>IF(stditems!C163=15,"装备位置:头盔",IF(OR(stditems!C163=19,stditems!C163=20,stditems!C163=21),"装备位置:项链",IF(OR(stditems!C163=5,stditems!C163=6),"装备位置:武器",IF(OR(stditems!C163=10,stditems!C163=11),"装备位置:衣服",IF(stditems!C163=16,"装备位置:斗笠",IF(OR(stditems!C163=22,stditems!C163=23),"装备位置:戒指",IF(OR(stditems!C163=24,stditems!C163=26),"装备位置:手镯",IF(stditems!C163=31,"双击使用物品",IF(stditems!C163=4,"书籍,双击使用",IF(stditems!C163=25,"装备位置:毒符",IF(stditems!C163=41,"任务物品",IF(stditems!C163=56,"强化宝石",IF(stditems!C163=0,"药品",IF(stditems!C163=3,"卷轴",IF(stditems!C163=43,"矿石",IF(stditems!C163=2,"可使用物品",IF(stditems!C163=64,"装备位置:腰带",IF(stditems!C163=62,"装备位置:鞋子",IF(stditems!C163=53,"装备位置:宝石\有气血石功能",IF(stditems!C163=63,"装备位置:灵石",IF(stditems!C163=65,"装备位置:官印",IF(stditems!C163=90,"装备位置:灵玉",IF(OR(stditems!C163=72,stditems!C163=73,stditems!C163=74),"装备位置:称号",IF(stditems!C163=30,"装备位置:勋章",IF(stditems!C163=28,"装备位置:马牌",IF(stditems!C163=12,"装备位置:盾牌",IF(OR(stditems!C163=66,stditems!C163=67),"装备位置:时装衣服",IF(OR(stditems!C163=68,stditems!C163=69),"装备位置:时装武器",IF(OR(stditems!C163=75,stditems!C163=76,stditems!C163=77),"装备位置:时装项链",IF(stditems!C163=78,"装备位置:时装头盔",IF(OR(stditems!C163=79,stditems!C163=80),"装备位置:时装手镯",IF(OR(stditems!C163=81,stditems!C163=82),"装备位置:时装戒指",IF(stditems!C163=83,"装备位置:时装勋章",IF(OR(stditems!C163=84,stditems!C163=85),"装备位置:时装腰带",IF(OR(stditems!C163=86,stditems!C163=87),"装备位置:时装靴子",IF(OR(stditems!C163=88,stditems!C163=89),"装备位置:时装宝石","其他物品"))))))))))))))))))))))))))))))))))))</f>
        <v>装备位置:衣服</v>
      </c>
      <c r="C163">
        <f>IF(OR(stditems!C163=5,stditems!C163=10,stditems!C163=11,stditems!C163=30,stditems!C163=16,stditems!C163=12,stditems!C163=25),0,IF(OR(stditems!C163=15,stditems!C163=19,stditems!C163=20,stditems!C163=21,stditems!C163=22,stditems!C163=23,stditems!C163=24,stditems!C163=26,stditems!C163=28,stditems!C163=29,stditems!C163=30,stditems!C163=53,stditems!C163=62,stditems!C163=63,stditems!C163=64,stditems!C163=65,stditems!C163=90),stditems!D163,""))</f>
        <v>0</v>
      </c>
      <c r="D163" t="str">
        <f>IF(ISNA( VLOOKUP(C163,attrDesc!A:C,2,FALSE)),"", "\250/"&amp;VLOOKUP(C163,attrDesc!A:C,2,FALSE)&amp;":"&amp;VLOOKUP(C163,attrDesc!A:C,3,FALSE))</f>
        <v/>
      </c>
      <c r="H163" t="str">
        <f t="shared" si="8"/>
        <v>151/装备位置:衣服</v>
      </c>
      <c r="I163" t="str">
        <f t="shared" si="9"/>
        <v>灵魂战衣(女)=151/装备位置:衣服</v>
      </c>
      <c r="J163" t="str">
        <f t="shared" si="10"/>
        <v/>
      </c>
      <c r="K163" t="str">
        <f t="shared" si="11"/>
        <v/>
      </c>
    </row>
    <row r="164" spans="1:11" x14ac:dyDescent="0.2">
      <c r="A164" t="str">
        <f>IF(LEN(stditems!B164)=0,"",stditems!B164)</f>
        <v>战神盔甲(男)</v>
      </c>
      <c r="B164" t="str">
        <f>IF(stditems!C164=15,"装备位置:头盔",IF(OR(stditems!C164=19,stditems!C164=20,stditems!C164=21),"装备位置:项链",IF(OR(stditems!C164=5,stditems!C164=6),"装备位置:武器",IF(OR(stditems!C164=10,stditems!C164=11),"装备位置:衣服",IF(stditems!C164=16,"装备位置:斗笠",IF(OR(stditems!C164=22,stditems!C164=23),"装备位置:戒指",IF(OR(stditems!C164=24,stditems!C164=26),"装备位置:手镯",IF(stditems!C164=31,"双击使用物品",IF(stditems!C164=4,"书籍,双击使用",IF(stditems!C164=25,"装备位置:毒符",IF(stditems!C164=41,"任务物品",IF(stditems!C164=56,"强化宝石",IF(stditems!C164=0,"药品",IF(stditems!C164=3,"卷轴",IF(stditems!C164=43,"矿石",IF(stditems!C164=2,"可使用物品",IF(stditems!C164=64,"装备位置:腰带",IF(stditems!C164=62,"装备位置:鞋子",IF(stditems!C164=53,"装备位置:宝石\有气血石功能",IF(stditems!C164=63,"装备位置:灵石",IF(stditems!C164=65,"装备位置:官印",IF(stditems!C164=90,"装备位置:灵玉",IF(OR(stditems!C164=72,stditems!C164=73,stditems!C164=74),"装备位置:称号",IF(stditems!C164=30,"装备位置:勋章",IF(stditems!C164=28,"装备位置:马牌",IF(stditems!C164=12,"装备位置:盾牌",IF(OR(stditems!C164=66,stditems!C164=67),"装备位置:时装衣服",IF(OR(stditems!C164=68,stditems!C164=69),"装备位置:时装武器",IF(OR(stditems!C164=75,stditems!C164=76,stditems!C164=77),"装备位置:时装项链",IF(stditems!C164=78,"装备位置:时装头盔",IF(OR(stditems!C164=79,stditems!C164=80),"装备位置:时装手镯",IF(OR(stditems!C164=81,stditems!C164=82),"装备位置:时装戒指",IF(stditems!C164=83,"装备位置:时装勋章",IF(OR(stditems!C164=84,stditems!C164=85),"装备位置:时装腰带",IF(OR(stditems!C164=86,stditems!C164=87),"装备位置:时装靴子",IF(OR(stditems!C164=88,stditems!C164=89),"装备位置:时装宝石","其他物品"))))))))))))))))))))))))))))))))))))</f>
        <v>装备位置:衣服</v>
      </c>
      <c r="C164">
        <f>IF(OR(stditems!C164=5,stditems!C164=10,stditems!C164=11,stditems!C164=30,stditems!C164=16,stditems!C164=12,stditems!C164=25),0,IF(OR(stditems!C164=15,stditems!C164=19,stditems!C164=20,stditems!C164=21,stditems!C164=22,stditems!C164=23,stditems!C164=24,stditems!C164=26,stditems!C164=28,stditems!C164=29,stditems!C164=30,stditems!C164=53,stditems!C164=62,stditems!C164=63,stditems!C164=64,stditems!C164=65,stditems!C164=90),stditems!D164,""))</f>
        <v>0</v>
      </c>
      <c r="D164" t="str">
        <f>IF(ISNA( VLOOKUP(C164,attrDesc!A:C,2,FALSE)),"", "\250/"&amp;VLOOKUP(C164,attrDesc!A:C,2,FALSE)&amp;":"&amp;VLOOKUP(C164,attrDesc!A:C,3,FALSE))</f>
        <v/>
      </c>
      <c r="H164" t="str">
        <f t="shared" si="8"/>
        <v>151/装备位置:衣服</v>
      </c>
      <c r="I164" t="str">
        <f t="shared" si="9"/>
        <v>战神盔甲(男)=151/装备位置:衣服</v>
      </c>
      <c r="J164" t="str">
        <f t="shared" si="10"/>
        <v/>
      </c>
      <c r="K164" t="str">
        <f t="shared" si="11"/>
        <v/>
      </c>
    </row>
    <row r="165" spans="1:11" x14ac:dyDescent="0.2">
      <c r="A165" t="str">
        <f>IF(LEN(stditems!B165)=0,"",stditems!B165)</f>
        <v>战神盔甲(女)</v>
      </c>
      <c r="B165" t="str">
        <f>IF(stditems!C165=15,"装备位置:头盔",IF(OR(stditems!C165=19,stditems!C165=20,stditems!C165=21),"装备位置:项链",IF(OR(stditems!C165=5,stditems!C165=6),"装备位置:武器",IF(OR(stditems!C165=10,stditems!C165=11),"装备位置:衣服",IF(stditems!C165=16,"装备位置:斗笠",IF(OR(stditems!C165=22,stditems!C165=23),"装备位置:戒指",IF(OR(stditems!C165=24,stditems!C165=26),"装备位置:手镯",IF(stditems!C165=31,"双击使用物品",IF(stditems!C165=4,"书籍,双击使用",IF(stditems!C165=25,"装备位置:毒符",IF(stditems!C165=41,"任务物品",IF(stditems!C165=56,"强化宝石",IF(stditems!C165=0,"药品",IF(stditems!C165=3,"卷轴",IF(stditems!C165=43,"矿石",IF(stditems!C165=2,"可使用物品",IF(stditems!C165=64,"装备位置:腰带",IF(stditems!C165=62,"装备位置:鞋子",IF(stditems!C165=53,"装备位置:宝石\有气血石功能",IF(stditems!C165=63,"装备位置:灵石",IF(stditems!C165=65,"装备位置:官印",IF(stditems!C165=90,"装备位置:灵玉",IF(OR(stditems!C165=72,stditems!C165=73,stditems!C165=74),"装备位置:称号",IF(stditems!C165=30,"装备位置:勋章",IF(stditems!C165=28,"装备位置:马牌",IF(stditems!C165=12,"装备位置:盾牌",IF(OR(stditems!C165=66,stditems!C165=67),"装备位置:时装衣服",IF(OR(stditems!C165=68,stditems!C165=69),"装备位置:时装武器",IF(OR(stditems!C165=75,stditems!C165=76,stditems!C165=77),"装备位置:时装项链",IF(stditems!C165=78,"装备位置:时装头盔",IF(OR(stditems!C165=79,stditems!C165=80),"装备位置:时装手镯",IF(OR(stditems!C165=81,stditems!C165=82),"装备位置:时装戒指",IF(stditems!C165=83,"装备位置:时装勋章",IF(OR(stditems!C165=84,stditems!C165=85),"装备位置:时装腰带",IF(OR(stditems!C165=86,stditems!C165=87),"装备位置:时装靴子",IF(OR(stditems!C165=88,stditems!C165=89),"装备位置:时装宝石","其他物品"))))))))))))))))))))))))))))))))))))</f>
        <v>装备位置:衣服</v>
      </c>
      <c r="C165">
        <f>IF(OR(stditems!C165=5,stditems!C165=10,stditems!C165=11,stditems!C165=30,stditems!C165=16,stditems!C165=12,stditems!C165=25),0,IF(OR(stditems!C165=15,stditems!C165=19,stditems!C165=20,stditems!C165=21,stditems!C165=22,stditems!C165=23,stditems!C165=24,stditems!C165=26,stditems!C165=28,stditems!C165=29,stditems!C165=30,stditems!C165=53,stditems!C165=62,stditems!C165=63,stditems!C165=64,stditems!C165=65,stditems!C165=90),stditems!D165,""))</f>
        <v>0</v>
      </c>
      <c r="D165" t="str">
        <f>IF(ISNA( VLOOKUP(C165,attrDesc!A:C,2,FALSE)),"", "\250/"&amp;VLOOKUP(C165,attrDesc!A:C,2,FALSE)&amp;":"&amp;VLOOKUP(C165,attrDesc!A:C,3,FALSE))</f>
        <v/>
      </c>
      <c r="H165" t="str">
        <f t="shared" si="8"/>
        <v>151/装备位置:衣服</v>
      </c>
      <c r="I165" t="str">
        <f t="shared" si="9"/>
        <v>战神盔甲(女)=151/装备位置:衣服</v>
      </c>
      <c r="J165" t="str">
        <f t="shared" si="10"/>
        <v/>
      </c>
      <c r="K165" t="str">
        <f t="shared" si="11"/>
        <v/>
      </c>
    </row>
    <row r="166" spans="1:11" x14ac:dyDescent="0.2">
      <c r="A166" t="str">
        <f>IF(LEN(stditems!B166)=0,"",stditems!B166)</f>
        <v>恶魔长袍(女)</v>
      </c>
      <c r="B166" t="str">
        <f>IF(stditems!C166=15,"装备位置:头盔",IF(OR(stditems!C166=19,stditems!C166=20,stditems!C166=21),"装备位置:项链",IF(OR(stditems!C166=5,stditems!C166=6),"装备位置:武器",IF(OR(stditems!C166=10,stditems!C166=11),"装备位置:衣服",IF(stditems!C166=16,"装备位置:斗笠",IF(OR(stditems!C166=22,stditems!C166=23),"装备位置:戒指",IF(OR(stditems!C166=24,stditems!C166=26),"装备位置:手镯",IF(stditems!C166=31,"双击使用物品",IF(stditems!C166=4,"书籍,双击使用",IF(stditems!C166=25,"装备位置:毒符",IF(stditems!C166=41,"任务物品",IF(stditems!C166=56,"强化宝石",IF(stditems!C166=0,"药品",IF(stditems!C166=3,"卷轴",IF(stditems!C166=43,"矿石",IF(stditems!C166=2,"可使用物品",IF(stditems!C166=64,"装备位置:腰带",IF(stditems!C166=62,"装备位置:鞋子",IF(stditems!C166=53,"装备位置:宝石\有气血石功能",IF(stditems!C166=63,"装备位置:灵石",IF(stditems!C166=65,"装备位置:官印",IF(stditems!C166=90,"装备位置:灵玉",IF(OR(stditems!C166=72,stditems!C166=73,stditems!C166=74),"装备位置:称号",IF(stditems!C166=30,"装备位置:勋章",IF(stditems!C166=28,"装备位置:马牌",IF(stditems!C166=12,"装备位置:盾牌",IF(OR(stditems!C166=66,stditems!C166=67),"装备位置:时装衣服",IF(OR(stditems!C166=68,stditems!C166=69),"装备位置:时装武器",IF(OR(stditems!C166=75,stditems!C166=76,stditems!C166=77),"装备位置:时装项链",IF(stditems!C166=78,"装备位置:时装头盔",IF(OR(stditems!C166=79,stditems!C166=80),"装备位置:时装手镯",IF(OR(stditems!C166=81,stditems!C166=82),"装备位置:时装戒指",IF(stditems!C166=83,"装备位置:时装勋章",IF(OR(stditems!C166=84,stditems!C166=85),"装备位置:时装腰带",IF(OR(stditems!C166=86,stditems!C166=87),"装备位置:时装靴子",IF(OR(stditems!C166=88,stditems!C166=89),"装备位置:时装宝石","其他物品"))))))))))))))))))))))))))))))))))))</f>
        <v>装备位置:衣服</v>
      </c>
      <c r="C166">
        <f>IF(OR(stditems!C166=5,stditems!C166=10,stditems!C166=11,stditems!C166=30,stditems!C166=16,stditems!C166=12,stditems!C166=25),0,IF(OR(stditems!C166=15,stditems!C166=19,stditems!C166=20,stditems!C166=21,stditems!C166=22,stditems!C166=23,stditems!C166=24,stditems!C166=26,stditems!C166=28,stditems!C166=29,stditems!C166=30,stditems!C166=53,stditems!C166=62,stditems!C166=63,stditems!C166=64,stditems!C166=65,stditems!C166=90),stditems!D166,""))</f>
        <v>0</v>
      </c>
      <c r="D166" t="str">
        <f>IF(ISNA( VLOOKUP(C166,attrDesc!A:C,2,FALSE)),"", "\250/"&amp;VLOOKUP(C166,attrDesc!A:C,2,FALSE)&amp;":"&amp;VLOOKUP(C166,attrDesc!A:C,3,FALSE))</f>
        <v/>
      </c>
      <c r="H166" t="str">
        <f t="shared" si="8"/>
        <v>151/装备位置:衣服</v>
      </c>
      <c r="I166" t="str">
        <f t="shared" si="9"/>
        <v>恶魔长袍(女)=151/装备位置:衣服</v>
      </c>
      <c r="J166" t="str">
        <f t="shared" si="10"/>
        <v/>
      </c>
      <c r="K166" t="str">
        <f t="shared" si="11"/>
        <v/>
      </c>
    </row>
    <row r="167" spans="1:11" x14ac:dyDescent="0.2">
      <c r="A167" t="str">
        <f>IF(LEN(stditems!B167)=0,"",stditems!B167)</f>
        <v>恶魔长袍(男)</v>
      </c>
      <c r="B167" t="str">
        <f>IF(stditems!C167=15,"装备位置:头盔",IF(OR(stditems!C167=19,stditems!C167=20,stditems!C167=21),"装备位置:项链",IF(OR(stditems!C167=5,stditems!C167=6),"装备位置:武器",IF(OR(stditems!C167=10,stditems!C167=11),"装备位置:衣服",IF(stditems!C167=16,"装备位置:斗笠",IF(OR(stditems!C167=22,stditems!C167=23),"装备位置:戒指",IF(OR(stditems!C167=24,stditems!C167=26),"装备位置:手镯",IF(stditems!C167=31,"双击使用物品",IF(stditems!C167=4,"书籍,双击使用",IF(stditems!C167=25,"装备位置:毒符",IF(stditems!C167=41,"任务物品",IF(stditems!C167=56,"强化宝石",IF(stditems!C167=0,"药品",IF(stditems!C167=3,"卷轴",IF(stditems!C167=43,"矿石",IF(stditems!C167=2,"可使用物品",IF(stditems!C167=64,"装备位置:腰带",IF(stditems!C167=62,"装备位置:鞋子",IF(stditems!C167=53,"装备位置:宝石\有气血石功能",IF(stditems!C167=63,"装备位置:灵石",IF(stditems!C167=65,"装备位置:官印",IF(stditems!C167=90,"装备位置:灵玉",IF(OR(stditems!C167=72,stditems!C167=73,stditems!C167=74),"装备位置:称号",IF(stditems!C167=30,"装备位置:勋章",IF(stditems!C167=28,"装备位置:马牌",IF(stditems!C167=12,"装备位置:盾牌",IF(OR(stditems!C167=66,stditems!C167=67),"装备位置:时装衣服",IF(OR(stditems!C167=68,stditems!C167=69),"装备位置:时装武器",IF(OR(stditems!C167=75,stditems!C167=76,stditems!C167=77),"装备位置:时装项链",IF(stditems!C167=78,"装备位置:时装头盔",IF(OR(stditems!C167=79,stditems!C167=80),"装备位置:时装手镯",IF(OR(stditems!C167=81,stditems!C167=82),"装备位置:时装戒指",IF(stditems!C167=83,"装备位置:时装勋章",IF(OR(stditems!C167=84,stditems!C167=85),"装备位置:时装腰带",IF(OR(stditems!C167=86,stditems!C167=87),"装备位置:时装靴子",IF(OR(stditems!C167=88,stditems!C167=89),"装备位置:时装宝石","其他物品"))))))))))))))))))))))))))))))))))))</f>
        <v>装备位置:衣服</v>
      </c>
      <c r="C167">
        <f>IF(OR(stditems!C167=5,stditems!C167=10,stditems!C167=11,stditems!C167=30,stditems!C167=16,stditems!C167=12,stditems!C167=25),0,IF(OR(stditems!C167=15,stditems!C167=19,stditems!C167=20,stditems!C167=21,stditems!C167=22,stditems!C167=23,stditems!C167=24,stditems!C167=26,stditems!C167=28,stditems!C167=29,stditems!C167=30,stditems!C167=53,stditems!C167=62,stditems!C167=63,stditems!C167=64,stditems!C167=65,stditems!C167=90),stditems!D167,""))</f>
        <v>0</v>
      </c>
      <c r="D167" t="str">
        <f>IF(ISNA( VLOOKUP(C167,attrDesc!A:C,2,FALSE)),"", "\250/"&amp;VLOOKUP(C167,attrDesc!A:C,2,FALSE)&amp;":"&amp;VLOOKUP(C167,attrDesc!A:C,3,FALSE))</f>
        <v/>
      </c>
      <c r="H167" t="str">
        <f t="shared" si="8"/>
        <v>151/装备位置:衣服</v>
      </c>
      <c r="I167" t="str">
        <f t="shared" si="9"/>
        <v>恶魔长袍(男)=151/装备位置:衣服</v>
      </c>
      <c r="J167" t="str">
        <f t="shared" si="10"/>
        <v/>
      </c>
      <c r="K167" t="str">
        <f t="shared" si="11"/>
        <v/>
      </c>
    </row>
    <row r="168" spans="1:11" x14ac:dyDescent="0.2">
      <c r="A168" t="str">
        <f>IF(LEN(stditems!B168)=0,"",stditems!B168)</f>
        <v>幽灵战衣(女)</v>
      </c>
      <c r="B168" t="str">
        <f>IF(stditems!C168=15,"装备位置:头盔",IF(OR(stditems!C168=19,stditems!C168=20,stditems!C168=21),"装备位置:项链",IF(OR(stditems!C168=5,stditems!C168=6),"装备位置:武器",IF(OR(stditems!C168=10,stditems!C168=11),"装备位置:衣服",IF(stditems!C168=16,"装备位置:斗笠",IF(OR(stditems!C168=22,stditems!C168=23),"装备位置:戒指",IF(OR(stditems!C168=24,stditems!C168=26),"装备位置:手镯",IF(stditems!C168=31,"双击使用物品",IF(stditems!C168=4,"书籍,双击使用",IF(stditems!C168=25,"装备位置:毒符",IF(stditems!C168=41,"任务物品",IF(stditems!C168=56,"强化宝石",IF(stditems!C168=0,"药品",IF(stditems!C168=3,"卷轴",IF(stditems!C168=43,"矿石",IF(stditems!C168=2,"可使用物品",IF(stditems!C168=64,"装备位置:腰带",IF(stditems!C168=62,"装备位置:鞋子",IF(stditems!C168=53,"装备位置:宝石\有气血石功能",IF(stditems!C168=63,"装备位置:灵石",IF(stditems!C168=65,"装备位置:官印",IF(stditems!C168=90,"装备位置:灵玉",IF(OR(stditems!C168=72,stditems!C168=73,stditems!C168=74),"装备位置:称号",IF(stditems!C168=30,"装备位置:勋章",IF(stditems!C168=28,"装备位置:马牌",IF(stditems!C168=12,"装备位置:盾牌",IF(OR(stditems!C168=66,stditems!C168=67),"装备位置:时装衣服",IF(OR(stditems!C168=68,stditems!C168=69),"装备位置:时装武器",IF(OR(stditems!C168=75,stditems!C168=76,stditems!C168=77),"装备位置:时装项链",IF(stditems!C168=78,"装备位置:时装头盔",IF(OR(stditems!C168=79,stditems!C168=80),"装备位置:时装手镯",IF(OR(stditems!C168=81,stditems!C168=82),"装备位置:时装戒指",IF(stditems!C168=83,"装备位置:时装勋章",IF(OR(stditems!C168=84,stditems!C168=85),"装备位置:时装腰带",IF(OR(stditems!C168=86,stditems!C168=87),"装备位置:时装靴子",IF(OR(stditems!C168=88,stditems!C168=89),"装备位置:时装宝石","其他物品"))))))))))))))))))))))))))))))))))))</f>
        <v>装备位置:衣服</v>
      </c>
      <c r="C168">
        <f>IF(OR(stditems!C168=5,stditems!C168=10,stditems!C168=11,stditems!C168=30,stditems!C168=16,stditems!C168=12,stditems!C168=25),0,IF(OR(stditems!C168=15,stditems!C168=19,stditems!C168=20,stditems!C168=21,stditems!C168=22,stditems!C168=23,stditems!C168=24,stditems!C168=26,stditems!C168=28,stditems!C168=29,stditems!C168=30,stditems!C168=53,stditems!C168=62,stditems!C168=63,stditems!C168=64,stditems!C168=65,stditems!C168=90),stditems!D168,""))</f>
        <v>0</v>
      </c>
      <c r="D168" t="str">
        <f>IF(ISNA( VLOOKUP(C168,attrDesc!A:C,2,FALSE)),"", "\250/"&amp;VLOOKUP(C168,attrDesc!A:C,2,FALSE)&amp;":"&amp;VLOOKUP(C168,attrDesc!A:C,3,FALSE))</f>
        <v/>
      </c>
      <c r="H168" t="str">
        <f t="shared" si="8"/>
        <v>151/装备位置:衣服</v>
      </c>
      <c r="I168" t="str">
        <f t="shared" si="9"/>
        <v>幽灵战衣(女)=151/装备位置:衣服</v>
      </c>
      <c r="J168" t="str">
        <f t="shared" si="10"/>
        <v/>
      </c>
      <c r="K168" t="str">
        <f t="shared" si="11"/>
        <v/>
      </c>
    </row>
    <row r="169" spans="1:11" x14ac:dyDescent="0.2">
      <c r="A169" t="str">
        <f>IF(LEN(stditems!B169)=0,"",stditems!B169)</f>
        <v>幽灵战衣(男)</v>
      </c>
      <c r="B169" t="str">
        <f>IF(stditems!C169=15,"装备位置:头盔",IF(OR(stditems!C169=19,stditems!C169=20,stditems!C169=21),"装备位置:项链",IF(OR(stditems!C169=5,stditems!C169=6),"装备位置:武器",IF(OR(stditems!C169=10,stditems!C169=11),"装备位置:衣服",IF(stditems!C169=16,"装备位置:斗笠",IF(OR(stditems!C169=22,stditems!C169=23),"装备位置:戒指",IF(OR(stditems!C169=24,stditems!C169=26),"装备位置:手镯",IF(stditems!C169=31,"双击使用物品",IF(stditems!C169=4,"书籍,双击使用",IF(stditems!C169=25,"装备位置:毒符",IF(stditems!C169=41,"任务物品",IF(stditems!C169=56,"强化宝石",IF(stditems!C169=0,"药品",IF(stditems!C169=3,"卷轴",IF(stditems!C169=43,"矿石",IF(stditems!C169=2,"可使用物品",IF(stditems!C169=64,"装备位置:腰带",IF(stditems!C169=62,"装备位置:鞋子",IF(stditems!C169=53,"装备位置:宝石\有气血石功能",IF(stditems!C169=63,"装备位置:灵石",IF(stditems!C169=65,"装备位置:官印",IF(stditems!C169=90,"装备位置:灵玉",IF(OR(stditems!C169=72,stditems!C169=73,stditems!C169=74),"装备位置:称号",IF(stditems!C169=30,"装备位置:勋章",IF(stditems!C169=28,"装备位置:马牌",IF(stditems!C169=12,"装备位置:盾牌",IF(OR(stditems!C169=66,stditems!C169=67),"装备位置:时装衣服",IF(OR(stditems!C169=68,stditems!C169=69),"装备位置:时装武器",IF(OR(stditems!C169=75,stditems!C169=76,stditems!C169=77),"装备位置:时装项链",IF(stditems!C169=78,"装备位置:时装头盔",IF(OR(stditems!C169=79,stditems!C169=80),"装备位置:时装手镯",IF(OR(stditems!C169=81,stditems!C169=82),"装备位置:时装戒指",IF(stditems!C169=83,"装备位置:时装勋章",IF(OR(stditems!C169=84,stditems!C169=85),"装备位置:时装腰带",IF(OR(stditems!C169=86,stditems!C169=87),"装备位置:时装靴子",IF(OR(stditems!C169=88,stditems!C169=89),"装备位置:时装宝石","其他物品"))))))))))))))))))))))))))))))))))))</f>
        <v>装备位置:衣服</v>
      </c>
      <c r="C169">
        <f>IF(OR(stditems!C169=5,stditems!C169=10,stditems!C169=11,stditems!C169=30,stditems!C169=16,stditems!C169=12,stditems!C169=25),0,IF(OR(stditems!C169=15,stditems!C169=19,stditems!C169=20,stditems!C169=21,stditems!C169=22,stditems!C169=23,stditems!C169=24,stditems!C169=26,stditems!C169=28,stditems!C169=29,stditems!C169=30,stditems!C169=53,stditems!C169=62,stditems!C169=63,stditems!C169=64,stditems!C169=65,stditems!C169=90),stditems!D169,""))</f>
        <v>0</v>
      </c>
      <c r="D169" t="str">
        <f>IF(ISNA( VLOOKUP(C169,attrDesc!A:C,2,FALSE)),"", "\250/"&amp;VLOOKUP(C169,attrDesc!A:C,2,FALSE)&amp;":"&amp;VLOOKUP(C169,attrDesc!A:C,3,FALSE))</f>
        <v/>
      </c>
      <c r="H169" t="str">
        <f t="shared" si="8"/>
        <v>151/装备位置:衣服</v>
      </c>
      <c r="I169" t="str">
        <f t="shared" si="9"/>
        <v>幽灵战衣(男)=151/装备位置:衣服</v>
      </c>
      <c r="J169" t="str">
        <f t="shared" si="10"/>
        <v/>
      </c>
      <c r="K169" t="str">
        <f t="shared" si="11"/>
        <v/>
      </c>
    </row>
    <row r="170" spans="1:11" x14ac:dyDescent="0.2">
      <c r="A170" t="str">
        <f>IF(LEN(stditems!B170)=0,"",stditems!B170)</f>
        <v>天魔神甲</v>
      </c>
      <c r="B170" t="str">
        <f>IF(stditems!C170=15,"装备位置:头盔",IF(OR(stditems!C170=19,stditems!C170=20,stditems!C170=21),"装备位置:项链",IF(OR(stditems!C170=5,stditems!C170=6),"装备位置:武器",IF(OR(stditems!C170=10,stditems!C170=11),"装备位置:衣服",IF(stditems!C170=16,"装备位置:斗笠",IF(OR(stditems!C170=22,stditems!C170=23),"装备位置:戒指",IF(OR(stditems!C170=24,stditems!C170=26),"装备位置:手镯",IF(stditems!C170=31,"双击使用物品",IF(stditems!C170=4,"书籍,双击使用",IF(stditems!C170=25,"装备位置:毒符",IF(stditems!C170=41,"任务物品",IF(stditems!C170=56,"强化宝石",IF(stditems!C170=0,"药品",IF(stditems!C170=3,"卷轴",IF(stditems!C170=43,"矿石",IF(stditems!C170=2,"可使用物品",IF(stditems!C170=64,"装备位置:腰带",IF(stditems!C170=62,"装备位置:鞋子",IF(stditems!C170=53,"装备位置:宝石\有气血石功能",IF(stditems!C170=63,"装备位置:灵石",IF(stditems!C170=65,"装备位置:官印",IF(stditems!C170=90,"装备位置:灵玉",IF(OR(stditems!C170=72,stditems!C170=73,stditems!C170=74),"装备位置:称号",IF(stditems!C170=30,"装备位置:勋章",IF(stditems!C170=28,"装备位置:马牌",IF(stditems!C170=12,"装备位置:盾牌",IF(OR(stditems!C170=66,stditems!C170=67),"装备位置:时装衣服",IF(OR(stditems!C170=68,stditems!C170=69),"装备位置:时装武器",IF(OR(stditems!C170=75,stditems!C170=76,stditems!C170=77),"装备位置:时装项链",IF(stditems!C170=78,"装备位置:时装头盔",IF(OR(stditems!C170=79,stditems!C170=80),"装备位置:时装手镯",IF(OR(stditems!C170=81,stditems!C170=82),"装备位置:时装戒指",IF(stditems!C170=83,"装备位置:时装勋章",IF(OR(stditems!C170=84,stditems!C170=85),"装备位置:时装腰带",IF(OR(stditems!C170=86,stditems!C170=87),"装备位置:时装靴子",IF(OR(stditems!C170=88,stditems!C170=89),"装备位置:时装宝石","其他物品"))))))))))))))))))))))))))))))))))))</f>
        <v>装备位置:衣服</v>
      </c>
      <c r="C170">
        <f>IF(OR(stditems!C170=5,stditems!C170=10,stditems!C170=11,stditems!C170=30,stditems!C170=16,stditems!C170=12,stditems!C170=25),0,IF(OR(stditems!C170=15,stditems!C170=19,stditems!C170=20,stditems!C170=21,stditems!C170=22,stditems!C170=23,stditems!C170=24,stditems!C170=26,stditems!C170=28,stditems!C170=29,stditems!C170=30,stditems!C170=53,stditems!C170=62,stditems!C170=63,stditems!C170=64,stditems!C170=65,stditems!C170=90),stditems!D170,""))</f>
        <v>0</v>
      </c>
      <c r="D170" t="str">
        <f>IF(ISNA( VLOOKUP(C170,attrDesc!A:C,2,FALSE)),"", "\250/"&amp;VLOOKUP(C170,attrDesc!A:C,2,FALSE)&amp;":"&amp;VLOOKUP(C170,attrDesc!A:C,3,FALSE))</f>
        <v/>
      </c>
      <c r="H170" t="str">
        <f t="shared" si="8"/>
        <v>151/装备位置:衣服</v>
      </c>
      <c r="I170" t="str">
        <f t="shared" si="9"/>
        <v>天魔神甲=151/装备位置:衣服</v>
      </c>
      <c r="J170" t="str">
        <f t="shared" si="10"/>
        <v/>
      </c>
      <c r="K170" t="str">
        <f t="shared" si="11"/>
        <v/>
      </c>
    </row>
    <row r="171" spans="1:11" x14ac:dyDescent="0.2">
      <c r="A171" t="str">
        <f>IF(LEN(stditems!B171)=0,"",stditems!B171)</f>
        <v>圣战宝甲</v>
      </c>
      <c r="B171" t="str">
        <f>IF(stditems!C171=15,"装备位置:头盔",IF(OR(stditems!C171=19,stditems!C171=20,stditems!C171=21),"装备位置:项链",IF(OR(stditems!C171=5,stditems!C171=6),"装备位置:武器",IF(OR(stditems!C171=10,stditems!C171=11),"装备位置:衣服",IF(stditems!C171=16,"装备位置:斗笠",IF(OR(stditems!C171=22,stditems!C171=23),"装备位置:戒指",IF(OR(stditems!C171=24,stditems!C171=26),"装备位置:手镯",IF(stditems!C171=31,"双击使用物品",IF(stditems!C171=4,"书籍,双击使用",IF(stditems!C171=25,"装备位置:毒符",IF(stditems!C171=41,"任务物品",IF(stditems!C171=56,"强化宝石",IF(stditems!C171=0,"药品",IF(stditems!C171=3,"卷轴",IF(stditems!C171=43,"矿石",IF(stditems!C171=2,"可使用物品",IF(stditems!C171=64,"装备位置:腰带",IF(stditems!C171=62,"装备位置:鞋子",IF(stditems!C171=53,"装备位置:宝石\有气血石功能",IF(stditems!C171=63,"装备位置:灵石",IF(stditems!C171=65,"装备位置:官印",IF(stditems!C171=90,"装备位置:灵玉",IF(OR(stditems!C171=72,stditems!C171=73,stditems!C171=74),"装备位置:称号",IF(stditems!C171=30,"装备位置:勋章",IF(stditems!C171=28,"装备位置:马牌",IF(stditems!C171=12,"装备位置:盾牌",IF(OR(stditems!C171=66,stditems!C171=67),"装备位置:时装衣服",IF(OR(stditems!C171=68,stditems!C171=69),"装备位置:时装武器",IF(OR(stditems!C171=75,stditems!C171=76,stditems!C171=77),"装备位置:时装项链",IF(stditems!C171=78,"装备位置:时装头盔",IF(OR(stditems!C171=79,stditems!C171=80),"装备位置:时装手镯",IF(OR(stditems!C171=81,stditems!C171=82),"装备位置:时装戒指",IF(stditems!C171=83,"装备位置:时装勋章",IF(OR(stditems!C171=84,stditems!C171=85),"装备位置:时装腰带",IF(OR(stditems!C171=86,stditems!C171=87),"装备位置:时装靴子",IF(OR(stditems!C171=88,stditems!C171=89),"装备位置:时装宝石","其他物品"))))))))))))))))))))))))))))))))))))</f>
        <v>装备位置:衣服</v>
      </c>
      <c r="C171">
        <f>IF(OR(stditems!C171=5,stditems!C171=10,stditems!C171=11,stditems!C171=30,stditems!C171=16,stditems!C171=12,stditems!C171=25),0,IF(OR(stditems!C171=15,stditems!C171=19,stditems!C171=20,stditems!C171=21,stditems!C171=22,stditems!C171=23,stditems!C171=24,stditems!C171=26,stditems!C171=28,stditems!C171=29,stditems!C171=30,stditems!C171=53,stditems!C171=62,stditems!C171=63,stditems!C171=64,stditems!C171=65,stditems!C171=90),stditems!D171,""))</f>
        <v>0</v>
      </c>
      <c r="D171" t="str">
        <f>IF(ISNA( VLOOKUP(C171,attrDesc!A:C,2,FALSE)),"", "\250/"&amp;VLOOKUP(C171,attrDesc!A:C,2,FALSE)&amp;":"&amp;VLOOKUP(C171,attrDesc!A:C,3,FALSE))</f>
        <v/>
      </c>
      <c r="H171" t="str">
        <f t="shared" si="8"/>
        <v>151/装备位置:衣服</v>
      </c>
      <c r="I171" t="str">
        <f t="shared" si="9"/>
        <v>圣战宝甲=151/装备位置:衣服</v>
      </c>
      <c r="J171" t="str">
        <f t="shared" si="10"/>
        <v/>
      </c>
      <c r="K171" t="str">
        <f t="shared" si="11"/>
        <v/>
      </c>
    </row>
    <row r="172" spans="1:11" x14ac:dyDescent="0.2">
      <c r="A172" t="str">
        <f>IF(LEN(stditems!B172)=0,"",stditems!B172)</f>
        <v>法神披风</v>
      </c>
      <c r="B172" t="str">
        <f>IF(stditems!C172=15,"装备位置:头盔",IF(OR(stditems!C172=19,stditems!C172=20,stditems!C172=21),"装备位置:项链",IF(OR(stditems!C172=5,stditems!C172=6),"装备位置:武器",IF(OR(stditems!C172=10,stditems!C172=11),"装备位置:衣服",IF(stditems!C172=16,"装备位置:斗笠",IF(OR(stditems!C172=22,stditems!C172=23),"装备位置:戒指",IF(OR(stditems!C172=24,stditems!C172=26),"装备位置:手镯",IF(stditems!C172=31,"双击使用物品",IF(stditems!C172=4,"书籍,双击使用",IF(stditems!C172=25,"装备位置:毒符",IF(stditems!C172=41,"任务物品",IF(stditems!C172=56,"强化宝石",IF(stditems!C172=0,"药品",IF(stditems!C172=3,"卷轴",IF(stditems!C172=43,"矿石",IF(stditems!C172=2,"可使用物品",IF(stditems!C172=64,"装备位置:腰带",IF(stditems!C172=62,"装备位置:鞋子",IF(stditems!C172=53,"装备位置:宝石\有气血石功能",IF(stditems!C172=63,"装备位置:灵石",IF(stditems!C172=65,"装备位置:官印",IF(stditems!C172=90,"装备位置:灵玉",IF(OR(stditems!C172=72,stditems!C172=73,stditems!C172=74),"装备位置:称号",IF(stditems!C172=30,"装备位置:勋章",IF(stditems!C172=28,"装备位置:马牌",IF(stditems!C172=12,"装备位置:盾牌",IF(OR(stditems!C172=66,stditems!C172=67),"装备位置:时装衣服",IF(OR(stditems!C172=68,stditems!C172=69),"装备位置:时装武器",IF(OR(stditems!C172=75,stditems!C172=76,stditems!C172=77),"装备位置:时装项链",IF(stditems!C172=78,"装备位置:时装头盔",IF(OR(stditems!C172=79,stditems!C172=80),"装备位置:时装手镯",IF(OR(stditems!C172=81,stditems!C172=82),"装备位置:时装戒指",IF(stditems!C172=83,"装备位置:时装勋章",IF(OR(stditems!C172=84,stditems!C172=85),"装备位置:时装腰带",IF(OR(stditems!C172=86,stditems!C172=87),"装备位置:时装靴子",IF(OR(stditems!C172=88,stditems!C172=89),"装备位置:时装宝石","其他物品"))))))))))))))))))))))))))))))))))))</f>
        <v>装备位置:衣服</v>
      </c>
      <c r="C172">
        <f>IF(OR(stditems!C172=5,stditems!C172=10,stditems!C172=11,stditems!C172=30,stditems!C172=16,stditems!C172=12,stditems!C172=25),0,IF(OR(stditems!C172=15,stditems!C172=19,stditems!C172=20,stditems!C172=21,stditems!C172=22,stditems!C172=23,stditems!C172=24,stditems!C172=26,stditems!C172=28,stditems!C172=29,stditems!C172=30,stditems!C172=53,stditems!C172=62,stditems!C172=63,stditems!C172=64,stditems!C172=65,stditems!C172=90),stditems!D172,""))</f>
        <v>0</v>
      </c>
      <c r="D172" t="str">
        <f>IF(ISNA( VLOOKUP(C172,attrDesc!A:C,2,FALSE)),"", "\250/"&amp;VLOOKUP(C172,attrDesc!A:C,2,FALSE)&amp;":"&amp;VLOOKUP(C172,attrDesc!A:C,3,FALSE))</f>
        <v/>
      </c>
      <c r="H172" t="str">
        <f t="shared" si="8"/>
        <v>151/装备位置:衣服</v>
      </c>
      <c r="I172" t="str">
        <f t="shared" si="9"/>
        <v>法神披风=151/装备位置:衣服</v>
      </c>
      <c r="J172" t="str">
        <f t="shared" si="10"/>
        <v/>
      </c>
      <c r="K172" t="str">
        <f t="shared" si="11"/>
        <v/>
      </c>
    </row>
    <row r="173" spans="1:11" x14ac:dyDescent="0.2">
      <c r="A173" t="str">
        <f>IF(LEN(stditems!B173)=0,"",stditems!B173)</f>
        <v>霓裳羽衣</v>
      </c>
      <c r="B173" t="str">
        <f>IF(stditems!C173=15,"装备位置:头盔",IF(OR(stditems!C173=19,stditems!C173=20,stditems!C173=21),"装备位置:项链",IF(OR(stditems!C173=5,stditems!C173=6),"装备位置:武器",IF(OR(stditems!C173=10,stditems!C173=11),"装备位置:衣服",IF(stditems!C173=16,"装备位置:斗笠",IF(OR(stditems!C173=22,stditems!C173=23),"装备位置:戒指",IF(OR(stditems!C173=24,stditems!C173=26),"装备位置:手镯",IF(stditems!C173=31,"双击使用物品",IF(stditems!C173=4,"书籍,双击使用",IF(stditems!C173=25,"装备位置:毒符",IF(stditems!C173=41,"任务物品",IF(stditems!C173=56,"强化宝石",IF(stditems!C173=0,"药品",IF(stditems!C173=3,"卷轴",IF(stditems!C173=43,"矿石",IF(stditems!C173=2,"可使用物品",IF(stditems!C173=64,"装备位置:腰带",IF(stditems!C173=62,"装备位置:鞋子",IF(stditems!C173=53,"装备位置:宝石\有气血石功能",IF(stditems!C173=63,"装备位置:灵石",IF(stditems!C173=65,"装备位置:官印",IF(stditems!C173=90,"装备位置:灵玉",IF(OR(stditems!C173=72,stditems!C173=73,stditems!C173=74),"装备位置:称号",IF(stditems!C173=30,"装备位置:勋章",IF(stditems!C173=28,"装备位置:马牌",IF(stditems!C173=12,"装备位置:盾牌",IF(OR(stditems!C173=66,stditems!C173=67),"装备位置:时装衣服",IF(OR(stditems!C173=68,stditems!C173=69),"装备位置:时装武器",IF(OR(stditems!C173=75,stditems!C173=76,stditems!C173=77),"装备位置:时装项链",IF(stditems!C173=78,"装备位置:时装头盔",IF(OR(stditems!C173=79,stditems!C173=80),"装备位置:时装手镯",IF(OR(stditems!C173=81,stditems!C173=82),"装备位置:时装戒指",IF(stditems!C173=83,"装备位置:时装勋章",IF(OR(stditems!C173=84,stditems!C173=85),"装备位置:时装腰带",IF(OR(stditems!C173=86,stditems!C173=87),"装备位置:时装靴子",IF(OR(stditems!C173=88,stditems!C173=89),"装备位置:时装宝石","其他物品"))))))))))))))))))))))))))))))))))))</f>
        <v>装备位置:衣服</v>
      </c>
      <c r="C173">
        <f>IF(OR(stditems!C173=5,stditems!C173=10,stditems!C173=11,stditems!C173=30,stditems!C173=16,stditems!C173=12,stditems!C173=25),0,IF(OR(stditems!C173=15,stditems!C173=19,stditems!C173=20,stditems!C173=21,stditems!C173=22,stditems!C173=23,stditems!C173=24,stditems!C173=26,stditems!C173=28,stditems!C173=29,stditems!C173=30,stditems!C173=53,stditems!C173=62,stditems!C173=63,stditems!C173=64,stditems!C173=65,stditems!C173=90),stditems!D173,""))</f>
        <v>0</v>
      </c>
      <c r="D173" t="str">
        <f>IF(ISNA( VLOOKUP(C173,attrDesc!A:C,2,FALSE)),"", "\250/"&amp;VLOOKUP(C173,attrDesc!A:C,2,FALSE)&amp;":"&amp;VLOOKUP(C173,attrDesc!A:C,3,FALSE))</f>
        <v/>
      </c>
      <c r="H173" t="str">
        <f t="shared" si="8"/>
        <v>151/装备位置:衣服</v>
      </c>
      <c r="I173" t="str">
        <f t="shared" si="9"/>
        <v>霓裳羽衣=151/装备位置:衣服</v>
      </c>
      <c r="J173" t="str">
        <f t="shared" si="10"/>
        <v/>
      </c>
      <c r="K173" t="str">
        <f t="shared" si="11"/>
        <v/>
      </c>
    </row>
    <row r="174" spans="1:11" x14ac:dyDescent="0.2">
      <c r="A174" t="str">
        <f>IF(LEN(stditems!B174)=0,"",stditems!B174)</f>
        <v>天尊道袍</v>
      </c>
      <c r="B174" t="str">
        <f>IF(stditems!C174=15,"装备位置:头盔",IF(OR(stditems!C174=19,stditems!C174=20,stditems!C174=21),"装备位置:项链",IF(OR(stditems!C174=5,stditems!C174=6),"装备位置:武器",IF(OR(stditems!C174=10,stditems!C174=11),"装备位置:衣服",IF(stditems!C174=16,"装备位置:斗笠",IF(OR(stditems!C174=22,stditems!C174=23),"装备位置:戒指",IF(OR(stditems!C174=24,stditems!C174=26),"装备位置:手镯",IF(stditems!C174=31,"双击使用物品",IF(stditems!C174=4,"书籍,双击使用",IF(stditems!C174=25,"装备位置:毒符",IF(stditems!C174=41,"任务物品",IF(stditems!C174=56,"强化宝石",IF(stditems!C174=0,"药品",IF(stditems!C174=3,"卷轴",IF(stditems!C174=43,"矿石",IF(stditems!C174=2,"可使用物品",IF(stditems!C174=64,"装备位置:腰带",IF(stditems!C174=62,"装备位置:鞋子",IF(stditems!C174=53,"装备位置:宝石\有气血石功能",IF(stditems!C174=63,"装备位置:灵石",IF(stditems!C174=65,"装备位置:官印",IF(stditems!C174=90,"装备位置:灵玉",IF(OR(stditems!C174=72,stditems!C174=73,stditems!C174=74),"装备位置:称号",IF(stditems!C174=30,"装备位置:勋章",IF(stditems!C174=28,"装备位置:马牌",IF(stditems!C174=12,"装备位置:盾牌",IF(OR(stditems!C174=66,stditems!C174=67),"装备位置:时装衣服",IF(OR(stditems!C174=68,stditems!C174=69),"装备位置:时装武器",IF(OR(stditems!C174=75,stditems!C174=76,stditems!C174=77),"装备位置:时装项链",IF(stditems!C174=78,"装备位置:时装头盔",IF(OR(stditems!C174=79,stditems!C174=80),"装备位置:时装手镯",IF(OR(stditems!C174=81,stditems!C174=82),"装备位置:时装戒指",IF(stditems!C174=83,"装备位置:时装勋章",IF(OR(stditems!C174=84,stditems!C174=85),"装备位置:时装腰带",IF(OR(stditems!C174=86,stditems!C174=87),"装备位置:时装靴子",IF(OR(stditems!C174=88,stditems!C174=89),"装备位置:时装宝石","其他物品"))))))))))))))))))))))))))))))))))))</f>
        <v>装备位置:衣服</v>
      </c>
      <c r="C174">
        <f>IF(OR(stditems!C174=5,stditems!C174=10,stditems!C174=11,stditems!C174=30,stditems!C174=16,stditems!C174=12,stditems!C174=25),0,IF(OR(stditems!C174=15,stditems!C174=19,stditems!C174=20,stditems!C174=21,stditems!C174=22,stditems!C174=23,stditems!C174=24,stditems!C174=26,stditems!C174=28,stditems!C174=29,stditems!C174=30,stditems!C174=53,stditems!C174=62,stditems!C174=63,stditems!C174=64,stditems!C174=65,stditems!C174=90),stditems!D174,""))</f>
        <v>0</v>
      </c>
      <c r="D174" t="str">
        <f>IF(ISNA( VLOOKUP(C174,attrDesc!A:C,2,FALSE)),"", "\250/"&amp;VLOOKUP(C174,attrDesc!A:C,2,FALSE)&amp;":"&amp;VLOOKUP(C174,attrDesc!A:C,3,FALSE))</f>
        <v/>
      </c>
      <c r="H174" t="str">
        <f t="shared" si="8"/>
        <v>151/装备位置:衣服</v>
      </c>
      <c r="I174" t="str">
        <f t="shared" si="9"/>
        <v>天尊道袍=151/装备位置:衣服</v>
      </c>
      <c r="J174" t="str">
        <f t="shared" si="10"/>
        <v/>
      </c>
      <c r="K174" t="str">
        <f t="shared" si="11"/>
        <v/>
      </c>
    </row>
    <row r="175" spans="1:11" x14ac:dyDescent="0.2">
      <c r="A175" t="str">
        <f>IF(LEN(stditems!B175)=0,"",stditems!B175)</f>
        <v>天师长袍</v>
      </c>
      <c r="B175" t="str">
        <f>IF(stditems!C175=15,"装备位置:头盔",IF(OR(stditems!C175=19,stditems!C175=20,stditems!C175=21),"装备位置:项链",IF(OR(stditems!C175=5,stditems!C175=6),"装备位置:武器",IF(OR(stditems!C175=10,stditems!C175=11),"装备位置:衣服",IF(stditems!C175=16,"装备位置:斗笠",IF(OR(stditems!C175=22,stditems!C175=23),"装备位置:戒指",IF(OR(stditems!C175=24,stditems!C175=26),"装备位置:手镯",IF(stditems!C175=31,"双击使用物品",IF(stditems!C175=4,"书籍,双击使用",IF(stditems!C175=25,"装备位置:毒符",IF(stditems!C175=41,"任务物品",IF(stditems!C175=56,"强化宝石",IF(stditems!C175=0,"药品",IF(stditems!C175=3,"卷轴",IF(stditems!C175=43,"矿石",IF(stditems!C175=2,"可使用物品",IF(stditems!C175=64,"装备位置:腰带",IF(stditems!C175=62,"装备位置:鞋子",IF(stditems!C175=53,"装备位置:宝石\有气血石功能",IF(stditems!C175=63,"装备位置:灵石",IF(stditems!C175=65,"装备位置:官印",IF(stditems!C175=90,"装备位置:灵玉",IF(OR(stditems!C175=72,stditems!C175=73,stditems!C175=74),"装备位置:称号",IF(stditems!C175=30,"装备位置:勋章",IF(stditems!C175=28,"装备位置:马牌",IF(stditems!C175=12,"装备位置:盾牌",IF(OR(stditems!C175=66,stditems!C175=67),"装备位置:时装衣服",IF(OR(stditems!C175=68,stditems!C175=69),"装备位置:时装武器",IF(OR(stditems!C175=75,stditems!C175=76,stditems!C175=77),"装备位置:时装项链",IF(stditems!C175=78,"装备位置:时装头盔",IF(OR(stditems!C175=79,stditems!C175=80),"装备位置:时装手镯",IF(OR(stditems!C175=81,stditems!C175=82),"装备位置:时装戒指",IF(stditems!C175=83,"装备位置:时装勋章",IF(OR(stditems!C175=84,stditems!C175=85),"装备位置:时装腰带",IF(OR(stditems!C175=86,stditems!C175=87),"装备位置:时装靴子",IF(OR(stditems!C175=88,stditems!C175=89),"装备位置:时装宝石","其他物品"))))))))))))))))))))))))))))))))))))</f>
        <v>装备位置:衣服</v>
      </c>
      <c r="C175">
        <f>IF(OR(stditems!C175=5,stditems!C175=10,stditems!C175=11,stditems!C175=30,stditems!C175=16,stditems!C175=12,stditems!C175=25),0,IF(OR(stditems!C175=15,stditems!C175=19,stditems!C175=20,stditems!C175=21,stditems!C175=22,stditems!C175=23,stditems!C175=24,stditems!C175=26,stditems!C175=28,stditems!C175=29,stditems!C175=30,stditems!C175=53,stditems!C175=62,stditems!C175=63,stditems!C175=64,stditems!C175=65,stditems!C175=90),stditems!D175,""))</f>
        <v>0</v>
      </c>
      <c r="D175" t="str">
        <f>IF(ISNA( VLOOKUP(C175,attrDesc!A:C,2,FALSE)),"", "\250/"&amp;VLOOKUP(C175,attrDesc!A:C,2,FALSE)&amp;":"&amp;VLOOKUP(C175,attrDesc!A:C,3,FALSE))</f>
        <v/>
      </c>
      <c r="H175" t="str">
        <f t="shared" si="8"/>
        <v>151/装备位置:衣服</v>
      </c>
      <c r="I175" t="str">
        <f t="shared" si="9"/>
        <v>天师长袍=151/装备位置:衣服</v>
      </c>
      <c r="J175" t="str">
        <f t="shared" si="10"/>
        <v/>
      </c>
      <c r="K175" t="str">
        <f t="shared" si="11"/>
        <v/>
      </c>
    </row>
    <row r="176" spans="1:11" x14ac:dyDescent="0.2">
      <c r="A176" t="str">
        <f>IF(LEN(stditems!B176)=0,"",stditems!B176)</f>
        <v>青铜头盔</v>
      </c>
      <c r="B176" t="str">
        <f>IF(stditems!C176=15,"装备位置:头盔",IF(OR(stditems!C176=19,stditems!C176=20,stditems!C176=21),"装备位置:项链",IF(OR(stditems!C176=5,stditems!C176=6),"装备位置:武器",IF(OR(stditems!C176=10,stditems!C176=11),"装备位置:衣服",IF(stditems!C176=16,"装备位置:斗笠",IF(OR(stditems!C176=22,stditems!C176=23),"装备位置:戒指",IF(OR(stditems!C176=24,stditems!C176=26),"装备位置:手镯",IF(stditems!C176=31,"双击使用物品",IF(stditems!C176=4,"书籍,双击使用",IF(stditems!C176=25,"装备位置:毒符",IF(stditems!C176=41,"任务物品",IF(stditems!C176=56,"强化宝石",IF(stditems!C176=0,"药品",IF(stditems!C176=3,"卷轴",IF(stditems!C176=43,"矿石",IF(stditems!C176=2,"可使用物品",IF(stditems!C176=64,"装备位置:腰带",IF(stditems!C176=62,"装备位置:鞋子",IF(stditems!C176=53,"装备位置:宝石\有气血石功能",IF(stditems!C176=63,"装备位置:灵石",IF(stditems!C176=65,"装备位置:官印",IF(stditems!C176=90,"装备位置:灵玉",IF(OR(stditems!C176=72,stditems!C176=73,stditems!C176=74),"装备位置:称号",IF(stditems!C176=30,"装备位置:勋章",IF(stditems!C176=28,"装备位置:马牌",IF(stditems!C176=12,"装备位置:盾牌",IF(OR(stditems!C176=66,stditems!C176=67),"装备位置:时装衣服",IF(OR(stditems!C176=68,stditems!C176=69),"装备位置:时装武器",IF(OR(stditems!C176=75,stditems!C176=76,stditems!C176=77),"装备位置:时装项链",IF(stditems!C176=78,"装备位置:时装头盔",IF(OR(stditems!C176=79,stditems!C176=80),"装备位置:时装手镯",IF(OR(stditems!C176=81,stditems!C176=82),"装备位置:时装戒指",IF(stditems!C176=83,"装备位置:时装勋章",IF(OR(stditems!C176=84,stditems!C176=85),"装备位置:时装腰带",IF(OR(stditems!C176=86,stditems!C176=87),"装备位置:时装靴子",IF(OR(stditems!C176=88,stditems!C176=89),"装备位置:时装宝石","其他物品"))))))))))))))))))))))))))))))))))))</f>
        <v>装备位置:头盔</v>
      </c>
      <c r="C176">
        <f>IF(OR(stditems!C176=5,stditems!C176=10,stditems!C176=11,stditems!C176=30,stditems!C176=16,stditems!C176=12,stditems!C176=25),0,IF(OR(stditems!C176=15,stditems!C176=19,stditems!C176=20,stditems!C176=21,stditems!C176=22,stditems!C176=23,stditems!C176=24,stditems!C176=26,stditems!C176=28,stditems!C176=29,stditems!C176=30,stditems!C176=53,stditems!C176=62,stditems!C176=63,stditems!C176=64,stditems!C176=65,stditems!C176=90),stditems!D176,""))</f>
        <v>0</v>
      </c>
      <c r="D176" t="str">
        <f>IF(ISNA( VLOOKUP(C176,attrDesc!A:C,2,FALSE)),"", "\250/"&amp;VLOOKUP(C176,attrDesc!A:C,2,FALSE)&amp;":"&amp;VLOOKUP(C176,attrDesc!A:C,3,FALSE))</f>
        <v/>
      </c>
      <c r="H176" t="str">
        <f t="shared" si="8"/>
        <v>151/装备位置:头盔</v>
      </c>
      <c r="I176" t="str">
        <f t="shared" si="9"/>
        <v>青铜头盔=151/装备位置:头盔</v>
      </c>
      <c r="J176" t="str">
        <f t="shared" si="10"/>
        <v/>
      </c>
      <c r="K176" t="str">
        <f t="shared" si="11"/>
        <v/>
      </c>
    </row>
    <row r="177" spans="1:11" x14ac:dyDescent="0.2">
      <c r="A177" t="str">
        <f>IF(LEN(stditems!B177)=0,"",stditems!B177)</f>
        <v>骷髅头盔</v>
      </c>
      <c r="B177" t="str">
        <f>IF(stditems!C177=15,"装备位置:头盔",IF(OR(stditems!C177=19,stditems!C177=20,stditems!C177=21),"装备位置:项链",IF(OR(stditems!C177=5,stditems!C177=6),"装备位置:武器",IF(OR(stditems!C177=10,stditems!C177=11),"装备位置:衣服",IF(stditems!C177=16,"装备位置:斗笠",IF(OR(stditems!C177=22,stditems!C177=23),"装备位置:戒指",IF(OR(stditems!C177=24,stditems!C177=26),"装备位置:手镯",IF(stditems!C177=31,"双击使用物品",IF(stditems!C177=4,"书籍,双击使用",IF(stditems!C177=25,"装备位置:毒符",IF(stditems!C177=41,"任务物品",IF(stditems!C177=56,"强化宝石",IF(stditems!C177=0,"药品",IF(stditems!C177=3,"卷轴",IF(stditems!C177=43,"矿石",IF(stditems!C177=2,"可使用物品",IF(stditems!C177=64,"装备位置:腰带",IF(stditems!C177=62,"装备位置:鞋子",IF(stditems!C177=53,"装备位置:宝石\有气血石功能",IF(stditems!C177=63,"装备位置:灵石",IF(stditems!C177=65,"装备位置:官印",IF(stditems!C177=90,"装备位置:灵玉",IF(OR(stditems!C177=72,stditems!C177=73,stditems!C177=74),"装备位置:称号",IF(stditems!C177=30,"装备位置:勋章",IF(stditems!C177=28,"装备位置:马牌",IF(stditems!C177=12,"装备位置:盾牌",IF(OR(stditems!C177=66,stditems!C177=67),"装备位置:时装衣服",IF(OR(stditems!C177=68,stditems!C177=69),"装备位置:时装武器",IF(OR(stditems!C177=75,stditems!C177=76,stditems!C177=77),"装备位置:时装项链",IF(stditems!C177=78,"装备位置:时装头盔",IF(OR(stditems!C177=79,stditems!C177=80),"装备位置:时装手镯",IF(OR(stditems!C177=81,stditems!C177=82),"装备位置:时装戒指",IF(stditems!C177=83,"装备位置:时装勋章",IF(OR(stditems!C177=84,stditems!C177=85),"装备位置:时装腰带",IF(OR(stditems!C177=86,stditems!C177=87),"装备位置:时装靴子",IF(OR(stditems!C177=88,stditems!C177=89),"装备位置:时装宝石","其他物品"))))))))))))))))))))))))))))))))))))</f>
        <v>装备位置:头盔</v>
      </c>
      <c r="C177">
        <f>IF(OR(stditems!C177=5,stditems!C177=10,stditems!C177=11,stditems!C177=30,stditems!C177=16,stditems!C177=12,stditems!C177=25),0,IF(OR(stditems!C177=15,stditems!C177=19,stditems!C177=20,stditems!C177=21,stditems!C177=22,stditems!C177=23,stditems!C177=24,stditems!C177=26,stditems!C177=28,stditems!C177=29,stditems!C177=30,stditems!C177=53,stditems!C177=62,stditems!C177=63,stditems!C177=64,stditems!C177=65,stditems!C177=90),stditems!D177,""))</f>
        <v>0</v>
      </c>
      <c r="D177" t="str">
        <f>IF(ISNA( VLOOKUP(C177,attrDesc!A:C,2,FALSE)),"", "\250/"&amp;VLOOKUP(C177,attrDesc!A:C,2,FALSE)&amp;":"&amp;VLOOKUP(C177,attrDesc!A:C,3,FALSE))</f>
        <v/>
      </c>
      <c r="H177" t="str">
        <f t="shared" si="8"/>
        <v>151/装备位置:头盔</v>
      </c>
      <c r="I177" t="str">
        <f t="shared" si="9"/>
        <v>骷髅头盔=151/装备位置:头盔</v>
      </c>
      <c r="J177" t="str">
        <f t="shared" si="10"/>
        <v/>
      </c>
      <c r="K177" t="str">
        <f t="shared" si="11"/>
        <v/>
      </c>
    </row>
    <row r="178" spans="1:11" x14ac:dyDescent="0.2">
      <c r="A178" t="str">
        <f>IF(LEN(stditems!B178)=0,"",stditems!B178)</f>
        <v>魔法头盔</v>
      </c>
      <c r="B178" t="str">
        <f>IF(stditems!C178=15,"装备位置:头盔",IF(OR(stditems!C178=19,stditems!C178=20,stditems!C178=21),"装备位置:项链",IF(OR(stditems!C178=5,stditems!C178=6),"装备位置:武器",IF(OR(stditems!C178=10,stditems!C178=11),"装备位置:衣服",IF(stditems!C178=16,"装备位置:斗笠",IF(OR(stditems!C178=22,stditems!C178=23),"装备位置:戒指",IF(OR(stditems!C178=24,stditems!C178=26),"装备位置:手镯",IF(stditems!C178=31,"双击使用物品",IF(stditems!C178=4,"书籍,双击使用",IF(stditems!C178=25,"装备位置:毒符",IF(stditems!C178=41,"任务物品",IF(stditems!C178=56,"强化宝石",IF(stditems!C178=0,"药品",IF(stditems!C178=3,"卷轴",IF(stditems!C178=43,"矿石",IF(stditems!C178=2,"可使用物品",IF(stditems!C178=64,"装备位置:腰带",IF(stditems!C178=62,"装备位置:鞋子",IF(stditems!C178=53,"装备位置:宝石\有气血石功能",IF(stditems!C178=63,"装备位置:灵石",IF(stditems!C178=65,"装备位置:官印",IF(stditems!C178=90,"装备位置:灵玉",IF(OR(stditems!C178=72,stditems!C178=73,stditems!C178=74),"装备位置:称号",IF(stditems!C178=30,"装备位置:勋章",IF(stditems!C178=28,"装备位置:马牌",IF(stditems!C178=12,"装备位置:盾牌",IF(OR(stditems!C178=66,stditems!C178=67),"装备位置:时装衣服",IF(OR(stditems!C178=68,stditems!C178=69),"装备位置:时装武器",IF(OR(stditems!C178=75,stditems!C178=76,stditems!C178=77),"装备位置:时装项链",IF(stditems!C178=78,"装备位置:时装头盔",IF(OR(stditems!C178=79,stditems!C178=80),"装备位置:时装手镯",IF(OR(stditems!C178=81,stditems!C178=82),"装备位置:时装戒指",IF(stditems!C178=83,"装备位置:时装勋章",IF(OR(stditems!C178=84,stditems!C178=85),"装备位置:时装腰带",IF(OR(stditems!C178=86,stditems!C178=87),"装备位置:时装靴子",IF(OR(stditems!C178=88,stditems!C178=89),"装备位置:时装宝石","其他物品"))))))))))))))))))))))))))))))))))))</f>
        <v>装备位置:头盔</v>
      </c>
      <c r="C178">
        <f>IF(OR(stditems!C178=5,stditems!C178=10,stditems!C178=11,stditems!C178=30,stditems!C178=16,stditems!C178=12,stditems!C178=25),0,IF(OR(stditems!C178=15,stditems!C178=19,stditems!C178=20,stditems!C178=21,stditems!C178=22,stditems!C178=23,stditems!C178=24,stditems!C178=26,stditems!C178=28,stditems!C178=29,stditems!C178=30,stditems!C178=53,stditems!C178=62,stditems!C178=63,stditems!C178=64,stditems!C178=65,stditems!C178=90),stditems!D178,""))</f>
        <v>0</v>
      </c>
      <c r="D178" t="str">
        <f>IF(ISNA( VLOOKUP(C178,attrDesc!A:C,2,FALSE)),"", "\250/"&amp;VLOOKUP(C178,attrDesc!A:C,2,FALSE)&amp;":"&amp;VLOOKUP(C178,attrDesc!A:C,3,FALSE))</f>
        <v/>
      </c>
      <c r="H178" t="str">
        <f t="shared" si="8"/>
        <v>151/装备位置:头盔</v>
      </c>
      <c r="I178" t="str">
        <f t="shared" si="9"/>
        <v>魔法头盔=151/装备位置:头盔</v>
      </c>
      <c r="J178" t="str">
        <f t="shared" si="10"/>
        <v/>
      </c>
      <c r="K178" t="str">
        <f t="shared" si="11"/>
        <v/>
      </c>
    </row>
    <row r="179" spans="1:11" x14ac:dyDescent="0.2">
      <c r="A179" t="str">
        <f>IF(LEN(stditems!B179)=0,"",stditems!B179)</f>
        <v>道士头盔</v>
      </c>
      <c r="B179" t="str">
        <f>IF(stditems!C179=15,"装备位置:头盔",IF(OR(stditems!C179=19,stditems!C179=20,stditems!C179=21),"装备位置:项链",IF(OR(stditems!C179=5,stditems!C179=6),"装备位置:武器",IF(OR(stditems!C179=10,stditems!C179=11),"装备位置:衣服",IF(stditems!C179=16,"装备位置:斗笠",IF(OR(stditems!C179=22,stditems!C179=23),"装备位置:戒指",IF(OR(stditems!C179=24,stditems!C179=26),"装备位置:手镯",IF(stditems!C179=31,"双击使用物品",IF(stditems!C179=4,"书籍,双击使用",IF(stditems!C179=25,"装备位置:毒符",IF(stditems!C179=41,"任务物品",IF(stditems!C179=56,"强化宝石",IF(stditems!C179=0,"药品",IF(stditems!C179=3,"卷轴",IF(stditems!C179=43,"矿石",IF(stditems!C179=2,"可使用物品",IF(stditems!C179=64,"装备位置:腰带",IF(stditems!C179=62,"装备位置:鞋子",IF(stditems!C179=53,"装备位置:宝石\有气血石功能",IF(stditems!C179=63,"装备位置:灵石",IF(stditems!C179=65,"装备位置:官印",IF(stditems!C179=90,"装备位置:灵玉",IF(OR(stditems!C179=72,stditems!C179=73,stditems!C179=74),"装备位置:称号",IF(stditems!C179=30,"装备位置:勋章",IF(stditems!C179=28,"装备位置:马牌",IF(stditems!C179=12,"装备位置:盾牌",IF(OR(stditems!C179=66,stditems!C179=67),"装备位置:时装衣服",IF(OR(stditems!C179=68,stditems!C179=69),"装备位置:时装武器",IF(OR(stditems!C179=75,stditems!C179=76,stditems!C179=77),"装备位置:时装项链",IF(stditems!C179=78,"装备位置:时装头盔",IF(OR(stditems!C179=79,stditems!C179=80),"装备位置:时装手镯",IF(OR(stditems!C179=81,stditems!C179=82),"装备位置:时装戒指",IF(stditems!C179=83,"装备位置:时装勋章",IF(OR(stditems!C179=84,stditems!C179=85),"装备位置:时装腰带",IF(OR(stditems!C179=86,stditems!C179=87),"装备位置:时装靴子",IF(OR(stditems!C179=88,stditems!C179=89),"装备位置:时装宝石","其他物品"))))))))))))))))))))))))))))))))))))</f>
        <v>装备位置:头盔</v>
      </c>
      <c r="C179">
        <f>IF(OR(stditems!C179=5,stditems!C179=10,stditems!C179=11,stditems!C179=30,stditems!C179=16,stditems!C179=12,stditems!C179=25),0,IF(OR(stditems!C179=15,stditems!C179=19,stditems!C179=20,stditems!C179=21,stditems!C179=22,stditems!C179=23,stditems!C179=24,stditems!C179=26,stditems!C179=28,stditems!C179=29,stditems!C179=30,stditems!C179=53,stditems!C179=62,stditems!C179=63,stditems!C179=64,stditems!C179=65,stditems!C179=90),stditems!D179,""))</f>
        <v>0</v>
      </c>
      <c r="D179" t="str">
        <f>IF(ISNA( VLOOKUP(C179,attrDesc!A:C,2,FALSE)),"", "\250/"&amp;VLOOKUP(C179,attrDesc!A:C,2,FALSE)&amp;":"&amp;VLOOKUP(C179,attrDesc!A:C,3,FALSE))</f>
        <v/>
      </c>
      <c r="H179" t="str">
        <f t="shared" si="8"/>
        <v>151/装备位置:头盔</v>
      </c>
      <c r="I179" t="str">
        <f t="shared" si="9"/>
        <v>道士头盔=151/装备位置:头盔</v>
      </c>
      <c r="J179" t="str">
        <f t="shared" si="10"/>
        <v/>
      </c>
      <c r="K179" t="str">
        <f t="shared" si="11"/>
        <v/>
      </c>
    </row>
    <row r="180" spans="1:11" x14ac:dyDescent="0.2">
      <c r="A180" t="str">
        <f>IF(LEN(stditems!B180)=0,"",stditems!B180)</f>
        <v>祈福神项链</v>
      </c>
      <c r="B180" t="str">
        <f>IF(stditems!C180=15,"装备位置:头盔",IF(OR(stditems!C180=19,stditems!C180=20,stditems!C180=21),"装备位置:项链",IF(OR(stditems!C180=5,stditems!C180=6),"装备位置:武器",IF(OR(stditems!C180=10,stditems!C180=11),"装备位置:衣服",IF(stditems!C180=16,"装备位置:斗笠",IF(OR(stditems!C180=22,stditems!C180=23),"装备位置:戒指",IF(OR(stditems!C180=24,stditems!C180=26),"装备位置:手镯",IF(stditems!C180=31,"双击使用物品",IF(stditems!C180=4,"书籍,双击使用",IF(stditems!C180=25,"装备位置:毒符",IF(stditems!C180=41,"任务物品",IF(stditems!C180=56,"强化宝石",IF(stditems!C180=0,"药品",IF(stditems!C180=3,"卷轴",IF(stditems!C180=43,"矿石",IF(stditems!C180=2,"可使用物品",IF(stditems!C180=64,"装备位置:腰带",IF(stditems!C180=62,"装备位置:鞋子",IF(stditems!C180=53,"装备位置:宝石\有气血石功能",IF(stditems!C180=63,"装备位置:灵石",IF(stditems!C180=65,"装备位置:官印",IF(stditems!C180=90,"装备位置:灵玉",IF(OR(stditems!C180=72,stditems!C180=73,stditems!C180=74),"装备位置:称号",IF(stditems!C180=30,"装备位置:勋章",IF(stditems!C180=28,"装备位置:马牌",IF(stditems!C180=12,"装备位置:盾牌",IF(OR(stditems!C180=66,stditems!C180=67),"装备位置:时装衣服",IF(OR(stditems!C180=68,stditems!C180=69),"装备位置:时装武器",IF(OR(stditems!C180=75,stditems!C180=76,stditems!C180=77),"装备位置:时装项链",IF(stditems!C180=78,"装备位置:时装头盔",IF(OR(stditems!C180=79,stditems!C180=80),"装备位置:时装手镯",IF(OR(stditems!C180=81,stditems!C180=82),"装备位置:时装戒指",IF(stditems!C180=83,"装备位置:时装勋章",IF(OR(stditems!C180=84,stditems!C180=85),"装备位置:时装腰带",IF(OR(stditems!C180=86,stditems!C180=87),"装备位置:时装靴子",IF(OR(stditems!C180=88,stditems!C180=89),"装备位置:时装宝石","其他物品"))))))))))))))))))))))))))))))))))))</f>
        <v>装备位置:项链</v>
      </c>
      <c r="C180">
        <f>IF(OR(stditems!C180=5,stditems!C180=10,stditems!C180=11,stditems!C180=30,stditems!C180=16,stditems!C180=12,stditems!C180=25),0,IF(OR(stditems!C180=15,stditems!C180=19,stditems!C180=20,stditems!C180=21,stditems!C180=22,stditems!C180=23,stditems!C180=24,stditems!C180=26,stditems!C180=28,stditems!C180=29,stditems!C180=30,stditems!C180=53,stditems!C180=62,stditems!C180=63,stditems!C180=64,stditems!C180=65,stditems!C180=90),stditems!D180,""))</f>
        <v>0</v>
      </c>
      <c r="D180" t="str">
        <f>IF(ISNA( VLOOKUP(C180,attrDesc!A:C,2,FALSE)),"", "\250/"&amp;VLOOKUP(C180,attrDesc!A:C,2,FALSE)&amp;":"&amp;VLOOKUP(C180,attrDesc!A:C,3,FALSE))</f>
        <v/>
      </c>
      <c r="H180" t="str">
        <f t="shared" si="8"/>
        <v>151/装备位置:项链</v>
      </c>
      <c r="I180" t="str">
        <f t="shared" si="9"/>
        <v>祈福神项链=151/装备位置:项链</v>
      </c>
      <c r="J180" t="str">
        <f t="shared" si="10"/>
        <v/>
      </c>
      <c r="K180" t="str">
        <f t="shared" si="11"/>
        <v/>
      </c>
    </row>
    <row r="181" spans="1:11" x14ac:dyDescent="0.2">
      <c r="A181" t="str">
        <f>IF(LEN(stditems!B181)=0,"",stditems!B181)</f>
        <v>探测项链</v>
      </c>
      <c r="B181" t="str">
        <f>IF(stditems!C181=15,"装备位置:头盔",IF(OR(stditems!C181=19,stditems!C181=20,stditems!C181=21),"装备位置:项链",IF(OR(stditems!C181=5,stditems!C181=6),"装备位置:武器",IF(OR(stditems!C181=10,stditems!C181=11),"装备位置:衣服",IF(stditems!C181=16,"装备位置:斗笠",IF(OR(stditems!C181=22,stditems!C181=23),"装备位置:戒指",IF(OR(stditems!C181=24,stditems!C181=26),"装备位置:手镯",IF(stditems!C181=31,"双击使用物品",IF(stditems!C181=4,"书籍,双击使用",IF(stditems!C181=25,"装备位置:毒符",IF(stditems!C181=41,"任务物品",IF(stditems!C181=56,"强化宝石",IF(stditems!C181=0,"药品",IF(stditems!C181=3,"卷轴",IF(stditems!C181=43,"矿石",IF(stditems!C181=2,"可使用物品",IF(stditems!C181=64,"装备位置:腰带",IF(stditems!C181=62,"装备位置:鞋子",IF(stditems!C181=53,"装备位置:宝石\有气血石功能",IF(stditems!C181=63,"装备位置:灵石",IF(stditems!C181=65,"装备位置:官印",IF(stditems!C181=90,"装备位置:灵玉",IF(OR(stditems!C181=72,stditems!C181=73,stditems!C181=74),"装备位置:称号",IF(stditems!C181=30,"装备位置:勋章",IF(stditems!C181=28,"装备位置:马牌",IF(stditems!C181=12,"装备位置:盾牌",IF(OR(stditems!C181=66,stditems!C181=67),"装备位置:时装衣服",IF(OR(stditems!C181=68,stditems!C181=69),"装备位置:时装武器",IF(OR(stditems!C181=75,stditems!C181=76,stditems!C181=77),"装备位置:时装项链",IF(stditems!C181=78,"装备位置:时装头盔",IF(OR(stditems!C181=79,stditems!C181=80),"装备位置:时装手镯",IF(OR(stditems!C181=81,stditems!C181=82),"装备位置:时装戒指",IF(stditems!C181=83,"装备位置:时装勋章",IF(OR(stditems!C181=84,stditems!C181=85),"装备位置:时装腰带",IF(OR(stditems!C181=86,stditems!C181=87),"装备位置:时装靴子",IF(OR(stditems!C181=88,stditems!C181=89),"装备位置:时装宝石","其他物品"))))))))))))))))))))))))))))))))))))</f>
        <v>装备位置:项链</v>
      </c>
      <c r="C181">
        <f>IF(OR(stditems!C181=5,stditems!C181=10,stditems!C181=11,stditems!C181=30,stditems!C181=16,stditems!C181=12,stditems!C181=25),0,IF(OR(stditems!C181=15,stditems!C181=19,stditems!C181=20,stditems!C181=21,stditems!C181=22,stditems!C181=23,stditems!C181=24,stditems!C181=26,stditems!C181=28,stditems!C181=29,stditems!C181=30,stditems!C181=53,stditems!C181=62,stditems!C181=63,stditems!C181=64,stditems!C181=65,stditems!C181=90),stditems!D181,""))</f>
        <v>121</v>
      </c>
      <c r="D181" t="str">
        <f>IF(ISNA( VLOOKUP(C181,attrDesc!A:C,2,FALSE)),"", "\250/"&amp;VLOOKUP(C181,attrDesc!A:C,2,FALSE)&amp;":"&amp;VLOOKUP(C181,attrDesc!A:C,3,FALSE))</f>
        <v>\250/探测:可以查找指定人物当前位置</v>
      </c>
      <c r="H181" t="str">
        <f t="shared" si="8"/>
        <v>151/装备位置:项链\249/\250/探测:可以查找指定人物当前位置</v>
      </c>
      <c r="I181" t="str">
        <f t="shared" si="9"/>
        <v>探测项链=151/装备位置:项链\249/\250/探测:可以查找指定人物当前位置</v>
      </c>
      <c r="J181" t="str">
        <f t="shared" si="10"/>
        <v/>
      </c>
      <c r="K181" t="str">
        <f t="shared" si="11"/>
        <v/>
      </c>
    </row>
    <row r="182" spans="1:11" x14ac:dyDescent="0.2">
      <c r="A182" t="str">
        <f>IF(LEN(stditems!B182)=0,"",stditems!B182)</f>
        <v>金项链</v>
      </c>
      <c r="B182" t="str">
        <f>IF(stditems!C182=15,"装备位置:头盔",IF(OR(stditems!C182=19,stditems!C182=20,stditems!C182=21),"装备位置:项链",IF(OR(stditems!C182=5,stditems!C182=6),"装备位置:武器",IF(OR(stditems!C182=10,stditems!C182=11),"装备位置:衣服",IF(stditems!C182=16,"装备位置:斗笠",IF(OR(stditems!C182=22,stditems!C182=23),"装备位置:戒指",IF(OR(stditems!C182=24,stditems!C182=26),"装备位置:手镯",IF(stditems!C182=31,"双击使用物品",IF(stditems!C182=4,"书籍,双击使用",IF(stditems!C182=25,"装备位置:毒符",IF(stditems!C182=41,"任务物品",IF(stditems!C182=56,"强化宝石",IF(stditems!C182=0,"药品",IF(stditems!C182=3,"卷轴",IF(stditems!C182=43,"矿石",IF(stditems!C182=2,"可使用物品",IF(stditems!C182=64,"装备位置:腰带",IF(stditems!C182=62,"装备位置:鞋子",IF(stditems!C182=53,"装备位置:宝石\有气血石功能",IF(stditems!C182=63,"装备位置:灵石",IF(stditems!C182=65,"装备位置:官印",IF(stditems!C182=90,"装备位置:灵玉",IF(OR(stditems!C182=72,stditems!C182=73,stditems!C182=74),"装备位置:称号",IF(stditems!C182=30,"装备位置:勋章",IF(stditems!C182=28,"装备位置:马牌",IF(stditems!C182=12,"装备位置:盾牌",IF(OR(stditems!C182=66,stditems!C182=67),"装备位置:时装衣服",IF(OR(stditems!C182=68,stditems!C182=69),"装备位置:时装武器",IF(OR(stditems!C182=75,stditems!C182=76,stditems!C182=77),"装备位置:时装项链",IF(stditems!C182=78,"装备位置:时装头盔",IF(OR(stditems!C182=79,stditems!C182=80),"装备位置:时装手镯",IF(OR(stditems!C182=81,stditems!C182=82),"装备位置:时装戒指",IF(stditems!C182=83,"装备位置:时装勋章",IF(OR(stditems!C182=84,stditems!C182=85),"装备位置:时装腰带",IF(OR(stditems!C182=86,stditems!C182=87),"装备位置:时装靴子",IF(OR(stditems!C182=88,stditems!C182=89),"装备位置:时装宝石","其他物品"))))))))))))))))))))))))))))))))))))</f>
        <v>装备位置:项链</v>
      </c>
      <c r="C182">
        <f>IF(OR(stditems!C182=5,stditems!C182=10,stditems!C182=11,stditems!C182=30,stditems!C182=16,stditems!C182=12,stditems!C182=25),0,IF(OR(stditems!C182=15,stditems!C182=19,stditems!C182=20,stditems!C182=21,stditems!C182=22,stditems!C182=23,stditems!C182=24,stditems!C182=26,stditems!C182=28,stditems!C182=29,stditems!C182=30,stditems!C182=53,stditems!C182=62,stditems!C182=63,stditems!C182=64,stditems!C182=65,stditems!C182=90),stditems!D182,""))</f>
        <v>0</v>
      </c>
      <c r="D182" t="str">
        <f>IF(ISNA( VLOOKUP(C182,attrDesc!A:C,2,FALSE)),"", "\250/"&amp;VLOOKUP(C182,attrDesc!A:C,2,FALSE)&amp;":"&amp;VLOOKUP(C182,attrDesc!A:C,3,FALSE))</f>
        <v/>
      </c>
      <c r="H182" t="str">
        <f t="shared" si="8"/>
        <v>151/装备位置:项链</v>
      </c>
      <c r="I182" t="str">
        <f t="shared" si="9"/>
        <v>金项链=151/装备位置:项链</v>
      </c>
      <c r="J182" t="str">
        <f t="shared" si="10"/>
        <v/>
      </c>
      <c r="K182" t="str">
        <f t="shared" si="11"/>
        <v/>
      </c>
    </row>
    <row r="183" spans="1:11" x14ac:dyDescent="0.2">
      <c r="A183" t="str">
        <f>IF(LEN(stditems!B183)=0,"",stditems!B183)</f>
        <v>传统项链</v>
      </c>
      <c r="B183" t="str">
        <f>IF(stditems!C183=15,"装备位置:头盔",IF(OR(stditems!C183=19,stditems!C183=20,stditems!C183=21),"装备位置:项链",IF(OR(stditems!C183=5,stditems!C183=6),"装备位置:武器",IF(OR(stditems!C183=10,stditems!C183=11),"装备位置:衣服",IF(stditems!C183=16,"装备位置:斗笠",IF(OR(stditems!C183=22,stditems!C183=23),"装备位置:戒指",IF(OR(stditems!C183=24,stditems!C183=26),"装备位置:手镯",IF(stditems!C183=31,"双击使用物品",IF(stditems!C183=4,"书籍,双击使用",IF(stditems!C183=25,"装备位置:毒符",IF(stditems!C183=41,"任务物品",IF(stditems!C183=56,"强化宝石",IF(stditems!C183=0,"药品",IF(stditems!C183=3,"卷轴",IF(stditems!C183=43,"矿石",IF(stditems!C183=2,"可使用物品",IF(stditems!C183=64,"装备位置:腰带",IF(stditems!C183=62,"装备位置:鞋子",IF(stditems!C183=53,"装备位置:宝石\有气血石功能",IF(stditems!C183=63,"装备位置:灵石",IF(stditems!C183=65,"装备位置:官印",IF(stditems!C183=90,"装备位置:灵玉",IF(OR(stditems!C183=72,stditems!C183=73,stditems!C183=74),"装备位置:称号",IF(stditems!C183=30,"装备位置:勋章",IF(stditems!C183=28,"装备位置:马牌",IF(stditems!C183=12,"装备位置:盾牌",IF(OR(stditems!C183=66,stditems!C183=67),"装备位置:时装衣服",IF(OR(stditems!C183=68,stditems!C183=69),"装备位置:时装武器",IF(OR(stditems!C183=75,stditems!C183=76,stditems!C183=77),"装备位置:时装项链",IF(stditems!C183=78,"装备位置:时装头盔",IF(OR(stditems!C183=79,stditems!C183=80),"装备位置:时装手镯",IF(OR(stditems!C183=81,stditems!C183=82),"装备位置:时装戒指",IF(stditems!C183=83,"装备位置:时装勋章",IF(OR(stditems!C183=84,stditems!C183=85),"装备位置:时装腰带",IF(OR(stditems!C183=86,stditems!C183=87),"装备位置:时装靴子",IF(OR(stditems!C183=88,stditems!C183=89),"装备位置:时装宝石","其他物品"))))))))))))))))))))))))))))))))))))</f>
        <v>装备位置:项链</v>
      </c>
      <c r="C183">
        <f>IF(OR(stditems!C183=5,stditems!C183=10,stditems!C183=11,stditems!C183=30,stditems!C183=16,stditems!C183=12,stditems!C183=25),0,IF(OR(stditems!C183=15,stditems!C183=19,stditems!C183=20,stditems!C183=21,stditems!C183=22,stditems!C183=23,stditems!C183=24,stditems!C183=26,stditems!C183=28,stditems!C183=29,stditems!C183=30,stditems!C183=53,stditems!C183=62,stditems!C183=63,stditems!C183=64,stditems!C183=65,stditems!C183=90),stditems!D183,""))</f>
        <v>0</v>
      </c>
      <c r="D183" t="str">
        <f>IF(ISNA( VLOOKUP(C183,attrDesc!A:C,2,FALSE)),"", "\250/"&amp;VLOOKUP(C183,attrDesc!A:C,2,FALSE)&amp;":"&amp;VLOOKUP(C183,attrDesc!A:C,3,FALSE))</f>
        <v/>
      </c>
      <c r="H183" t="str">
        <f t="shared" si="8"/>
        <v>151/装备位置:项链</v>
      </c>
      <c r="I183" t="str">
        <f t="shared" si="9"/>
        <v>传统项链=151/装备位置:项链</v>
      </c>
      <c r="J183" t="str">
        <f t="shared" si="10"/>
        <v/>
      </c>
      <c r="K183" t="str">
        <f t="shared" si="11"/>
        <v/>
      </c>
    </row>
    <row r="184" spans="1:11" x14ac:dyDescent="0.2">
      <c r="A184" t="str">
        <f>IF(LEN(stditems!B184)=0,"",stditems!B184)</f>
        <v>白金项链</v>
      </c>
      <c r="B184" t="str">
        <f>IF(stditems!C184=15,"装备位置:头盔",IF(OR(stditems!C184=19,stditems!C184=20,stditems!C184=21),"装备位置:项链",IF(OR(stditems!C184=5,stditems!C184=6),"装备位置:武器",IF(OR(stditems!C184=10,stditems!C184=11),"装备位置:衣服",IF(stditems!C184=16,"装备位置:斗笠",IF(OR(stditems!C184=22,stditems!C184=23),"装备位置:戒指",IF(OR(stditems!C184=24,stditems!C184=26),"装备位置:手镯",IF(stditems!C184=31,"双击使用物品",IF(stditems!C184=4,"书籍,双击使用",IF(stditems!C184=25,"装备位置:毒符",IF(stditems!C184=41,"任务物品",IF(stditems!C184=56,"强化宝石",IF(stditems!C184=0,"药品",IF(stditems!C184=3,"卷轴",IF(stditems!C184=43,"矿石",IF(stditems!C184=2,"可使用物品",IF(stditems!C184=64,"装备位置:腰带",IF(stditems!C184=62,"装备位置:鞋子",IF(stditems!C184=53,"装备位置:宝石\有气血石功能",IF(stditems!C184=63,"装备位置:灵石",IF(stditems!C184=65,"装备位置:官印",IF(stditems!C184=90,"装备位置:灵玉",IF(OR(stditems!C184=72,stditems!C184=73,stditems!C184=74),"装备位置:称号",IF(stditems!C184=30,"装备位置:勋章",IF(stditems!C184=28,"装备位置:马牌",IF(stditems!C184=12,"装备位置:盾牌",IF(OR(stditems!C184=66,stditems!C184=67),"装备位置:时装衣服",IF(OR(stditems!C184=68,stditems!C184=69),"装备位置:时装武器",IF(OR(stditems!C184=75,stditems!C184=76,stditems!C184=77),"装备位置:时装项链",IF(stditems!C184=78,"装备位置:时装头盔",IF(OR(stditems!C184=79,stditems!C184=80),"装备位置:时装手镯",IF(OR(stditems!C184=81,stditems!C184=82),"装备位置:时装戒指",IF(stditems!C184=83,"装备位置:时装勋章",IF(OR(stditems!C184=84,stditems!C184=85),"装备位置:时装腰带",IF(OR(stditems!C184=86,stditems!C184=87),"装备位置:时装靴子",IF(OR(stditems!C184=88,stditems!C184=89),"装备位置:时装宝石","其他物品"))))))))))))))))))))))))))))))))))))</f>
        <v>装备位置:项链</v>
      </c>
      <c r="C184">
        <f>IF(OR(stditems!C184=5,stditems!C184=10,stditems!C184=11,stditems!C184=30,stditems!C184=16,stditems!C184=12,stditems!C184=25),0,IF(OR(stditems!C184=15,stditems!C184=19,stditems!C184=20,stditems!C184=21,stditems!C184=22,stditems!C184=23,stditems!C184=24,stditems!C184=26,stditems!C184=28,stditems!C184=29,stditems!C184=30,stditems!C184=53,stditems!C184=62,stditems!C184=63,stditems!C184=64,stditems!C184=65,stditems!C184=90),stditems!D184,""))</f>
        <v>0</v>
      </c>
      <c r="D184" t="str">
        <f>IF(ISNA( VLOOKUP(C184,attrDesc!A:C,2,FALSE)),"", "\250/"&amp;VLOOKUP(C184,attrDesc!A:C,2,FALSE)&amp;":"&amp;VLOOKUP(C184,attrDesc!A:C,3,FALSE))</f>
        <v/>
      </c>
      <c r="H184" t="str">
        <f t="shared" si="8"/>
        <v>151/装备位置:项链</v>
      </c>
      <c r="I184" t="str">
        <f t="shared" si="9"/>
        <v>白金项链=151/装备位置:项链</v>
      </c>
      <c r="J184" t="str">
        <f t="shared" si="10"/>
        <v/>
      </c>
      <c r="K184" t="str">
        <f t="shared" si="11"/>
        <v/>
      </c>
    </row>
    <row r="185" spans="1:11" x14ac:dyDescent="0.2">
      <c r="A185" t="str">
        <f>IF(LEN(stditems!B185)=0,"",stditems!B185)</f>
        <v>白色虎齿项链</v>
      </c>
      <c r="B185" t="str">
        <f>IF(stditems!C185=15,"装备位置:头盔",IF(OR(stditems!C185=19,stditems!C185=20,stditems!C185=21),"装备位置:项链",IF(OR(stditems!C185=5,stditems!C185=6),"装备位置:武器",IF(OR(stditems!C185=10,stditems!C185=11),"装备位置:衣服",IF(stditems!C185=16,"装备位置:斗笠",IF(OR(stditems!C185=22,stditems!C185=23),"装备位置:戒指",IF(OR(stditems!C185=24,stditems!C185=26),"装备位置:手镯",IF(stditems!C185=31,"双击使用物品",IF(stditems!C185=4,"书籍,双击使用",IF(stditems!C185=25,"装备位置:毒符",IF(stditems!C185=41,"任务物品",IF(stditems!C185=56,"强化宝石",IF(stditems!C185=0,"药品",IF(stditems!C185=3,"卷轴",IF(stditems!C185=43,"矿石",IF(stditems!C185=2,"可使用物品",IF(stditems!C185=64,"装备位置:腰带",IF(stditems!C185=62,"装备位置:鞋子",IF(stditems!C185=53,"装备位置:宝石\有气血石功能",IF(stditems!C185=63,"装备位置:灵石",IF(stditems!C185=65,"装备位置:官印",IF(stditems!C185=90,"装备位置:灵玉",IF(OR(stditems!C185=72,stditems!C185=73,stditems!C185=74),"装备位置:称号",IF(stditems!C185=30,"装备位置:勋章",IF(stditems!C185=28,"装备位置:马牌",IF(stditems!C185=12,"装备位置:盾牌",IF(OR(stditems!C185=66,stditems!C185=67),"装备位置:时装衣服",IF(OR(stditems!C185=68,stditems!C185=69),"装备位置:时装武器",IF(OR(stditems!C185=75,stditems!C185=76,stditems!C185=77),"装备位置:时装项链",IF(stditems!C185=78,"装备位置:时装头盔",IF(OR(stditems!C185=79,stditems!C185=80),"装备位置:时装手镯",IF(OR(stditems!C185=81,stditems!C185=82),"装备位置:时装戒指",IF(stditems!C185=83,"装备位置:时装勋章",IF(OR(stditems!C185=84,stditems!C185=85),"装备位置:时装腰带",IF(OR(stditems!C185=86,stditems!C185=87),"装备位置:时装靴子",IF(OR(stditems!C185=88,stditems!C185=89),"装备位置:时装宝石","其他物品"))))))))))))))))))))))))))))))))))))</f>
        <v>装备位置:项链</v>
      </c>
      <c r="C185">
        <f>IF(OR(stditems!C185=5,stditems!C185=10,stditems!C185=11,stditems!C185=30,stditems!C185=16,stditems!C185=12,stditems!C185=25),0,IF(OR(stditems!C185=15,stditems!C185=19,stditems!C185=20,stditems!C185=21,stditems!C185=22,stditems!C185=23,stditems!C185=24,stditems!C185=26,stditems!C185=28,stditems!C185=29,stditems!C185=30,stditems!C185=53,stditems!C185=62,stditems!C185=63,stditems!C185=64,stditems!C185=65,stditems!C185=90),stditems!D185,""))</f>
        <v>0</v>
      </c>
      <c r="D185" t="str">
        <f>IF(ISNA( VLOOKUP(C185,attrDesc!A:C,2,FALSE)),"", "\250/"&amp;VLOOKUP(C185,attrDesc!A:C,2,FALSE)&amp;":"&amp;VLOOKUP(C185,attrDesc!A:C,3,FALSE))</f>
        <v/>
      </c>
      <c r="H185" t="str">
        <f t="shared" si="8"/>
        <v>151/装备位置:项链</v>
      </c>
      <c r="I185" t="str">
        <f t="shared" si="9"/>
        <v>白色虎齿项链=151/装备位置:项链</v>
      </c>
      <c r="J185" t="str">
        <f t="shared" si="10"/>
        <v/>
      </c>
      <c r="K185" t="str">
        <f t="shared" si="11"/>
        <v/>
      </c>
    </row>
    <row r="186" spans="1:11" x14ac:dyDescent="0.2">
      <c r="A186" t="str">
        <f>IF(LEN(stditems!B186)=0,"",stditems!B186)</f>
        <v>躲避手链</v>
      </c>
      <c r="B186" t="str">
        <f>IF(stditems!C186=15,"装备位置:头盔",IF(OR(stditems!C186=19,stditems!C186=20,stditems!C186=21),"装备位置:项链",IF(OR(stditems!C186=5,stditems!C186=6),"装备位置:武器",IF(OR(stditems!C186=10,stditems!C186=11),"装备位置:衣服",IF(stditems!C186=16,"装备位置:斗笠",IF(OR(stditems!C186=22,stditems!C186=23),"装备位置:戒指",IF(OR(stditems!C186=24,stditems!C186=26),"装备位置:手镯",IF(stditems!C186=31,"双击使用物品",IF(stditems!C186=4,"书籍,双击使用",IF(stditems!C186=25,"装备位置:毒符",IF(stditems!C186=41,"任务物品",IF(stditems!C186=56,"强化宝石",IF(stditems!C186=0,"药品",IF(stditems!C186=3,"卷轴",IF(stditems!C186=43,"矿石",IF(stditems!C186=2,"可使用物品",IF(stditems!C186=64,"装备位置:腰带",IF(stditems!C186=62,"装备位置:鞋子",IF(stditems!C186=53,"装备位置:宝石\有气血石功能",IF(stditems!C186=63,"装备位置:灵石",IF(stditems!C186=65,"装备位置:官印",IF(stditems!C186=90,"装备位置:灵玉",IF(OR(stditems!C186=72,stditems!C186=73,stditems!C186=74),"装备位置:称号",IF(stditems!C186=30,"装备位置:勋章",IF(stditems!C186=28,"装备位置:马牌",IF(stditems!C186=12,"装备位置:盾牌",IF(OR(stditems!C186=66,stditems!C186=67),"装备位置:时装衣服",IF(OR(stditems!C186=68,stditems!C186=69),"装备位置:时装武器",IF(OR(stditems!C186=75,stditems!C186=76,stditems!C186=77),"装备位置:时装项链",IF(stditems!C186=78,"装备位置:时装头盔",IF(OR(stditems!C186=79,stditems!C186=80),"装备位置:时装手镯",IF(OR(stditems!C186=81,stditems!C186=82),"装备位置:时装戒指",IF(stditems!C186=83,"装备位置:时装勋章",IF(OR(stditems!C186=84,stditems!C186=85),"装备位置:时装腰带",IF(OR(stditems!C186=86,stditems!C186=87),"装备位置:时装靴子",IF(OR(stditems!C186=88,stditems!C186=89),"装备位置:时装宝石","其他物品"))))))))))))))))))))))))))))))))))))</f>
        <v>装备位置:项链</v>
      </c>
      <c r="C186">
        <f>IF(OR(stditems!C186=5,stditems!C186=10,stditems!C186=11,stditems!C186=30,stditems!C186=16,stditems!C186=12,stditems!C186=25),0,IF(OR(stditems!C186=15,stditems!C186=19,stditems!C186=20,stditems!C186=21,stditems!C186=22,stditems!C186=23,stditems!C186=24,stditems!C186=26,stditems!C186=28,stditems!C186=29,stditems!C186=30,stditems!C186=53,stditems!C186=62,stditems!C186=63,stditems!C186=64,stditems!C186=65,stditems!C186=90),stditems!D186,""))</f>
        <v>0</v>
      </c>
      <c r="D186" t="str">
        <f>IF(ISNA( VLOOKUP(C186,attrDesc!A:C,2,FALSE)),"", "\250/"&amp;VLOOKUP(C186,attrDesc!A:C,2,FALSE)&amp;":"&amp;VLOOKUP(C186,attrDesc!A:C,3,FALSE))</f>
        <v/>
      </c>
      <c r="H186" t="str">
        <f t="shared" si="8"/>
        <v>151/装备位置:项链</v>
      </c>
      <c r="I186" t="str">
        <f t="shared" si="9"/>
        <v>躲避手链=151/装备位置:项链</v>
      </c>
      <c r="J186" t="str">
        <f t="shared" si="10"/>
        <v/>
      </c>
      <c r="K186" t="str">
        <f t="shared" si="11"/>
        <v/>
      </c>
    </row>
    <row r="187" spans="1:11" x14ac:dyDescent="0.2">
      <c r="A187" t="str">
        <f>IF(LEN(stditems!B187)=0,"",stditems!B187)</f>
        <v>黑檀项链</v>
      </c>
      <c r="B187" t="str">
        <f>IF(stditems!C187=15,"装备位置:头盔",IF(OR(stditems!C187=19,stditems!C187=20,stditems!C187=21),"装备位置:项链",IF(OR(stditems!C187=5,stditems!C187=6),"装备位置:武器",IF(OR(stditems!C187=10,stditems!C187=11),"装备位置:衣服",IF(stditems!C187=16,"装备位置:斗笠",IF(OR(stditems!C187=22,stditems!C187=23),"装备位置:戒指",IF(OR(stditems!C187=24,stditems!C187=26),"装备位置:手镯",IF(stditems!C187=31,"双击使用物品",IF(stditems!C187=4,"书籍,双击使用",IF(stditems!C187=25,"装备位置:毒符",IF(stditems!C187=41,"任务物品",IF(stditems!C187=56,"强化宝石",IF(stditems!C187=0,"药品",IF(stditems!C187=3,"卷轴",IF(stditems!C187=43,"矿石",IF(stditems!C187=2,"可使用物品",IF(stditems!C187=64,"装备位置:腰带",IF(stditems!C187=62,"装备位置:鞋子",IF(stditems!C187=53,"装备位置:宝石\有气血石功能",IF(stditems!C187=63,"装备位置:灵石",IF(stditems!C187=65,"装备位置:官印",IF(stditems!C187=90,"装备位置:灵玉",IF(OR(stditems!C187=72,stditems!C187=73,stditems!C187=74),"装备位置:称号",IF(stditems!C187=30,"装备位置:勋章",IF(stditems!C187=28,"装备位置:马牌",IF(stditems!C187=12,"装备位置:盾牌",IF(OR(stditems!C187=66,stditems!C187=67),"装备位置:时装衣服",IF(OR(stditems!C187=68,stditems!C187=69),"装备位置:时装武器",IF(OR(stditems!C187=75,stditems!C187=76,stditems!C187=77),"装备位置:时装项链",IF(stditems!C187=78,"装备位置:时装头盔",IF(OR(stditems!C187=79,stditems!C187=80),"装备位置:时装手镯",IF(OR(stditems!C187=81,stditems!C187=82),"装备位置:时装戒指",IF(stditems!C187=83,"装备位置:时装勋章",IF(OR(stditems!C187=84,stditems!C187=85),"装备位置:时装腰带",IF(OR(stditems!C187=86,stditems!C187=87),"装备位置:时装靴子",IF(OR(stditems!C187=88,stditems!C187=89),"装备位置:时装宝石","其他物品"))))))))))))))))))))))))))))))))))))</f>
        <v>装备位置:项链</v>
      </c>
      <c r="C187">
        <f>IF(OR(stditems!C187=5,stditems!C187=10,stditems!C187=11,stditems!C187=30,stditems!C187=16,stditems!C187=12,stditems!C187=25),0,IF(OR(stditems!C187=15,stditems!C187=19,stditems!C187=20,stditems!C187=21,stditems!C187=22,stditems!C187=23,stditems!C187=24,stditems!C187=26,stditems!C187=28,stditems!C187=29,stditems!C187=30,stditems!C187=53,stditems!C187=62,stditems!C187=63,stditems!C187=64,stditems!C187=65,stditems!C187=90),stditems!D187,""))</f>
        <v>0</v>
      </c>
      <c r="D187" t="str">
        <f>IF(ISNA( VLOOKUP(C187,attrDesc!A:C,2,FALSE)),"", "\250/"&amp;VLOOKUP(C187,attrDesc!A:C,2,FALSE)&amp;":"&amp;VLOOKUP(C187,attrDesc!A:C,3,FALSE))</f>
        <v/>
      </c>
      <c r="H187" t="str">
        <f t="shared" si="8"/>
        <v>151/装备位置:项链</v>
      </c>
      <c r="I187" t="str">
        <f t="shared" si="9"/>
        <v>黑檀项链=151/装备位置:项链</v>
      </c>
      <c r="J187" t="str">
        <f t="shared" si="10"/>
        <v/>
      </c>
      <c r="K187" t="str">
        <f t="shared" si="11"/>
        <v/>
      </c>
    </row>
    <row r="188" spans="1:11" x14ac:dyDescent="0.2">
      <c r="A188" t="str">
        <f>IF(LEN(stditems!B188)=0,"",stditems!B188)</f>
        <v>黄色水晶项链</v>
      </c>
      <c r="B188" t="str">
        <f>IF(stditems!C188=15,"装备位置:头盔",IF(OR(stditems!C188=19,stditems!C188=20,stditems!C188=21),"装备位置:项链",IF(OR(stditems!C188=5,stditems!C188=6),"装备位置:武器",IF(OR(stditems!C188=10,stditems!C188=11),"装备位置:衣服",IF(stditems!C188=16,"装备位置:斗笠",IF(OR(stditems!C188=22,stditems!C188=23),"装备位置:戒指",IF(OR(stditems!C188=24,stditems!C188=26),"装备位置:手镯",IF(stditems!C188=31,"双击使用物品",IF(stditems!C188=4,"书籍,双击使用",IF(stditems!C188=25,"装备位置:毒符",IF(stditems!C188=41,"任务物品",IF(stditems!C188=56,"强化宝石",IF(stditems!C188=0,"药品",IF(stditems!C188=3,"卷轴",IF(stditems!C188=43,"矿石",IF(stditems!C188=2,"可使用物品",IF(stditems!C188=64,"装备位置:腰带",IF(stditems!C188=62,"装备位置:鞋子",IF(stditems!C188=53,"装备位置:宝石\有气血石功能",IF(stditems!C188=63,"装备位置:灵石",IF(stditems!C188=65,"装备位置:官印",IF(stditems!C188=90,"装备位置:灵玉",IF(OR(stditems!C188=72,stditems!C188=73,stditems!C188=74),"装备位置:称号",IF(stditems!C188=30,"装备位置:勋章",IF(stditems!C188=28,"装备位置:马牌",IF(stditems!C188=12,"装备位置:盾牌",IF(OR(stditems!C188=66,stditems!C188=67),"装备位置:时装衣服",IF(OR(stditems!C188=68,stditems!C188=69),"装备位置:时装武器",IF(OR(stditems!C188=75,stditems!C188=76,stditems!C188=77),"装备位置:时装项链",IF(stditems!C188=78,"装备位置:时装头盔",IF(OR(stditems!C188=79,stditems!C188=80),"装备位置:时装手镯",IF(OR(stditems!C188=81,stditems!C188=82),"装备位置:时装戒指",IF(stditems!C188=83,"装备位置:时装勋章",IF(OR(stditems!C188=84,stditems!C188=85),"装备位置:时装腰带",IF(OR(stditems!C188=86,stditems!C188=87),"装备位置:时装靴子",IF(OR(stditems!C188=88,stditems!C188=89),"装备位置:时装宝石","其他物品"))))))))))))))))))))))))))))))))))))</f>
        <v>装备位置:项链</v>
      </c>
      <c r="C188">
        <f>IF(OR(stditems!C188=5,stditems!C188=10,stditems!C188=11,stditems!C188=30,stditems!C188=16,stditems!C188=12,stditems!C188=25),0,IF(OR(stditems!C188=15,stditems!C188=19,stditems!C188=20,stditems!C188=21,stditems!C188=22,stditems!C188=23,stditems!C188=24,stditems!C188=26,stditems!C188=28,stditems!C188=29,stditems!C188=30,stditems!C188=53,stditems!C188=62,stditems!C188=63,stditems!C188=64,stditems!C188=65,stditems!C188=90),stditems!D188,""))</f>
        <v>0</v>
      </c>
      <c r="D188" t="str">
        <f>IF(ISNA( VLOOKUP(C188,attrDesc!A:C,2,FALSE)),"", "\250/"&amp;VLOOKUP(C188,attrDesc!A:C,2,FALSE)&amp;":"&amp;VLOOKUP(C188,attrDesc!A:C,3,FALSE))</f>
        <v/>
      </c>
      <c r="H188" t="str">
        <f t="shared" si="8"/>
        <v>151/装备位置:项链</v>
      </c>
      <c r="I188" t="str">
        <f t="shared" si="9"/>
        <v>黄色水晶项链=151/装备位置:项链</v>
      </c>
      <c r="J188" t="str">
        <f t="shared" si="10"/>
        <v/>
      </c>
      <c r="K188" t="str">
        <f t="shared" si="11"/>
        <v/>
      </c>
    </row>
    <row r="189" spans="1:11" x14ac:dyDescent="0.2">
      <c r="A189" t="str">
        <f>IF(LEN(stditems!B189)=0,"",stditems!B189)</f>
        <v>黑色水晶项链</v>
      </c>
      <c r="B189" t="str">
        <f>IF(stditems!C189=15,"装备位置:头盔",IF(OR(stditems!C189=19,stditems!C189=20,stditems!C189=21),"装备位置:项链",IF(OR(stditems!C189=5,stditems!C189=6),"装备位置:武器",IF(OR(stditems!C189=10,stditems!C189=11),"装备位置:衣服",IF(stditems!C189=16,"装备位置:斗笠",IF(OR(stditems!C189=22,stditems!C189=23),"装备位置:戒指",IF(OR(stditems!C189=24,stditems!C189=26),"装备位置:手镯",IF(stditems!C189=31,"双击使用物品",IF(stditems!C189=4,"书籍,双击使用",IF(stditems!C189=25,"装备位置:毒符",IF(stditems!C189=41,"任务物品",IF(stditems!C189=56,"强化宝石",IF(stditems!C189=0,"药品",IF(stditems!C189=3,"卷轴",IF(stditems!C189=43,"矿石",IF(stditems!C189=2,"可使用物品",IF(stditems!C189=64,"装备位置:腰带",IF(stditems!C189=62,"装备位置:鞋子",IF(stditems!C189=53,"装备位置:宝石\有气血石功能",IF(stditems!C189=63,"装备位置:灵石",IF(stditems!C189=65,"装备位置:官印",IF(stditems!C189=90,"装备位置:灵玉",IF(OR(stditems!C189=72,stditems!C189=73,stditems!C189=74),"装备位置:称号",IF(stditems!C189=30,"装备位置:勋章",IF(stditems!C189=28,"装备位置:马牌",IF(stditems!C189=12,"装备位置:盾牌",IF(OR(stditems!C189=66,stditems!C189=67),"装备位置:时装衣服",IF(OR(stditems!C189=68,stditems!C189=69),"装备位置:时装武器",IF(OR(stditems!C189=75,stditems!C189=76,stditems!C189=77),"装备位置:时装项链",IF(stditems!C189=78,"装备位置:时装头盔",IF(OR(stditems!C189=79,stditems!C189=80),"装备位置:时装手镯",IF(OR(stditems!C189=81,stditems!C189=82),"装备位置:时装戒指",IF(stditems!C189=83,"装备位置:时装勋章",IF(OR(stditems!C189=84,stditems!C189=85),"装备位置:时装腰带",IF(OR(stditems!C189=86,stditems!C189=87),"装备位置:时装靴子",IF(OR(stditems!C189=88,stditems!C189=89),"装备位置:时装宝石","其他物品"))))))))))))))))))))))))))))))))))))</f>
        <v>装备位置:项链</v>
      </c>
      <c r="C189">
        <f>IF(OR(stditems!C189=5,stditems!C189=10,stditems!C189=11,stditems!C189=30,stditems!C189=16,stditems!C189=12,stditems!C189=25),0,IF(OR(stditems!C189=15,stditems!C189=19,stditems!C189=20,stditems!C189=21,stditems!C189=22,stditems!C189=23,stditems!C189=24,stditems!C189=26,stditems!C189=28,stditems!C189=29,stditems!C189=30,stditems!C189=53,stditems!C189=62,stditems!C189=63,stditems!C189=64,stditems!C189=65,stditems!C189=90),stditems!D189,""))</f>
        <v>0</v>
      </c>
      <c r="D189" t="str">
        <f>IF(ISNA( VLOOKUP(C189,attrDesc!A:C,2,FALSE)),"", "\250/"&amp;VLOOKUP(C189,attrDesc!A:C,2,FALSE)&amp;":"&amp;VLOOKUP(C189,attrDesc!A:C,3,FALSE))</f>
        <v/>
      </c>
      <c r="H189" t="str">
        <f t="shared" si="8"/>
        <v>151/装备位置:项链</v>
      </c>
      <c r="I189" t="str">
        <f t="shared" si="9"/>
        <v>黑色水晶项链=151/装备位置:项链</v>
      </c>
      <c r="J189" t="str">
        <f t="shared" si="10"/>
        <v/>
      </c>
      <c r="K189" t="str">
        <f t="shared" si="11"/>
        <v/>
      </c>
    </row>
    <row r="190" spans="1:11" x14ac:dyDescent="0.2">
      <c r="A190" t="str">
        <f>IF(LEN(stditems!B190)=0,"",stditems!B190)</f>
        <v>技巧项链</v>
      </c>
      <c r="B190" t="str">
        <f>IF(stditems!C190=15,"装备位置:头盔",IF(OR(stditems!C190=19,stditems!C190=20,stditems!C190=21),"装备位置:项链",IF(OR(stditems!C190=5,stditems!C190=6),"装备位置:武器",IF(OR(stditems!C190=10,stditems!C190=11),"装备位置:衣服",IF(stditems!C190=16,"装备位置:斗笠",IF(OR(stditems!C190=22,stditems!C190=23),"装备位置:戒指",IF(OR(stditems!C190=24,stditems!C190=26),"装备位置:手镯",IF(stditems!C190=31,"双击使用物品",IF(stditems!C190=4,"书籍,双击使用",IF(stditems!C190=25,"装备位置:毒符",IF(stditems!C190=41,"任务物品",IF(stditems!C190=56,"强化宝石",IF(stditems!C190=0,"药品",IF(stditems!C190=3,"卷轴",IF(stditems!C190=43,"矿石",IF(stditems!C190=2,"可使用物品",IF(stditems!C190=64,"装备位置:腰带",IF(stditems!C190=62,"装备位置:鞋子",IF(stditems!C190=53,"装备位置:宝石\有气血石功能",IF(stditems!C190=63,"装备位置:灵石",IF(stditems!C190=65,"装备位置:官印",IF(stditems!C190=90,"装备位置:灵玉",IF(OR(stditems!C190=72,stditems!C190=73,stditems!C190=74),"装备位置:称号",IF(stditems!C190=30,"装备位置:勋章",IF(stditems!C190=28,"装备位置:马牌",IF(stditems!C190=12,"装备位置:盾牌",IF(OR(stditems!C190=66,stditems!C190=67),"装备位置:时装衣服",IF(OR(stditems!C190=68,stditems!C190=69),"装备位置:时装武器",IF(OR(stditems!C190=75,stditems!C190=76,stditems!C190=77),"装备位置:时装项链",IF(stditems!C190=78,"装备位置:时装头盔",IF(OR(stditems!C190=79,stditems!C190=80),"装备位置:时装手镯",IF(OR(stditems!C190=81,stditems!C190=82),"装备位置:时装戒指",IF(stditems!C190=83,"装备位置:时装勋章",IF(OR(stditems!C190=84,stditems!C190=85),"装备位置:时装腰带",IF(OR(stditems!C190=86,stditems!C190=87),"装备位置:时装靴子",IF(OR(stditems!C190=88,stditems!C190=89),"装备位置:时装宝石","其他物品"))))))))))))))))))))))))))))))))))))</f>
        <v>装备位置:项链</v>
      </c>
      <c r="C190">
        <f>IF(OR(stditems!C190=5,stditems!C190=10,stditems!C190=11,stditems!C190=30,stditems!C190=16,stditems!C190=12,stditems!C190=25),0,IF(OR(stditems!C190=15,stditems!C190=19,stditems!C190=20,stditems!C190=21,stditems!C190=22,stditems!C190=23,stditems!C190=24,stditems!C190=26,stditems!C190=28,stditems!C190=29,stditems!C190=30,stditems!C190=53,stditems!C190=62,stditems!C190=63,stditems!C190=64,stditems!C190=65,stditems!C190=90),stditems!D190,""))</f>
        <v>120</v>
      </c>
      <c r="D190" t="str">
        <f>IF(ISNA( VLOOKUP(C190,attrDesc!A:C,2,FALSE)),"", "\250/"&amp;VLOOKUP(C190,attrDesc!A:C,2,FALSE)&amp;":"&amp;VLOOKUP(C190,attrDesc!A:C,3,FALSE))</f>
        <v>\250/技巧:人物在练技能时\得到双倍的练习点</v>
      </c>
      <c r="H190" t="str">
        <f t="shared" si="8"/>
        <v>151/装备位置:项链\249/\250/技巧:人物在练技能时\得到双倍的练习点</v>
      </c>
      <c r="I190" t="str">
        <f t="shared" si="9"/>
        <v>技巧项链=151/装备位置:项链\249/\250/技巧:人物在练技能时\得到双倍的练习点</v>
      </c>
      <c r="J190" t="str">
        <f t="shared" si="10"/>
        <v/>
      </c>
      <c r="K190" t="str">
        <f t="shared" si="11"/>
        <v/>
      </c>
    </row>
    <row r="191" spans="1:11" x14ac:dyDescent="0.2">
      <c r="A191" t="str">
        <f>IF(LEN(stditems!B191)=0,"",stditems!B191)</f>
        <v>魔鬼项链</v>
      </c>
      <c r="B191" t="str">
        <f>IF(stditems!C191=15,"装备位置:头盔",IF(OR(stditems!C191=19,stditems!C191=20,stditems!C191=21),"装备位置:项链",IF(OR(stditems!C191=5,stditems!C191=6),"装备位置:武器",IF(OR(stditems!C191=10,stditems!C191=11),"装备位置:衣服",IF(stditems!C191=16,"装备位置:斗笠",IF(OR(stditems!C191=22,stditems!C191=23),"装备位置:戒指",IF(OR(stditems!C191=24,stditems!C191=26),"装备位置:手镯",IF(stditems!C191=31,"双击使用物品",IF(stditems!C191=4,"书籍,双击使用",IF(stditems!C191=25,"装备位置:毒符",IF(stditems!C191=41,"任务物品",IF(stditems!C191=56,"强化宝石",IF(stditems!C191=0,"药品",IF(stditems!C191=3,"卷轴",IF(stditems!C191=43,"矿石",IF(stditems!C191=2,"可使用物品",IF(stditems!C191=64,"装备位置:腰带",IF(stditems!C191=62,"装备位置:鞋子",IF(stditems!C191=53,"装备位置:宝石\有气血石功能",IF(stditems!C191=63,"装备位置:灵石",IF(stditems!C191=65,"装备位置:官印",IF(stditems!C191=90,"装备位置:灵玉",IF(OR(stditems!C191=72,stditems!C191=73,stditems!C191=74),"装备位置:称号",IF(stditems!C191=30,"装备位置:勋章",IF(stditems!C191=28,"装备位置:马牌",IF(stditems!C191=12,"装备位置:盾牌",IF(OR(stditems!C191=66,stditems!C191=67),"装备位置:时装衣服",IF(OR(stditems!C191=68,stditems!C191=69),"装备位置:时装武器",IF(OR(stditems!C191=75,stditems!C191=76,stditems!C191=77),"装备位置:时装项链",IF(stditems!C191=78,"装备位置:时装头盔",IF(OR(stditems!C191=79,stditems!C191=80),"装备位置:时装手镯",IF(OR(stditems!C191=81,stditems!C191=82),"装备位置:时装戒指",IF(stditems!C191=83,"装备位置:时装勋章",IF(OR(stditems!C191=84,stditems!C191=85),"装备位置:时装腰带",IF(OR(stditems!C191=86,stditems!C191=87),"装备位置:时装靴子",IF(OR(stditems!C191=88,stditems!C191=89),"装备位置:时装宝石","其他物品"))))))))))))))))))))))))))))))))))))</f>
        <v>装备位置:项链</v>
      </c>
      <c r="C191">
        <f>IF(OR(stditems!C191=5,stditems!C191=10,stditems!C191=11,stditems!C191=30,stditems!C191=16,stditems!C191=12,stditems!C191=25),0,IF(OR(stditems!C191=15,stditems!C191=19,stditems!C191=20,stditems!C191=21,stditems!C191=22,stditems!C191=23,stditems!C191=24,stditems!C191=26,stditems!C191=28,stditems!C191=29,stditems!C191=30,stditems!C191=53,stditems!C191=62,stditems!C191=63,stditems!C191=64,stditems!C191=65,stditems!C191=90),stditems!D191,""))</f>
        <v>0</v>
      </c>
      <c r="D191" t="str">
        <f>IF(ISNA( VLOOKUP(C191,attrDesc!A:C,2,FALSE)),"", "\250/"&amp;VLOOKUP(C191,attrDesc!A:C,2,FALSE)&amp;":"&amp;VLOOKUP(C191,attrDesc!A:C,3,FALSE))</f>
        <v/>
      </c>
      <c r="H191" t="str">
        <f t="shared" si="8"/>
        <v>151/装备位置:项链</v>
      </c>
      <c r="I191" t="str">
        <f t="shared" si="9"/>
        <v>魔鬼项链=151/装备位置:项链</v>
      </c>
      <c r="J191" t="str">
        <f t="shared" si="10"/>
        <v/>
      </c>
      <c r="K191" t="str">
        <f t="shared" si="11"/>
        <v/>
      </c>
    </row>
    <row r="192" spans="1:11" x14ac:dyDescent="0.2">
      <c r="A192" t="str">
        <f>IF(LEN(stditems!B192)=0,"",stditems!B192)</f>
        <v>琥珀项链</v>
      </c>
      <c r="B192" t="str">
        <f>IF(stditems!C192=15,"装备位置:头盔",IF(OR(stditems!C192=19,stditems!C192=20,stditems!C192=21),"装备位置:项链",IF(OR(stditems!C192=5,stditems!C192=6),"装备位置:武器",IF(OR(stditems!C192=10,stditems!C192=11),"装备位置:衣服",IF(stditems!C192=16,"装备位置:斗笠",IF(OR(stditems!C192=22,stditems!C192=23),"装备位置:戒指",IF(OR(stditems!C192=24,stditems!C192=26),"装备位置:手镯",IF(stditems!C192=31,"双击使用物品",IF(stditems!C192=4,"书籍,双击使用",IF(stditems!C192=25,"装备位置:毒符",IF(stditems!C192=41,"任务物品",IF(stditems!C192=56,"强化宝石",IF(stditems!C192=0,"药品",IF(stditems!C192=3,"卷轴",IF(stditems!C192=43,"矿石",IF(stditems!C192=2,"可使用物品",IF(stditems!C192=64,"装备位置:腰带",IF(stditems!C192=62,"装备位置:鞋子",IF(stditems!C192=53,"装备位置:宝石\有气血石功能",IF(stditems!C192=63,"装备位置:灵石",IF(stditems!C192=65,"装备位置:官印",IF(stditems!C192=90,"装备位置:灵玉",IF(OR(stditems!C192=72,stditems!C192=73,stditems!C192=74),"装备位置:称号",IF(stditems!C192=30,"装备位置:勋章",IF(stditems!C192=28,"装备位置:马牌",IF(stditems!C192=12,"装备位置:盾牌",IF(OR(stditems!C192=66,stditems!C192=67),"装备位置:时装衣服",IF(OR(stditems!C192=68,stditems!C192=69),"装备位置:时装武器",IF(OR(stditems!C192=75,stditems!C192=76,stditems!C192=77),"装备位置:时装项链",IF(stditems!C192=78,"装备位置:时装头盔",IF(OR(stditems!C192=79,stditems!C192=80),"装备位置:时装手镯",IF(OR(stditems!C192=81,stditems!C192=82),"装备位置:时装戒指",IF(stditems!C192=83,"装备位置:时装勋章",IF(OR(stditems!C192=84,stditems!C192=85),"装备位置:时装腰带",IF(OR(stditems!C192=86,stditems!C192=87),"装备位置:时装靴子",IF(OR(stditems!C192=88,stditems!C192=89),"装备位置:时装宝石","其他物品"))))))))))))))))))))))))))))))))))))</f>
        <v>装备位置:项链</v>
      </c>
      <c r="C192">
        <f>IF(OR(stditems!C192=5,stditems!C192=10,stditems!C192=11,stditems!C192=30,stditems!C192=16,stditems!C192=12,stditems!C192=25),0,IF(OR(stditems!C192=15,stditems!C192=19,stditems!C192=20,stditems!C192=21,stditems!C192=22,stditems!C192=23,stditems!C192=24,stditems!C192=26,stditems!C192=28,stditems!C192=29,stditems!C192=30,stditems!C192=53,stditems!C192=62,stditems!C192=63,stditems!C192=64,stditems!C192=65,stditems!C192=90),stditems!D192,""))</f>
        <v>0</v>
      </c>
      <c r="D192" t="str">
        <f>IF(ISNA( VLOOKUP(C192,attrDesc!A:C,2,FALSE)),"", "\250/"&amp;VLOOKUP(C192,attrDesc!A:C,2,FALSE)&amp;":"&amp;VLOOKUP(C192,attrDesc!A:C,3,FALSE))</f>
        <v/>
      </c>
      <c r="H192" t="str">
        <f t="shared" si="8"/>
        <v>151/装备位置:项链</v>
      </c>
      <c r="I192" t="str">
        <f t="shared" si="9"/>
        <v>琥珀项链=151/装备位置:项链</v>
      </c>
      <c r="J192" t="str">
        <f t="shared" si="10"/>
        <v/>
      </c>
      <c r="K192" t="str">
        <f t="shared" si="11"/>
        <v/>
      </c>
    </row>
    <row r="193" spans="1:11" x14ac:dyDescent="0.2">
      <c r="A193" t="str">
        <f>IF(LEN(stditems!B193)=0,"",stditems!B193)</f>
        <v>凤凰明珠</v>
      </c>
      <c r="B193" t="str">
        <f>IF(stditems!C193=15,"装备位置:头盔",IF(OR(stditems!C193=19,stditems!C193=20,stditems!C193=21),"装备位置:项链",IF(OR(stditems!C193=5,stditems!C193=6),"装备位置:武器",IF(OR(stditems!C193=10,stditems!C193=11),"装备位置:衣服",IF(stditems!C193=16,"装备位置:斗笠",IF(OR(stditems!C193=22,stditems!C193=23),"装备位置:戒指",IF(OR(stditems!C193=24,stditems!C193=26),"装备位置:手镯",IF(stditems!C193=31,"双击使用物品",IF(stditems!C193=4,"书籍,双击使用",IF(stditems!C193=25,"装备位置:毒符",IF(stditems!C193=41,"任务物品",IF(stditems!C193=56,"强化宝石",IF(stditems!C193=0,"药品",IF(stditems!C193=3,"卷轴",IF(stditems!C193=43,"矿石",IF(stditems!C193=2,"可使用物品",IF(stditems!C193=64,"装备位置:腰带",IF(stditems!C193=62,"装备位置:鞋子",IF(stditems!C193=53,"装备位置:宝石\有气血石功能",IF(stditems!C193=63,"装备位置:灵石",IF(stditems!C193=65,"装备位置:官印",IF(stditems!C193=90,"装备位置:灵玉",IF(OR(stditems!C193=72,stditems!C193=73,stditems!C193=74),"装备位置:称号",IF(stditems!C193=30,"装备位置:勋章",IF(stditems!C193=28,"装备位置:马牌",IF(stditems!C193=12,"装备位置:盾牌",IF(OR(stditems!C193=66,stditems!C193=67),"装备位置:时装衣服",IF(OR(stditems!C193=68,stditems!C193=69),"装备位置:时装武器",IF(OR(stditems!C193=75,stditems!C193=76,stditems!C193=77),"装备位置:时装项链",IF(stditems!C193=78,"装备位置:时装头盔",IF(OR(stditems!C193=79,stditems!C193=80),"装备位置:时装手镯",IF(OR(stditems!C193=81,stditems!C193=82),"装备位置:时装戒指",IF(stditems!C193=83,"装备位置:时装勋章",IF(OR(stditems!C193=84,stditems!C193=85),"装备位置:时装腰带",IF(OR(stditems!C193=86,stditems!C193=87),"装备位置:时装靴子",IF(OR(stditems!C193=88,stditems!C193=89),"装备位置:时装宝石","其他物品"))))))))))))))))))))))))))))))))))))</f>
        <v>装备位置:项链</v>
      </c>
      <c r="C193">
        <f>IF(OR(stditems!C193=5,stditems!C193=10,stditems!C193=11,stditems!C193=30,stditems!C193=16,stditems!C193=12,stditems!C193=25),0,IF(OR(stditems!C193=15,stditems!C193=19,stditems!C193=20,stditems!C193=21,stditems!C193=22,stditems!C193=23,stditems!C193=24,stditems!C193=26,stditems!C193=28,stditems!C193=29,stditems!C193=30,stditems!C193=53,stditems!C193=62,stditems!C193=63,stditems!C193=64,stditems!C193=65,stditems!C193=90),stditems!D193,""))</f>
        <v>0</v>
      </c>
      <c r="D193" t="str">
        <f>IF(ISNA( VLOOKUP(C193,attrDesc!A:C,2,FALSE)),"", "\250/"&amp;VLOOKUP(C193,attrDesc!A:C,2,FALSE)&amp;":"&amp;VLOOKUP(C193,attrDesc!A:C,3,FALSE))</f>
        <v/>
      </c>
      <c r="H193" t="str">
        <f t="shared" si="8"/>
        <v>151/装备位置:项链</v>
      </c>
      <c r="I193" t="str">
        <f t="shared" si="9"/>
        <v>凤凰明珠=151/装备位置:项链</v>
      </c>
      <c r="J193" t="str">
        <f t="shared" si="10"/>
        <v/>
      </c>
      <c r="K193" t="str">
        <f t="shared" si="11"/>
        <v/>
      </c>
    </row>
    <row r="194" spans="1:11" x14ac:dyDescent="0.2">
      <c r="A194" t="str">
        <f>IF(LEN(stditems!B194)=0,"",stditems!B194)</f>
        <v>灯笼项链</v>
      </c>
      <c r="B194" t="str">
        <f>IF(stditems!C194=15,"装备位置:头盔",IF(OR(stditems!C194=19,stditems!C194=20,stditems!C194=21),"装备位置:项链",IF(OR(stditems!C194=5,stditems!C194=6),"装备位置:武器",IF(OR(stditems!C194=10,stditems!C194=11),"装备位置:衣服",IF(stditems!C194=16,"装备位置:斗笠",IF(OR(stditems!C194=22,stditems!C194=23),"装备位置:戒指",IF(OR(stditems!C194=24,stditems!C194=26),"装备位置:手镯",IF(stditems!C194=31,"双击使用物品",IF(stditems!C194=4,"书籍,双击使用",IF(stditems!C194=25,"装备位置:毒符",IF(stditems!C194=41,"任务物品",IF(stditems!C194=56,"强化宝石",IF(stditems!C194=0,"药品",IF(stditems!C194=3,"卷轴",IF(stditems!C194=43,"矿石",IF(stditems!C194=2,"可使用物品",IF(stditems!C194=64,"装备位置:腰带",IF(stditems!C194=62,"装备位置:鞋子",IF(stditems!C194=53,"装备位置:宝石\有气血石功能",IF(stditems!C194=63,"装备位置:灵石",IF(stditems!C194=65,"装备位置:官印",IF(stditems!C194=90,"装备位置:灵玉",IF(OR(stditems!C194=72,stditems!C194=73,stditems!C194=74),"装备位置:称号",IF(stditems!C194=30,"装备位置:勋章",IF(stditems!C194=28,"装备位置:马牌",IF(stditems!C194=12,"装备位置:盾牌",IF(OR(stditems!C194=66,stditems!C194=67),"装备位置:时装衣服",IF(OR(stditems!C194=68,stditems!C194=69),"装备位置:时装武器",IF(OR(stditems!C194=75,stditems!C194=76,stditems!C194=77),"装备位置:时装项链",IF(stditems!C194=78,"装备位置:时装头盔",IF(OR(stditems!C194=79,stditems!C194=80),"装备位置:时装手镯",IF(OR(stditems!C194=81,stditems!C194=82),"装备位置:时装戒指",IF(stditems!C194=83,"装备位置:时装勋章",IF(OR(stditems!C194=84,stditems!C194=85),"装备位置:时装腰带",IF(OR(stditems!C194=86,stditems!C194=87),"装备位置:时装靴子",IF(OR(stditems!C194=88,stditems!C194=89),"装备位置:时装宝石","其他物品"))))))))))))))))))))))))))))))))))))</f>
        <v>装备位置:项链</v>
      </c>
      <c r="C194">
        <f>IF(OR(stditems!C194=5,stditems!C194=10,stditems!C194=11,stditems!C194=30,stditems!C194=16,stditems!C194=12,stditems!C194=25),0,IF(OR(stditems!C194=15,stditems!C194=19,stditems!C194=20,stditems!C194=21,stditems!C194=22,stditems!C194=23,stditems!C194=24,stditems!C194=26,stditems!C194=28,stditems!C194=29,stditems!C194=30,stditems!C194=53,stditems!C194=62,stditems!C194=63,stditems!C194=64,stditems!C194=65,stditems!C194=90),stditems!D194,""))</f>
        <v>0</v>
      </c>
      <c r="D194" t="str">
        <f>IF(ISNA( VLOOKUP(C194,attrDesc!A:C,2,FALSE)),"", "\250/"&amp;VLOOKUP(C194,attrDesc!A:C,2,FALSE)&amp;":"&amp;VLOOKUP(C194,attrDesc!A:C,3,FALSE))</f>
        <v/>
      </c>
      <c r="H194" t="str">
        <f t="shared" si="8"/>
        <v>151/装备位置:项链</v>
      </c>
      <c r="I194" t="str">
        <f t="shared" si="9"/>
        <v>灯笼项链=151/装备位置:项链</v>
      </c>
      <c r="J194" t="str">
        <f t="shared" si="10"/>
        <v/>
      </c>
      <c r="K194" t="str">
        <f t="shared" si="11"/>
        <v/>
      </c>
    </row>
    <row r="195" spans="1:11" x14ac:dyDescent="0.2">
      <c r="A195" t="str">
        <f>IF(LEN(stditems!B195)=0,"",stditems!B195)</f>
        <v>蓝翡翠项链</v>
      </c>
      <c r="B195" t="str">
        <f>IF(stditems!C195=15,"装备位置:头盔",IF(OR(stditems!C195=19,stditems!C195=20,stditems!C195=21),"装备位置:项链",IF(OR(stditems!C195=5,stditems!C195=6),"装备位置:武器",IF(OR(stditems!C195=10,stditems!C195=11),"装备位置:衣服",IF(stditems!C195=16,"装备位置:斗笠",IF(OR(stditems!C195=22,stditems!C195=23),"装备位置:戒指",IF(OR(stditems!C195=24,stditems!C195=26),"装备位置:手镯",IF(stditems!C195=31,"双击使用物品",IF(stditems!C195=4,"书籍,双击使用",IF(stditems!C195=25,"装备位置:毒符",IF(stditems!C195=41,"任务物品",IF(stditems!C195=56,"强化宝石",IF(stditems!C195=0,"药品",IF(stditems!C195=3,"卷轴",IF(stditems!C195=43,"矿石",IF(stditems!C195=2,"可使用物品",IF(stditems!C195=64,"装备位置:腰带",IF(stditems!C195=62,"装备位置:鞋子",IF(stditems!C195=53,"装备位置:宝石\有气血石功能",IF(stditems!C195=63,"装备位置:灵石",IF(stditems!C195=65,"装备位置:官印",IF(stditems!C195=90,"装备位置:灵玉",IF(OR(stditems!C195=72,stditems!C195=73,stditems!C195=74),"装备位置:称号",IF(stditems!C195=30,"装备位置:勋章",IF(stditems!C195=28,"装备位置:马牌",IF(stditems!C195=12,"装备位置:盾牌",IF(OR(stditems!C195=66,stditems!C195=67),"装备位置:时装衣服",IF(OR(stditems!C195=68,stditems!C195=69),"装备位置:时装武器",IF(OR(stditems!C195=75,stditems!C195=76,stditems!C195=77),"装备位置:时装项链",IF(stditems!C195=78,"装备位置:时装头盔",IF(OR(stditems!C195=79,stditems!C195=80),"装备位置:时装手镯",IF(OR(stditems!C195=81,stditems!C195=82),"装备位置:时装戒指",IF(stditems!C195=83,"装备位置:时装勋章",IF(OR(stditems!C195=84,stditems!C195=85),"装备位置:时装腰带",IF(OR(stditems!C195=86,stditems!C195=87),"装备位置:时装靴子",IF(OR(stditems!C195=88,stditems!C195=89),"装备位置:时装宝石","其他物品"))))))))))))))))))))))))))))))))))))</f>
        <v>装备位置:项链</v>
      </c>
      <c r="C195">
        <f>IF(OR(stditems!C195=5,stditems!C195=10,stditems!C195=11,stditems!C195=30,stditems!C195=16,stditems!C195=12,stditems!C195=25),0,IF(OR(stditems!C195=15,stditems!C195=19,stditems!C195=20,stditems!C195=21,stditems!C195=22,stditems!C195=23,stditems!C195=24,stditems!C195=26,stditems!C195=28,stditems!C195=29,stditems!C195=30,stditems!C195=53,stditems!C195=62,stditems!C195=63,stditems!C195=64,stditems!C195=65,stditems!C195=90),stditems!D195,""))</f>
        <v>0</v>
      </c>
      <c r="D195" t="str">
        <f>IF(ISNA( VLOOKUP(C195,attrDesc!A:C,2,FALSE)),"", "\250/"&amp;VLOOKUP(C195,attrDesc!A:C,2,FALSE)&amp;":"&amp;VLOOKUP(C195,attrDesc!A:C,3,FALSE))</f>
        <v/>
      </c>
      <c r="H195" t="str">
        <f t="shared" ref="H195:H258" si="12">IF(LEN(A195)=0,"", IF(LEN(B195)=0,"","151/"&amp;B195)&amp;IF(LEN(D195)=0,"", "\249/"&amp;D195))</f>
        <v>151/装备位置:项链</v>
      </c>
      <c r="I195" t="str">
        <f t="shared" ref="I195:I258" si="13">IF(LEN(H195)=0,"",A195&amp;"="&amp; H195)</f>
        <v>蓝翡翠项链=151/装备位置:项链</v>
      </c>
      <c r="J195" t="str">
        <f t="shared" ref="J195:J258" si="14">IF(LEN(E195)=0,"", "\168/[物品特性]\"&amp;E195) &amp;IF(LEN(F195)=0,"", "\168/[物品备注]\"&amp; F195)&amp;IF(LEN(G195)=0,"", "\168/[物品出处]\"&amp; G195)</f>
        <v/>
      </c>
      <c r="K195" t="str">
        <f t="shared" ref="K195:K258" si="15">IF(LEN(J195)=0,"",A195&amp;"="&amp;J195)</f>
        <v/>
      </c>
    </row>
    <row r="196" spans="1:11" x14ac:dyDescent="0.2">
      <c r="A196" t="str">
        <f>IF(LEN(stditems!B196)=0,"",stditems!B196)</f>
        <v>竹笛</v>
      </c>
      <c r="B196" t="str">
        <f>IF(stditems!C196=15,"装备位置:头盔",IF(OR(stditems!C196=19,stditems!C196=20,stditems!C196=21),"装备位置:项链",IF(OR(stditems!C196=5,stditems!C196=6),"装备位置:武器",IF(OR(stditems!C196=10,stditems!C196=11),"装备位置:衣服",IF(stditems!C196=16,"装备位置:斗笠",IF(OR(stditems!C196=22,stditems!C196=23),"装备位置:戒指",IF(OR(stditems!C196=24,stditems!C196=26),"装备位置:手镯",IF(stditems!C196=31,"双击使用物品",IF(stditems!C196=4,"书籍,双击使用",IF(stditems!C196=25,"装备位置:毒符",IF(stditems!C196=41,"任务物品",IF(stditems!C196=56,"强化宝石",IF(stditems!C196=0,"药品",IF(stditems!C196=3,"卷轴",IF(stditems!C196=43,"矿石",IF(stditems!C196=2,"可使用物品",IF(stditems!C196=64,"装备位置:腰带",IF(stditems!C196=62,"装备位置:鞋子",IF(stditems!C196=53,"装备位置:宝石\有气血石功能",IF(stditems!C196=63,"装备位置:灵石",IF(stditems!C196=65,"装备位置:官印",IF(stditems!C196=90,"装备位置:灵玉",IF(OR(stditems!C196=72,stditems!C196=73,stditems!C196=74),"装备位置:称号",IF(stditems!C196=30,"装备位置:勋章",IF(stditems!C196=28,"装备位置:马牌",IF(stditems!C196=12,"装备位置:盾牌",IF(OR(stditems!C196=66,stditems!C196=67),"装备位置:时装衣服",IF(OR(stditems!C196=68,stditems!C196=69),"装备位置:时装武器",IF(OR(stditems!C196=75,stditems!C196=76,stditems!C196=77),"装备位置:时装项链",IF(stditems!C196=78,"装备位置:时装头盔",IF(OR(stditems!C196=79,stditems!C196=80),"装备位置:时装手镯",IF(OR(stditems!C196=81,stditems!C196=82),"装备位置:时装戒指",IF(stditems!C196=83,"装备位置:时装勋章",IF(OR(stditems!C196=84,stditems!C196=85),"装备位置:时装腰带",IF(OR(stditems!C196=86,stditems!C196=87),"装备位置:时装靴子",IF(OR(stditems!C196=88,stditems!C196=89),"装备位置:时装宝石","其他物品"))))))))))))))))))))))))))))))))))))</f>
        <v>装备位置:项链</v>
      </c>
      <c r="C196">
        <f>IF(OR(stditems!C196=5,stditems!C196=10,stditems!C196=11,stditems!C196=30,stditems!C196=16,stditems!C196=12,stditems!C196=25),0,IF(OR(stditems!C196=15,stditems!C196=19,stditems!C196=20,stditems!C196=21,stditems!C196=22,stditems!C196=23,stditems!C196=24,stditems!C196=26,stditems!C196=28,stditems!C196=29,stditems!C196=30,stditems!C196=53,stditems!C196=62,stditems!C196=63,stditems!C196=64,stditems!C196=65,stditems!C196=90),stditems!D196,""))</f>
        <v>0</v>
      </c>
      <c r="D196" t="str">
        <f>IF(ISNA( VLOOKUP(C196,attrDesc!A:C,2,FALSE)),"", "\250/"&amp;VLOOKUP(C196,attrDesc!A:C,2,FALSE)&amp;":"&amp;VLOOKUP(C196,attrDesc!A:C,3,FALSE))</f>
        <v/>
      </c>
      <c r="H196" t="str">
        <f t="shared" si="12"/>
        <v>151/装备位置:项链</v>
      </c>
      <c r="I196" t="str">
        <f t="shared" si="13"/>
        <v>竹笛=151/装备位置:项链</v>
      </c>
      <c r="J196" t="str">
        <f t="shared" si="14"/>
        <v/>
      </c>
      <c r="K196" t="str">
        <f t="shared" si="15"/>
        <v/>
      </c>
    </row>
    <row r="197" spans="1:11" x14ac:dyDescent="0.2">
      <c r="A197" t="str">
        <f>IF(LEN(stditems!B197)=0,"",stditems!B197)</f>
        <v>放大镜</v>
      </c>
      <c r="B197" t="str">
        <f>IF(stditems!C197=15,"装备位置:头盔",IF(OR(stditems!C197=19,stditems!C197=20,stditems!C197=21),"装备位置:项链",IF(OR(stditems!C197=5,stditems!C197=6),"装备位置:武器",IF(OR(stditems!C197=10,stditems!C197=11),"装备位置:衣服",IF(stditems!C197=16,"装备位置:斗笠",IF(OR(stditems!C197=22,stditems!C197=23),"装备位置:戒指",IF(OR(stditems!C197=24,stditems!C197=26),"装备位置:手镯",IF(stditems!C197=31,"双击使用物品",IF(stditems!C197=4,"书籍,双击使用",IF(stditems!C197=25,"装备位置:毒符",IF(stditems!C197=41,"任务物品",IF(stditems!C197=56,"强化宝石",IF(stditems!C197=0,"药品",IF(stditems!C197=3,"卷轴",IF(stditems!C197=43,"矿石",IF(stditems!C197=2,"可使用物品",IF(stditems!C197=64,"装备位置:腰带",IF(stditems!C197=62,"装备位置:鞋子",IF(stditems!C197=53,"装备位置:宝石\有气血石功能",IF(stditems!C197=63,"装备位置:灵石",IF(stditems!C197=65,"装备位置:官印",IF(stditems!C197=90,"装备位置:灵玉",IF(OR(stditems!C197=72,stditems!C197=73,stditems!C197=74),"装备位置:称号",IF(stditems!C197=30,"装备位置:勋章",IF(stditems!C197=28,"装备位置:马牌",IF(stditems!C197=12,"装备位置:盾牌",IF(OR(stditems!C197=66,stditems!C197=67),"装备位置:时装衣服",IF(OR(stditems!C197=68,stditems!C197=69),"装备位置:时装武器",IF(OR(stditems!C197=75,stditems!C197=76,stditems!C197=77),"装备位置:时装项链",IF(stditems!C197=78,"装备位置:时装头盔",IF(OR(stditems!C197=79,stditems!C197=80),"装备位置:时装手镯",IF(OR(stditems!C197=81,stditems!C197=82),"装备位置:时装戒指",IF(stditems!C197=83,"装备位置:时装勋章",IF(OR(stditems!C197=84,stditems!C197=85),"装备位置:时装腰带",IF(OR(stditems!C197=86,stditems!C197=87),"装备位置:时装靴子",IF(OR(stditems!C197=88,stditems!C197=89),"装备位置:时装宝石","其他物品"))))))))))))))))))))))))))))))))))))</f>
        <v>装备位置:项链</v>
      </c>
      <c r="C197">
        <f>IF(OR(stditems!C197=5,stditems!C197=10,stditems!C197=11,stditems!C197=30,stditems!C197=16,stditems!C197=12,stditems!C197=25),0,IF(OR(stditems!C197=15,stditems!C197=19,stditems!C197=20,stditems!C197=21,stditems!C197=22,stditems!C197=23,stditems!C197=24,stditems!C197=26,stditems!C197=28,stditems!C197=29,stditems!C197=30,stditems!C197=53,stditems!C197=62,stditems!C197=63,stditems!C197=64,stditems!C197=65,stditems!C197=90),stditems!D197,""))</f>
        <v>0</v>
      </c>
      <c r="D197" t="str">
        <f>IF(ISNA( VLOOKUP(C197,attrDesc!A:C,2,FALSE)),"", "\250/"&amp;VLOOKUP(C197,attrDesc!A:C,2,FALSE)&amp;":"&amp;VLOOKUP(C197,attrDesc!A:C,3,FALSE))</f>
        <v/>
      </c>
      <c r="H197" t="str">
        <f t="shared" si="12"/>
        <v>151/装备位置:项链</v>
      </c>
      <c r="I197" t="str">
        <f t="shared" si="13"/>
        <v>放大镜=151/装备位置:项链</v>
      </c>
      <c r="J197" t="str">
        <f t="shared" si="14"/>
        <v/>
      </c>
      <c r="K197" t="str">
        <f t="shared" si="15"/>
        <v/>
      </c>
    </row>
    <row r="198" spans="1:11" x14ac:dyDescent="0.2">
      <c r="A198" t="str">
        <f>IF(LEN(stditems!B198)=0,"",stditems!B198)</f>
        <v>铁手镯</v>
      </c>
      <c r="B198" t="str">
        <f>IF(stditems!C198=15,"装备位置:头盔",IF(OR(stditems!C198=19,stditems!C198=20,stditems!C198=21),"装备位置:项链",IF(OR(stditems!C198=5,stditems!C198=6),"装备位置:武器",IF(OR(stditems!C198=10,stditems!C198=11),"装备位置:衣服",IF(stditems!C198=16,"装备位置:斗笠",IF(OR(stditems!C198=22,stditems!C198=23),"装备位置:戒指",IF(OR(stditems!C198=24,stditems!C198=26),"装备位置:手镯",IF(stditems!C198=31,"双击使用物品",IF(stditems!C198=4,"书籍,双击使用",IF(stditems!C198=25,"装备位置:毒符",IF(stditems!C198=41,"任务物品",IF(stditems!C198=56,"强化宝石",IF(stditems!C198=0,"药品",IF(stditems!C198=3,"卷轴",IF(stditems!C198=43,"矿石",IF(stditems!C198=2,"可使用物品",IF(stditems!C198=64,"装备位置:腰带",IF(stditems!C198=62,"装备位置:鞋子",IF(stditems!C198=53,"装备位置:宝石\有气血石功能",IF(stditems!C198=63,"装备位置:灵石",IF(stditems!C198=65,"装备位置:官印",IF(stditems!C198=90,"装备位置:灵玉",IF(OR(stditems!C198=72,stditems!C198=73,stditems!C198=74),"装备位置:称号",IF(stditems!C198=30,"装备位置:勋章",IF(stditems!C198=28,"装备位置:马牌",IF(stditems!C198=12,"装备位置:盾牌",IF(OR(stditems!C198=66,stditems!C198=67),"装备位置:时装衣服",IF(OR(stditems!C198=68,stditems!C198=69),"装备位置:时装武器",IF(OR(stditems!C198=75,stditems!C198=76,stditems!C198=77),"装备位置:时装项链",IF(stditems!C198=78,"装备位置:时装头盔",IF(OR(stditems!C198=79,stditems!C198=80),"装备位置:时装手镯",IF(OR(stditems!C198=81,stditems!C198=82),"装备位置:时装戒指",IF(stditems!C198=83,"装备位置:时装勋章",IF(OR(stditems!C198=84,stditems!C198=85),"装备位置:时装腰带",IF(OR(stditems!C198=86,stditems!C198=87),"装备位置:时装靴子",IF(OR(stditems!C198=88,stditems!C198=89),"装备位置:时装宝石","其他物品"))))))))))))))))))))))))))))))))))))</f>
        <v>装备位置:手镯</v>
      </c>
      <c r="C198">
        <f>IF(OR(stditems!C198=5,stditems!C198=10,stditems!C198=11,stditems!C198=30,stditems!C198=16,stditems!C198=12,stditems!C198=25),0,IF(OR(stditems!C198=15,stditems!C198=19,stditems!C198=20,stditems!C198=21,stditems!C198=22,stditems!C198=23,stditems!C198=24,stditems!C198=26,stditems!C198=28,stditems!C198=29,stditems!C198=30,stditems!C198=53,stditems!C198=62,stditems!C198=63,stditems!C198=64,stditems!C198=65,stditems!C198=90),stditems!D198,""))</f>
        <v>0</v>
      </c>
      <c r="D198" t="str">
        <f>IF(ISNA( VLOOKUP(C198,attrDesc!A:C,2,FALSE)),"", "\250/"&amp;VLOOKUP(C198,attrDesc!A:C,2,FALSE)&amp;":"&amp;VLOOKUP(C198,attrDesc!A:C,3,FALSE))</f>
        <v/>
      </c>
      <c r="H198" t="str">
        <f t="shared" si="12"/>
        <v>151/装备位置:手镯</v>
      </c>
      <c r="I198" t="str">
        <f t="shared" si="13"/>
        <v>铁手镯=151/装备位置:手镯</v>
      </c>
      <c r="J198" t="str">
        <f t="shared" si="14"/>
        <v/>
      </c>
      <c r="K198" t="str">
        <f t="shared" si="15"/>
        <v/>
      </c>
    </row>
    <row r="199" spans="1:11" x14ac:dyDescent="0.2">
      <c r="A199" t="str">
        <f>IF(LEN(stditems!B199)=0,"",stditems!B199)</f>
        <v>小手镯</v>
      </c>
      <c r="B199" t="str">
        <f>IF(stditems!C199=15,"装备位置:头盔",IF(OR(stditems!C199=19,stditems!C199=20,stditems!C199=21),"装备位置:项链",IF(OR(stditems!C199=5,stditems!C199=6),"装备位置:武器",IF(OR(stditems!C199=10,stditems!C199=11),"装备位置:衣服",IF(stditems!C199=16,"装备位置:斗笠",IF(OR(stditems!C199=22,stditems!C199=23),"装备位置:戒指",IF(OR(stditems!C199=24,stditems!C199=26),"装备位置:手镯",IF(stditems!C199=31,"双击使用物品",IF(stditems!C199=4,"书籍,双击使用",IF(stditems!C199=25,"装备位置:毒符",IF(stditems!C199=41,"任务物品",IF(stditems!C199=56,"强化宝石",IF(stditems!C199=0,"药品",IF(stditems!C199=3,"卷轴",IF(stditems!C199=43,"矿石",IF(stditems!C199=2,"可使用物品",IF(stditems!C199=64,"装备位置:腰带",IF(stditems!C199=62,"装备位置:鞋子",IF(stditems!C199=53,"装备位置:宝石\有气血石功能",IF(stditems!C199=63,"装备位置:灵石",IF(stditems!C199=65,"装备位置:官印",IF(stditems!C199=90,"装备位置:灵玉",IF(OR(stditems!C199=72,stditems!C199=73,stditems!C199=74),"装备位置:称号",IF(stditems!C199=30,"装备位置:勋章",IF(stditems!C199=28,"装备位置:马牌",IF(stditems!C199=12,"装备位置:盾牌",IF(OR(stditems!C199=66,stditems!C199=67),"装备位置:时装衣服",IF(OR(stditems!C199=68,stditems!C199=69),"装备位置:时装武器",IF(OR(stditems!C199=75,stditems!C199=76,stditems!C199=77),"装备位置:时装项链",IF(stditems!C199=78,"装备位置:时装头盔",IF(OR(stditems!C199=79,stditems!C199=80),"装备位置:时装手镯",IF(OR(stditems!C199=81,stditems!C199=82),"装备位置:时装戒指",IF(stditems!C199=83,"装备位置:时装勋章",IF(OR(stditems!C199=84,stditems!C199=85),"装备位置:时装腰带",IF(OR(stditems!C199=86,stditems!C199=87),"装备位置:时装靴子",IF(OR(stditems!C199=88,stditems!C199=89),"装备位置:时装宝石","其他物品"))))))))))))))))))))))))))))))))))))</f>
        <v>装备位置:手镯</v>
      </c>
      <c r="C199">
        <f>IF(OR(stditems!C199=5,stditems!C199=10,stditems!C199=11,stditems!C199=30,stditems!C199=16,stditems!C199=12,stditems!C199=25),0,IF(OR(stditems!C199=15,stditems!C199=19,stditems!C199=20,stditems!C199=21,stditems!C199=22,stditems!C199=23,stditems!C199=24,stditems!C199=26,stditems!C199=28,stditems!C199=29,stditems!C199=30,stditems!C199=53,stditems!C199=62,stditems!C199=63,stditems!C199=64,stditems!C199=65,stditems!C199=90),stditems!D199,""))</f>
        <v>0</v>
      </c>
      <c r="D199" t="str">
        <f>IF(ISNA( VLOOKUP(C199,attrDesc!A:C,2,FALSE)),"", "\250/"&amp;VLOOKUP(C199,attrDesc!A:C,2,FALSE)&amp;":"&amp;VLOOKUP(C199,attrDesc!A:C,3,FALSE))</f>
        <v/>
      </c>
      <c r="H199" t="str">
        <f t="shared" si="12"/>
        <v>151/装备位置:手镯</v>
      </c>
      <c r="I199" t="str">
        <f t="shared" si="13"/>
        <v>小手镯=151/装备位置:手镯</v>
      </c>
      <c r="J199" t="str">
        <f t="shared" si="14"/>
        <v/>
      </c>
      <c r="K199" t="str">
        <f t="shared" si="15"/>
        <v/>
      </c>
    </row>
    <row r="200" spans="1:11" x14ac:dyDescent="0.2">
      <c r="A200" t="str">
        <f>IF(LEN(stditems!B200)=0,"",stditems!B200)</f>
        <v>银手镯</v>
      </c>
      <c r="B200" t="str">
        <f>IF(stditems!C200=15,"装备位置:头盔",IF(OR(stditems!C200=19,stditems!C200=20,stditems!C200=21),"装备位置:项链",IF(OR(stditems!C200=5,stditems!C200=6),"装备位置:武器",IF(OR(stditems!C200=10,stditems!C200=11),"装备位置:衣服",IF(stditems!C200=16,"装备位置:斗笠",IF(OR(stditems!C200=22,stditems!C200=23),"装备位置:戒指",IF(OR(stditems!C200=24,stditems!C200=26),"装备位置:手镯",IF(stditems!C200=31,"双击使用物品",IF(stditems!C200=4,"书籍,双击使用",IF(stditems!C200=25,"装备位置:毒符",IF(stditems!C200=41,"任务物品",IF(stditems!C200=56,"强化宝石",IF(stditems!C200=0,"药品",IF(stditems!C200=3,"卷轴",IF(stditems!C200=43,"矿石",IF(stditems!C200=2,"可使用物品",IF(stditems!C200=64,"装备位置:腰带",IF(stditems!C200=62,"装备位置:鞋子",IF(stditems!C200=53,"装备位置:宝石\有气血石功能",IF(stditems!C200=63,"装备位置:灵石",IF(stditems!C200=65,"装备位置:官印",IF(stditems!C200=90,"装备位置:灵玉",IF(OR(stditems!C200=72,stditems!C200=73,stditems!C200=74),"装备位置:称号",IF(stditems!C200=30,"装备位置:勋章",IF(stditems!C200=28,"装备位置:马牌",IF(stditems!C200=12,"装备位置:盾牌",IF(OR(stditems!C200=66,stditems!C200=67),"装备位置:时装衣服",IF(OR(stditems!C200=68,stditems!C200=69),"装备位置:时装武器",IF(OR(stditems!C200=75,stditems!C200=76,stditems!C200=77),"装备位置:时装项链",IF(stditems!C200=78,"装备位置:时装头盔",IF(OR(stditems!C200=79,stditems!C200=80),"装备位置:时装手镯",IF(OR(stditems!C200=81,stditems!C200=82),"装备位置:时装戒指",IF(stditems!C200=83,"装备位置:时装勋章",IF(OR(stditems!C200=84,stditems!C200=85),"装备位置:时装腰带",IF(OR(stditems!C200=86,stditems!C200=87),"装备位置:时装靴子",IF(OR(stditems!C200=88,stditems!C200=89),"装备位置:时装宝石","其他物品"))))))))))))))))))))))))))))))))))))</f>
        <v>装备位置:手镯</v>
      </c>
      <c r="C200">
        <f>IF(OR(stditems!C200=5,stditems!C200=10,stditems!C200=11,stditems!C200=30,stditems!C200=16,stditems!C200=12,stditems!C200=25),0,IF(OR(stditems!C200=15,stditems!C200=19,stditems!C200=20,stditems!C200=21,stditems!C200=22,stditems!C200=23,stditems!C200=24,stditems!C200=26,stditems!C200=28,stditems!C200=29,stditems!C200=30,stditems!C200=53,stditems!C200=62,stditems!C200=63,stditems!C200=64,stditems!C200=65,stditems!C200=90),stditems!D200,""))</f>
        <v>0</v>
      </c>
      <c r="D200" t="str">
        <f>IF(ISNA( VLOOKUP(C200,attrDesc!A:C,2,FALSE)),"", "\250/"&amp;VLOOKUP(C200,attrDesc!A:C,2,FALSE)&amp;":"&amp;VLOOKUP(C200,attrDesc!A:C,3,FALSE))</f>
        <v/>
      </c>
      <c r="H200" t="str">
        <f t="shared" si="12"/>
        <v>151/装备位置:手镯</v>
      </c>
      <c r="I200" t="str">
        <f t="shared" si="13"/>
        <v>银手镯=151/装备位置:手镯</v>
      </c>
      <c r="J200" t="str">
        <f t="shared" si="14"/>
        <v/>
      </c>
      <c r="K200" t="str">
        <f t="shared" si="15"/>
        <v/>
      </c>
    </row>
    <row r="201" spans="1:11" x14ac:dyDescent="0.2">
      <c r="A201" t="str">
        <f>IF(LEN(stditems!B201)=0,"",stditems!B201)</f>
        <v>皮制手套</v>
      </c>
      <c r="B201" t="str">
        <f>IF(stditems!C201=15,"装备位置:头盔",IF(OR(stditems!C201=19,stditems!C201=20,stditems!C201=21),"装备位置:项链",IF(OR(stditems!C201=5,stditems!C201=6),"装备位置:武器",IF(OR(stditems!C201=10,stditems!C201=11),"装备位置:衣服",IF(stditems!C201=16,"装备位置:斗笠",IF(OR(stditems!C201=22,stditems!C201=23),"装备位置:戒指",IF(OR(stditems!C201=24,stditems!C201=26),"装备位置:手镯",IF(stditems!C201=31,"双击使用物品",IF(stditems!C201=4,"书籍,双击使用",IF(stditems!C201=25,"装备位置:毒符",IF(stditems!C201=41,"任务物品",IF(stditems!C201=56,"强化宝石",IF(stditems!C201=0,"药品",IF(stditems!C201=3,"卷轴",IF(stditems!C201=43,"矿石",IF(stditems!C201=2,"可使用物品",IF(stditems!C201=64,"装备位置:腰带",IF(stditems!C201=62,"装备位置:鞋子",IF(stditems!C201=53,"装备位置:宝石\有气血石功能",IF(stditems!C201=63,"装备位置:灵石",IF(stditems!C201=65,"装备位置:官印",IF(stditems!C201=90,"装备位置:灵玉",IF(OR(stditems!C201=72,stditems!C201=73,stditems!C201=74),"装备位置:称号",IF(stditems!C201=30,"装备位置:勋章",IF(stditems!C201=28,"装备位置:马牌",IF(stditems!C201=12,"装备位置:盾牌",IF(OR(stditems!C201=66,stditems!C201=67),"装备位置:时装衣服",IF(OR(stditems!C201=68,stditems!C201=69),"装备位置:时装武器",IF(OR(stditems!C201=75,stditems!C201=76,stditems!C201=77),"装备位置:时装项链",IF(stditems!C201=78,"装备位置:时装头盔",IF(OR(stditems!C201=79,stditems!C201=80),"装备位置:时装手镯",IF(OR(stditems!C201=81,stditems!C201=82),"装备位置:时装戒指",IF(stditems!C201=83,"装备位置:时装勋章",IF(OR(stditems!C201=84,stditems!C201=85),"装备位置:时装腰带",IF(OR(stditems!C201=86,stditems!C201=87),"装备位置:时装靴子",IF(OR(stditems!C201=88,stditems!C201=89),"装备位置:时装宝石","其他物品"))))))))))))))))))))))))))))))))))))</f>
        <v>装备位置:手镯</v>
      </c>
      <c r="C201">
        <f>IF(OR(stditems!C201=5,stditems!C201=10,stditems!C201=11,stditems!C201=30,stditems!C201=16,stditems!C201=12,stditems!C201=25),0,IF(OR(stditems!C201=15,stditems!C201=19,stditems!C201=20,stditems!C201=21,stditems!C201=22,stditems!C201=23,stditems!C201=24,stditems!C201=26,stditems!C201=28,stditems!C201=29,stditems!C201=30,stditems!C201=53,stditems!C201=62,stditems!C201=63,stditems!C201=64,stditems!C201=65,stditems!C201=90),stditems!D201,""))</f>
        <v>0</v>
      </c>
      <c r="D201" t="str">
        <f>IF(ISNA( VLOOKUP(C201,attrDesc!A:C,2,FALSE)),"", "\250/"&amp;VLOOKUP(C201,attrDesc!A:C,2,FALSE)&amp;":"&amp;VLOOKUP(C201,attrDesc!A:C,3,FALSE))</f>
        <v/>
      </c>
      <c r="H201" t="str">
        <f t="shared" si="12"/>
        <v>151/装备位置:手镯</v>
      </c>
      <c r="I201" t="str">
        <f t="shared" si="13"/>
        <v>皮制手套=151/装备位置:手镯</v>
      </c>
      <c r="J201" t="str">
        <f t="shared" si="14"/>
        <v/>
      </c>
      <c r="K201" t="str">
        <f t="shared" si="15"/>
        <v/>
      </c>
    </row>
    <row r="202" spans="1:11" x14ac:dyDescent="0.2">
      <c r="A202" t="str">
        <f>IF(LEN(stditems!B202)=0,"",stditems!B202)</f>
        <v>钢手镯</v>
      </c>
      <c r="B202" t="str">
        <f>IF(stditems!C202=15,"装备位置:头盔",IF(OR(stditems!C202=19,stditems!C202=20,stditems!C202=21),"装备位置:项链",IF(OR(stditems!C202=5,stditems!C202=6),"装备位置:武器",IF(OR(stditems!C202=10,stditems!C202=11),"装备位置:衣服",IF(stditems!C202=16,"装备位置:斗笠",IF(OR(stditems!C202=22,stditems!C202=23),"装备位置:戒指",IF(OR(stditems!C202=24,stditems!C202=26),"装备位置:手镯",IF(stditems!C202=31,"双击使用物品",IF(stditems!C202=4,"书籍,双击使用",IF(stditems!C202=25,"装备位置:毒符",IF(stditems!C202=41,"任务物品",IF(stditems!C202=56,"强化宝石",IF(stditems!C202=0,"药品",IF(stditems!C202=3,"卷轴",IF(stditems!C202=43,"矿石",IF(stditems!C202=2,"可使用物品",IF(stditems!C202=64,"装备位置:腰带",IF(stditems!C202=62,"装备位置:鞋子",IF(stditems!C202=53,"装备位置:宝石\有气血石功能",IF(stditems!C202=63,"装备位置:灵石",IF(stditems!C202=65,"装备位置:官印",IF(stditems!C202=90,"装备位置:灵玉",IF(OR(stditems!C202=72,stditems!C202=73,stditems!C202=74),"装备位置:称号",IF(stditems!C202=30,"装备位置:勋章",IF(stditems!C202=28,"装备位置:马牌",IF(stditems!C202=12,"装备位置:盾牌",IF(OR(stditems!C202=66,stditems!C202=67),"装备位置:时装衣服",IF(OR(stditems!C202=68,stditems!C202=69),"装备位置:时装武器",IF(OR(stditems!C202=75,stditems!C202=76,stditems!C202=77),"装备位置:时装项链",IF(stditems!C202=78,"装备位置:时装头盔",IF(OR(stditems!C202=79,stditems!C202=80),"装备位置:时装手镯",IF(OR(stditems!C202=81,stditems!C202=82),"装备位置:时装戒指",IF(stditems!C202=83,"装备位置:时装勋章",IF(OR(stditems!C202=84,stditems!C202=85),"装备位置:时装腰带",IF(OR(stditems!C202=86,stditems!C202=87),"装备位置:时装靴子",IF(OR(stditems!C202=88,stditems!C202=89),"装备位置:时装宝石","其他物品"))))))))))))))))))))))))))))))))))))</f>
        <v>装备位置:手镯</v>
      </c>
      <c r="C202">
        <f>IF(OR(stditems!C202=5,stditems!C202=10,stditems!C202=11,stditems!C202=30,stditems!C202=16,stditems!C202=12,stditems!C202=25),0,IF(OR(stditems!C202=15,stditems!C202=19,stditems!C202=20,stditems!C202=21,stditems!C202=22,stditems!C202=23,stditems!C202=24,stditems!C202=26,stditems!C202=28,stditems!C202=29,stditems!C202=30,stditems!C202=53,stditems!C202=62,stditems!C202=63,stditems!C202=64,stditems!C202=65,stditems!C202=90),stditems!D202,""))</f>
        <v>0</v>
      </c>
      <c r="D202" t="str">
        <f>IF(ISNA( VLOOKUP(C202,attrDesc!A:C,2,FALSE)),"", "\250/"&amp;VLOOKUP(C202,attrDesc!A:C,2,FALSE)&amp;":"&amp;VLOOKUP(C202,attrDesc!A:C,3,FALSE))</f>
        <v/>
      </c>
      <c r="H202" t="str">
        <f t="shared" si="12"/>
        <v>151/装备位置:手镯</v>
      </c>
      <c r="I202" t="str">
        <f t="shared" si="13"/>
        <v>钢手镯=151/装备位置:手镯</v>
      </c>
      <c r="J202" t="str">
        <f t="shared" si="14"/>
        <v/>
      </c>
      <c r="K202" t="str">
        <f t="shared" si="15"/>
        <v/>
      </c>
    </row>
    <row r="203" spans="1:11" x14ac:dyDescent="0.2">
      <c r="A203" t="str">
        <f>IF(LEN(stditems!B203)=0,"",stditems!B203)</f>
        <v>大手镯</v>
      </c>
      <c r="B203" t="str">
        <f>IF(stditems!C203=15,"装备位置:头盔",IF(OR(stditems!C203=19,stditems!C203=20,stditems!C203=21),"装备位置:项链",IF(OR(stditems!C203=5,stditems!C203=6),"装备位置:武器",IF(OR(stditems!C203=10,stditems!C203=11),"装备位置:衣服",IF(stditems!C203=16,"装备位置:斗笠",IF(OR(stditems!C203=22,stditems!C203=23),"装备位置:戒指",IF(OR(stditems!C203=24,stditems!C203=26),"装备位置:手镯",IF(stditems!C203=31,"双击使用物品",IF(stditems!C203=4,"书籍,双击使用",IF(stditems!C203=25,"装备位置:毒符",IF(stditems!C203=41,"任务物品",IF(stditems!C203=56,"强化宝石",IF(stditems!C203=0,"药品",IF(stditems!C203=3,"卷轴",IF(stditems!C203=43,"矿石",IF(stditems!C203=2,"可使用物品",IF(stditems!C203=64,"装备位置:腰带",IF(stditems!C203=62,"装备位置:鞋子",IF(stditems!C203=53,"装备位置:宝石\有气血石功能",IF(stditems!C203=63,"装备位置:灵石",IF(stditems!C203=65,"装备位置:官印",IF(stditems!C203=90,"装备位置:灵玉",IF(OR(stditems!C203=72,stditems!C203=73,stditems!C203=74),"装备位置:称号",IF(stditems!C203=30,"装备位置:勋章",IF(stditems!C203=28,"装备位置:马牌",IF(stditems!C203=12,"装备位置:盾牌",IF(OR(stditems!C203=66,stditems!C203=67),"装备位置:时装衣服",IF(OR(stditems!C203=68,stditems!C203=69),"装备位置:时装武器",IF(OR(stditems!C203=75,stditems!C203=76,stditems!C203=77),"装备位置:时装项链",IF(stditems!C203=78,"装备位置:时装头盔",IF(OR(stditems!C203=79,stditems!C203=80),"装备位置:时装手镯",IF(OR(stditems!C203=81,stditems!C203=82),"装备位置:时装戒指",IF(stditems!C203=83,"装备位置:时装勋章",IF(OR(stditems!C203=84,stditems!C203=85),"装备位置:时装腰带",IF(OR(stditems!C203=86,stditems!C203=87),"装备位置:时装靴子",IF(OR(stditems!C203=88,stditems!C203=89),"装备位置:时装宝石","其他物品"))))))))))))))))))))))))))))))))))))</f>
        <v>装备位置:手镯</v>
      </c>
      <c r="C203">
        <f>IF(OR(stditems!C203=5,stditems!C203=10,stditems!C203=11,stditems!C203=30,stditems!C203=16,stditems!C203=12,stditems!C203=25),0,IF(OR(stditems!C203=15,stditems!C203=19,stditems!C203=20,stditems!C203=21,stditems!C203=22,stditems!C203=23,stditems!C203=24,stditems!C203=26,stditems!C203=28,stditems!C203=29,stditems!C203=30,stditems!C203=53,stditems!C203=62,stditems!C203=63,stditems!C203=64,stditems!C203=65,stditems!C203=90),stditems!D203,""))</f>
        <v>0</v>
      </c>
      <c r="D203" t="str">
        <f>IF(ISNA( VLOOKUP(C203,attrDesc!A:C,2,FALSE)),"", "\250/"&amp;VLOOKUP(C203,attrDesc!A:C,2,FALSE)&amp;":"&amp;VLOOKUP(C203,attrDesc!A:C,3,FALSE))</f>
        <v/>
      </c>
      <c r="H203" t="str">
        <f t="shared" si="12"/>
        <v>151/装备位置:手镯</v>
      </c>
      <c r="I203" t="str">
        <f t="shared" si="13"/>
        <v>大手镯=151/装备位置:手镯</v>
      </c>
      <c r="J203" t="str">
        <f t="shared" si="14"/>
        <v/>
      </c>
      <c r="K203" t="str">
        <f t="shared" si="15"/>
        <v/>
      </c>
    </row>
    <row r="204" spans="1:11" x14ac:dyDescent="0.2">
      <c r="A204" t="str">
        <f>IF(LEN(stditems!B204)=0,"",stditems!B204)</f>
        <v>夏普儿手镯</v>
      </c>
      <c r="B204" t="str">
        <f>IF(stditems!C204=15,"装备位置:头盔",IF(OR(stditems!C204=19,stditems!C204=20,stditems!C204=21),"装备位置:项链",IF(OR(stditems!C204=5,stditems!C204=6),"装备位置:武器",IF(OR(stditems!C204=10,stditems!C204=11),"装备位置:衣服",IF(stditems!C204=16,"装备位置:斗笠",IF(OR(stditems!C204=22,stditems!C204=23),"装备位置:戒指",IF(OR(stditems!C204=24,stditems!C204=26),"装备位置:手镯",IF(stditems!C204=31,"双击使用物品",IF(stditems!C204=4,"书籍,双击使用",IF(stditems!C204=25,"装备位置:毒符",IF(stditems!C204=41,"任务物品",IF(stditems!C204=56,"强化宝石",IF(stditems!C204=0,"药品",IF(stditems!C204=3,"卷轴",IF(stditems!C204=43,"矿石",IF(stditems!C204=2,"可使用物品",IF(stditems!C204=64,"装备位置:腰带",IF(stditems!C204=62,"装备位置:鞋子",IF(stditems!C204=53,"装备位置:宝石\有气血石功能",IF(stditems!C204=63,"装备位置:灵石",IF(stditems!C204=65,"装备位置:官印",IF(stditems!C204=90,"装备位置:灵玉",IF(OR(stditems!C204=72,stditems!C204=73,stditems!C204=74),"装备位置:称号",IF(stditems!C204=30,"装备位置:勋章",IF(stditems!C204=28,"装备位置:马牌",IF(stditems!C204=12,"装备位置:盾牌",IF(OR(stditems!C204=66,stditems!C204=67),"装备位置:时装衣服",IF(OR(stditems!C204=68,stditems!C204=69),"装备位置:时装武器",IF(OR(stditems!C204=75,stditems!C204=76,stditems!C204=77),"装备位置:时装项链",IF(stditems!C204=78,"装备位置:时装头盔",IF(OR(stditems!C204=79,stditems!C204=80),"装备位置:时装手镯",IF(OR(stditems!C204=81,stditems!C204=82),"装备位置:时装戒指",IF(stditems!C204=83,"装备位置:时装勋章",IF(OR(stditems!C204=84,stditems!C204=85),"装备位置:时装腰带",IF(OR(stditems!C204=86,stditems!C204=87),"装备位置:时装靴子",IF(OR(stditems!C204=88,stditems!C204=89),"装备位置:时装宝石","其他物品"))))))))))))))))))))))))))))))))))))</f>
        <v>装备位置:手镯</v>
      </c>
      <c r="C204">
        <f>IF(OR(stditems!C204=5,stditems!C204=10,stditems!C204=11,stditems!C204=30,stditems!C204=16,stditems!C204=12,stditems!C204=25),0,IF(OR(stditems!C204=15,stditems!C204=19,stditems!C204=20,stditems!C204=21,stditems!C204=22,stditems!C204=23,stditems!C204=24,stditems!C204=26,stditems!C204=28,stditems!C204=29,stditems!C204=30,stditems!C204=53,stditems!C204=62,stditems!C204=63,stditems!C204=64,stditems!C204=65,stditems!C204=90),stditems!D204,""))</f>
        <v>0</v>
      </c>
      <c r="D204" t="str">
        <f>IF(ISNA( VLOOKUP(C204,attrDesc!A:C,2,FALSE)),"", "\250/"&amp;VLOOKUP(C204,attrDesc!A:C,2,FALSE)&amp;":"&amp;VLOOKUP(C204,attrDesc!A:C,3,FALSE))</f>
        <v/>
      </c>
      <c r="H204" t="str">
        <f t="shared" si="12"/>
        <v>151/装备位置:手镯</v>
      </c>
      <c r="I204" t="str">
        <f t="shared" si="13"/>
        <v>夏普儿手镯=151/装备位置:手镯</v>
      </c>
      <c r="J204" t="str">
        <f t="shared" si="14"/>
        <v/>
      </c>
      <c r="K204" t="str">
        <f t="shared" si="15"/>
        <v/>
      </c>
    </row>
    <row r="205" spans="1:11" x14ac:dyDescent="0.2">
      <c r="A205" t="str">
        <f>IF(LEN(stditems!B205)=0,"",stditems!B205)</f>
        <v>坚固手套</v>
      </c>
      <c r="B205" t="str">
        <f>IF(stditems!C205=15,"装备位置:头盔",IF(OR(stditems!C205=19,stditems!C205=20,stditems!C205=21),"装备位置:项链",IF(OR(stditems!C205=5,stditems!C205=6),"装备位置:武器",IF(OR(stditems!C205=10,stditems!C205=11),"装备位置:衣服",IF(stditems!C205=16,"装备位置:斗笠",IF(OR(stditems!C205=22,stditems!C205=23),"装备位置:戒指",IF(OR(stditems!C205=24,stditems!C205=26),"装备位置:手镯",IF(stditems!C205=31,"双击使用物品",IF(stditems!C205=4,"书籍,双击使用",IF(stditems!C205=25,"装备位置:毒符",IF(stditems!C205=41,"任务物品",IF(stditems!C205=56,"强化宝石",IF(stditems!C205=0,"药品",IF(stditems!C205=3,"卷轴",IF(stditems!C205=43,"矿石",IF(stditems!C205=2,"可使用物品",IF(stditems!C205=64,"装备位置:腰带",IF(stditems!C205=62,"装备位置:鞋子",IF(stditems!C205=53,"装备位置:宝石\有气血石功能",IF(stditems!C205=63,"装备位置:灵石",IF(stditems!C205=65,"装备位置:官印",IF(stditems!C205=90,"装备位置:灵玉",IF(OR(stditems!C205=72,stditems!C205=73,stditems!C205=74),"装备位置:称号",IF(stditems!C205=30,"装备位置:勋章",IF(stditems!C205=28,"装备位置:马牌",IF(stditems!C205=12,"装备位置:盾牌",IF(OR(stditems!C205=66,stditems!C205=67),"装备位置:时装衣服",IF(OR(stditems!C205=68,stditems!C205=69),"装备位置:时装武器",IF(OR(stditems!C205=75,stditems!C205=76,stditems!C205=77),"装备位置:时装项链",IF(stditems!C205=78,"装备位置:时装头盔",IF(OR(stditems!C205=79,stditems!C205=80),"装备位置:时装手镯",IF(OR(stditems!C205=81,stditems!C205=82),"装备位置:时装戒指",IF(stditems!C205=83,"装备位置:时装勋章",IF(OR(stditems!C205=84,stditems!C205=85),"装备位置:时装腰带",IF(OR(stditems!C205=86,stditems!C205=87),"装备位置:时装靴子",IF(OR(stditems!C205=88,stditems!C205=89),"装备位置:时装宝石","其他物品"))))))))))))))))))))))))))))))))))))</f>
        <v>装备位置:手镯</v>
      </c>
      <c r="C205">
        <f>IF(OR(stditems!C205=5,stditems!C205=10,stditems!C205=11,stditems!C205=30,stditems!C205=16,stditems!C205=12,stditems!C205=25),0,IF(OR(stditems!C205=15,stditems!C205=19,stditems!C205=20,stditems!C205=21,stditems!C205=22,stditems!C205=23,stditems!C205=24,stditems!C205=26,stditems!C205=28,stditems!C205=29,stditems!C205=30,stditems!C205=53,stditems!C205=62,stditems!C205=63,stditems!C205=64,stditems!C205=65,stditems!C205=90),stditems!D205,""))</f>
        <v>0</v>
      </c>
      <c r="D205" t="str">
        <f>IF(ISNA( VLOOKUP(C205,attrDesc!A:C,2,FALSE)),"", "\250/"&amp;VLOOKUP(C205,attrDesc!A:C,2,FALSE)&amp;":"&amp;VLOOKUP(C205,attrDesc!A:C,3,FALSE))</f>
        <v/>
      </c>
      <c r="H205" t="str">
        <f t="shared" si="12"/>
        <v>151/装备位置:手镯</v>
      </c>
      <c r="I205" t="str">
        <f t="shared" si="13"/>
        <v>坚固手套=151/装备位置:手镯</v>
      </c>
      <c r="J205" t="str">
        <f t="shared" si="14"/>
        <v/>
      </c>
      <c r="K205" t="str">
        <f t="shared" si="15"/>
        <v/>
      </c>
    </row>
    <row r="206" spans="1:11" x14ac:dyDescent="0.2">
      <c r="A206" t="str">
        <f>IF(LEN(stditems!B206)=0,"",stditems!B206)</f>
        <v>魔法手镯</v>
      </c>
      <c r="B206" t="str">
        <f>IF(stditems!C206=15,"装备位置:头盔",IF(OR(stditems!C206=19,stditems!C206=20,stditems!C206=21),"装备位置:项链",IF(OR(stditems!C206=5,stditems!C206=6),"装备位置:武器",IF(OR(stditems!C206=10,stditems!C206=11),"装备位置:衣服",IF(stditems!C206=16,"装备位置:斗笠",IF(OR(stditems!C206=22,stditems!C206=23),"装备位置:戒指",IF(OR(stditems!C206=24,stditems!C206=26),"装备位置:手镯",IF(stditems!C206=31,"双击使用物品",IF(stditems!C206=4,"书籍,双击使用",IF(stditems!C206=25,"装备位置:毒符",IF(stditems!C206=41,"任务物品",IF(stditems!C206=56,"强化宝石",IF(stditems!C206=0,"药品",IF(stditems!C206=3,"卷轴",IF(stditems!C206=43,"矿石",IF(stditems!C206=2,"可使用物品",IF(stditems!C206=64,"装备位置:腰带",IF(stditems!C206=62,"装备位置:鞋子",IF(stditems!C206=53,"装备位置:宝石\有气血石功能",IF(stditems!C206=63,"装备位置:灵石",IF(stditems!C206=65,"装备位置:官印",IF(stditems!C206=90,"装备位置:灵玉",IF(OR(stditems!C206=72,stditems!C206=73,stditems!C206=74),"装备位置:称号",IF(stditems!C206=30,"装备位置:勋章",IF(stditems!C206=28,"装备位置:马牌",IF(stditems!C206=12,"装备位置:盾牌",IF(OR(stditems!C206=66,stditems!C206=67),"装备位置:时装衣服",IF(OR(stditems!C206=68,stditems!C206=69),"装备位置:时装武器",IF(OR(stditems!C206=75,stditems!C206=76,stditems!C206=77),"装备位置:时装项链",IF(stditems!C206=78,"装备位置:时装头盔",IF(OR(stditems!C206=79,stditems!C206=80),"装备位置:时装手镯",IF(OR(stditems!C206=81,stditems!C206=82),"装备位置:时装戒指",IF(stditems!C206=83,"装备位置:时装勋章",IF(OR(stditems!C206=84,stditems!C206=85),"装备位置:时装腰带",IF(OR(stditems!C206=86,stditems!C206=87),"装备位置:时装靴子",IF(OR(stditems!C206=88,stditems!C206=89),"装备位置:时装宝石","其他物品"))))))))))))))))))))))))))))))))))))</f>
        <v>装备位置:手镯</v>
      </c>
      <c r="C206">
        <f>IF(OR(stditems!C206=5,stditems!C206=10,stditems!C206=11,stditems!C206=30,stditems!C206=16,stditems!C206=12,stditems!C206=25),0,IF(OR(stditems!C206=15,stditems!C206=19,stditems!C206=20,stditems!C206=21,stditems!C206=22,stditems!C206=23,stditems!C206=24,stditems!C206=26,stditems!C206=28,stditems!C206=29,stditems!C206=30,stditems!C206=53,stditems!C206=62,stditems!C206=63,stditems!C206=64,stditems!C206=65,stditems!C206=90),stditems!D206,""))</f>
        <v>0</v>
      </c>
      <c r="D206" t="str">
        <f>IF(ISNA( VLOOKUP(C206,attrDesc!A:C,2,FALSE)),"", "\250/"&amp;VLOOKUP(C206,attrDesc!A:C,2,FALSE)&amp;":"&amp;VLOOKUP(C206,attrDesc!A:C,3,FALSE))</f>
        <v/>
      </c>
      <c r="H206" t="str">
        <f t="shared" si="12"/>
        <v>151/装备位置:手镯</v>
      </c>
      <c r="I206" t="str">
        <f t="shared" si="13"/>
        <v>魔法手镯=151/装备位置:手镯</v>
      </c>
      <c r="J206" t="str">
        <f t="shared" si="14"/>
        <v/>
      </c>
      <c r="K206" t="str">
        <f t="shared" si="15"/>
        <v/>
      </c>
    </row>
    <row r="207" spans="1:11" x14ac:dyDescent="0.2">
      <c r="A207" t="str">
        <f>IF(LEN(stditems!B207)=0,"",stditems!B207)</f>
        <v>道士手镯</v>
      </c>
      <c r="B207" t="str">
        <f>IF(stditems!C207=15,"装备位置:头盔",IF(OR(stditems!C207=19,stditems!C207=20,stditems!C207=21),"装备位置:项链",IF(OR(stditems!C207=5,stditems!C207=6),"装备位置:武器",IF(OR(stditems!C207=10,stditems!C207=11),"装备位置:衣服",IF(stditems!C207=16,"装备位置:斗笠",IF(OR(stditems!C207=22,stditems!C207=23),"装备位置:戒指",IF(OR(stditems!C207=24,stditems!C207=26),"装备位置:手镯",IF(stditems!C207=31,"双击使用物品",IF(stditems!C207=4,"书籍,双击使用",IF(stditems!C207=25,"装备位置:毒符",IF(stditems!C207=41,"任务物品",IF(stditems!C207=56,"强化宝石",IF(stditems!C207=0,"药品",IF(stditems!C207=3,"卷轴",IF(stditems!C207=43,"矿石",IF(stditems!C207=2,"可使用物品",IF(stditems!C207=64,"装备位置:腰带",IF(stditems!C207=62,"装备位置:鞋子",IF(stditems!C207=53,"装备位置:宝石\有气血石功能",IF(stditems!C207=63,"装备位置:灵石",IF(stditems!C207=65,"装备位置:官印",IF(stditems!C207=90,"装备位置:灵玉",IF(OR(stditems!C207=72,stditems!C207=73,stditems!C207=74),"装备位置:称号",IF(stditems!C207=30,"装备位置:勋章",IF(stditems!C207=28,"装备位置:马牌",IF(stditems!C207=12,"装备位置:盾牌",IF(OR(stditems!C207=66,stditems!C207=67),"装备位置:时装衣服",IF(OR(stditems!C207=68,stditems!C207=69),"装备位置:时装武器",IF(OR(stditems!C207=75,stditems!C207=76,stditems!C207=77),"装备位置:时装项链",IF(stditems!C207=78,"装备位置:时装头盔",IF(OR(stditems!C207=79,stditems!C207=80),"装备位置:时装手镯",IF(OR(stditems!C207=81,stditems!C207=82),"装备位置:时装戒指",IF(stditems!C207=83,"装备位置:时装勋章",IF(OR(stditems!C207=84,stditems!C207=85),"装备位置:时装腰带",IF(OR(stditems!C207=86,stditems!C207=87),"装备位置:时装靴子",IF(OR(stditems!C207=88,stditems!C207=89),"装备位置:时装宝石","其他物品"))))))))))))))))))))))))))))))))))))</f>
        <v>装备位置:手镯</v>
      </c>
      <c r="C207">
        <f>IF(OR(stditems!C207=5,stditems!C207=10,stditems!C207=11,stditems!C207=30,stditems!C207=16,stditems!C207=12,stditems!C207=25),0,IF(OR(stditems!C207=15,stditems!C207=19,stditems!C207=20,stditems!C207=21,stditems!C207=22,stditems!C207=23,stditems!C207=24,stditems!C207=26,stditems!C207=28,stditems!C207=29,stditems!C207=30,stditems!C207=53,stditems!C207=62,stditems!C207=63,stditems!C207=64,stditems!C207=65,stditems!C207=90),stditems!D207,""))</f>
        <v>0</v>
      </c>
      <c r="D207" t="str">
        <f>IF(ISNA( VLOOKUP(C207,attrDesc!A:C,2,FALSE)),"", "\250/"&amp;VLOOKUP(C207,attrDesc!A:C,2,FALSE)&amp;":"&amp;VLOOKUP(C207,attrDesc!A:C,3,FALSE))</f>
        <v/>
      </c>
      <c r="H207" t="str">
        <f t="shared" si="12"/>
        <v>151/装备位置:手镯</v>
      </c>
      <c r="I207" t="str">
        <f t="shared" si="13"/>
        <v>道士手镯=151/装备位置:手镯</v>
      </c>
      <c r="J207" t="str">
        <f t="shared" si="14"/>
        <v/>
      </c>
      <c r="K207" t="str">
        <f t="shared" si="15"/>
        <v/>
      </c>
    </row>
    <row r="208" spans="1:11" x14ac:dyDescent="0.2">
      <c r="A208" t="str">
        <f>IF(LEN(stditems!B208)=0,"",stditems!B208)</f>
        <v>黑檀手镯</v>
      </c>
      <c r="B208" t="str">
        <f>IF(stditems!C208=15,"装备位置:头盔",IF(OR(stditems!C208=19,stditems!C208=20,stditems!C208=21),"装备位置:项链",IF(OR(stditems!C208=5,stditems!C208=6),"装备位置:武器",IF(OR(stditems!C208=10,stditems!C208=11),"装备位置:衣服",IF(stditems!C208=16,"装备位置:斗笠",IF(OR(stditems!C208=22,stditems!C208=23),"装备位置:戒指",IF(OR(stditems!C208=24,stditems!C208=26),"装备位置:手镯",IF(stditems!C208=31,"双击使用物品",IF(stditems!C208=4,"书籍,双击使用",IF(stditems!C208=25,"装备位置:毒符",IF(stditems!C208=41,"任务物品",IF(stditems!C208=56,"强化宝石",IF(stditems!C208=0,"药品",IF(stditems!C208=3,"卷轴",IF(stditems!C208=43,"矿石",IF(stditems!C208=2,"可使用物品",IF(stditems!C208=64,"装备位置:腰带",IF(stditems!C208=62,"装备位置:鞋子",IF(stditems!C208=53,"装备位置:宝石\有气血石功能",IF(stditems!C208=63,"装备位置:灵石",IF(stditems!C208=65,"装备位置:官印",IF(stditems!C208=90,"装备位置:灵玉",IF(OR(stditems!C208=72,stditems!C208=73,stditems!C208=74),"装备位置:称号",IF(stditems!C208=30,"装备位置:勋章",IF(stditems!C208=28,"装备位置:马牌",IF(stditems!C208=12,"装备位置:盾牌",IF(OR(stditems!C208=66,stditems!C208=67),"装备位置:时装衣服",IF(OR(stditems!C208=68,stditems!C208=69),"装备位置:时装武器",IF(OR(stditems!C208=75,stditems!C208=76,stditems!C208=77),"装备位置:时装项链",IF(stditems!C208=78,"装备位置:时装头盔",IF(OR(stditems!C208=79,stditems!C208=80),"装备位置:时装手镯",IF(OR(stditems!C208=81,stditems!C208=82),"装备位置:时装戒指",IF(stditems!C208=83,"装备位置:时装勋章",IF(OR(stditems!C208=84,stditems!C208=85),"装备位置:时装腰带",IF(OR(stditems!C208=86,stditems!C208=87),"装备位置:时装靴子",IF(OR(stditems!C208=88,stditems!C208=89),"装备位置:时装宝石","其他物品"))))))))))))))))))))))))))))))))))))</f>
        <v>装备位置:手镯</v>
      </c>
      <c r="C208">
        <f>IF(OR(stditems!C208=5,stditems!C208=10,stditems!C208=11,stditems!C208=30,stditems!C208=16,stditems!C208=12,stditems!C208=25),0,IF(OR(stditems!C208=15,stditems!C208=19,stditems!C208=20,stditems!C208=21,stditems!C208=22,stditems!C208=23,stditems!C208=24,stditems!C208=26,stditems!C208=28,stditems!C208=29,stditems!C208=30,stditems!C208=53,stditems!C208=62,stditems!C208=63,stditems!C208=64,stditems!C208=65,stditems!C208=90),stditems!D208,""))</f>
        <v>0</v>
      </c>
      <c r="D208" t="str">
        <f>IF(ISNA( VLOOKUP(C208,attrDesc!A:C,2,FALSE)),"", "\250/"&amp;VLOOKUP(C208,attrDesc!A:C,2,FALSE)&amp;":"&amp;VLOOKUP(C208,attrDesc!A:C,3,FALSE))</f>
        <v/>
      </c>
      <c r="H208" t="str">
        <f t="shared" si="12"/>
        <v>151/装备位置:手镯</v>
      </c>
      <c r="I208" t="str">
        <f t="shared" si="13"/>
        <v>黑檀手镯=151/装备位置:手镯</v>
      </c>
      <c r="J208" t="str">
        <f t="shared" si="14"/>
        <v/>
      </c>
      <c r="K208" t="str">
        <f t="shared" si="15"/>
        <v/>
      </c>
    </row>
    <row r="209" spans="1:11" x14ac:dyDescent="0.2">
      <c r="A209" t="str">
        <f>IF(LEN(stditems!B209)=0,"",stditems!B209)</f>
        <v>避邪手镯</v>
      </c>
      <c r="B209" t="str">
        <f>IF(stditems!C209=15,"装备位置:头盔",IF(OR(stditems!C209=19,stditems!C209=20,stditems!C209=21),"装备位置:项链",IF(OR(stditems!C209=5,stditems!C209=6),"装备位置:武器",IF(OR(stditems!C209=10,stditems!C209=11),"装备位置:衣服",IF(stditems!C209=16,"装备位置:斗笠",IF(OR(stditems!C209=22,stditems!C209=23),"装备位置:戒指",IF(OR(stditems!C209=24,stditems!C209=26),"装备位置:手镯",IF(stditems!C209=31,"双击使用物品",IF(stditems!C209=4,"书籍,双击使用",IF(stditems!C209=25,"装备位置:毒符",IF(stditems!C209=41,"任务物品",IF(stditems!C209=56,"强化宝石",IF(stditems!C209=0,"药品",IF(stditems!C209=3,"卷轴",IF(stditems!C209=43,"矿石",IF(stditems!C209=2,"可使用物品",IF(stditems!C209=64,"装备位置:腰带",IF(stditems!C209=62,"装备位置:鞋子",IF(stditems!C209=53,"装备位置:宝石\有气血石功能",IF(stditems!C209=63,"装备位置:灵石",IF(stditems!C209=65,"装备位置:官印",IF(stditems!C209=90,"装备位置:灵玉",IF(OR(stditems!C209=72,stditems!C209=73,stditems!C209=74),"装备位置:称号",IF(stditems!C209=30,"装备位置:勋章",IF(stditems!C209=28,"装备位置:马牌",IF(stditems!C209=12,"装备位置:盾牌",IF(OR(stditems!C209=66,stditems!C209=67),"装备位置:时装衣服",IF(OR(stditems!C209=68,stditems!C209=69),"装备位置:时装武器",IF(OR(stditems!C209=75,stditems!C209=76,stditems!C209=77),"装备位置:时装项链",IF(stditems!C209=78,"装备位置:时装头盔",IF(OR(stditems!C209=79,stditems!C209=80),"装备位置:时装手镯",IF(OR(stditems!C209=81,stditems!C209=82),"装备位置:时装戒指",IF(stditems!C209=83,"装备位置:时装勋章",IF(OR(stditems!C209=84,stditems!C209=85),"装备位置:时装腰带",IF(OR(stditems!C209=86,stditems!C209=87),"装备位置:时装靴子",IF(OR(stditems!C209=88,stditems!C209=89),"装备位置:时装宝石","其他物品"))))))))))))))))))))))))))))))))))))</f>
        <v>装备位置:手镯</v>
      </c>
      <c r="C209">
        <f>IF(OR(stditems!C209=5,stditems!C209=10,stditems!C209=11,stditems!C209=30,stditems!C209=16,stditems!C209=12,stditems!C209=25),0,IF(OR(stditems!C209=15,stditems!C209=19,stditems!C209=20,stditems!C209=21,stditems!C209=22,stditems!C209=23,stditems!C209=24,stditems!C209=26,stditems!C209=28,stditems!C209=29,stditems!C209=30,stditems!C209=53,stditems!C209=62,stditems!C209=63,stditems!C209=64,stditems!C209=65,stditems!C209=90),stditems!D209,""))</f>
        <v>0</v>
      </c>
      <c r="D209" t="str">
        <f>IF(ISNA( VLOOKUP(C209,attrDesc!A:C,2,FALSE)),"", "\250/"&amp;VLOOKUP(C209,attrDesc!A:C,2,FALSE)&amp;":"&amp;VLOOKUP(C209,attrDesc!A:C,3,FALSE))</f>
        <v/>
      </c>
      <c r="H209" t="str">
        <f t="shared" si="12"/>
        <v>151/装备位置:手镯</v>
      </c>
      <c r="I209" t="str">
        <f t="shared" si="13"/>
        <v>避邪手镯=151/装备位置:手镯</v>
      </c>
      <c r="J209" t="str">
        <f t="shared" si="14"/>
        <v/>
      </c>
      <c r="K209" t="str">
        <f t="shared" si="15"/>
        <v/>
      </c>
    </row>
    <row r="210" spans="1:11" x14ac:dyDescent="0.2">
      <c r="A210" t="str">
        <f>IF(LEN(stditems!B210)=0,"",stditems!B210)</f>
        <v>魔力手镯</v>
      </c>
      <c r="B210" t="str">
        <f>IF(stditems!C210=15,"装备位置:头盔",IF(OR(stditems!C210=19,stditems!C210=20,stditems!C210=21),"装备位置:项链",IF(OR(stditems!C210=5,stditems!C210=6),"装备位置:武器",IF(OR(stditems!C210=10,stditems!C210=11),"装备位置:衣服",IF(stditems!C210=16,"装备位置:斗笠",IF(OR(stditems!C210=22,stditems!C210=23),"装备位置:戒指",IF(OR(stditems!C210=24,stditems!C210=26),"装备位置:手镯",IF(stditems!C210=31,"双击使用物品",IF(stditems!C210=4,"书籍,双击使用",IF(stditems!C210=25,"装备位置:毒符",IF(stditems!C210=41,"任务物品",IF(stditems!C210=56,"强化宝石",IF(stditems!C210=0,"药品",IF(stditems!C210=3,"卷轴",IF(stditems!C210=43,"矿石",IF(stditems!C210=2,"可使用物品",IF(stditems!C210=64,"装备位置:腰带",IF(stditems!C210=62,"装备位置:鞋子",IF(stditems!C210=53,"装备位置:宝石\有气血石功能",IF(stditems!C210=63,"装备位置:灵石",IF(stditems!C210=65,"装备位置:官印",IF(stditems!C210=90,"装备位置:灵玉",IF(OR(stditems!C210=72,stditems!C210=73,stditems!C210=74),"装备位置:称号",IF(stditems!C210=30,"装备位置:勋章",IF(stditems!C210=28,"装备位置:马牌",IF(stditems!C210=12,"装备位置:盾牌",IF(OR(stditems!C210=66,stditems!C210=67),"装备位置:时装衣服",IF(OR(stditems!C210=68,stditems!C210=69),"装备位置:时装武器",IF(OR(stditems!C210=75,stditems!C210=76,stditems!C210=77),"装备位置:时装项链",IF(stditems!C210=78,"装备位置:时装头盔",IF(OR(stditems!C210=79,stditems!C210=80),"装备位置:时装手镯",IF(OR(stditems!C210=81,stditems!C210=82),"装备位置:时装戒指",IF(stditems!C210=83,"装备位置:时装勋章",IF(OR(stditems!C210=84,stditems!C210=85),"装备位置:时装腰带",IF(OR(stditems!C210=86,stditems!C210=87),"装备位置:时装靴子",IF(OR(stditems!C210=88,stditems!C210=89),"装备位置:时装宝石","其他物品"))))))))))))))))))))))))))))))))))))</f>
        <v>装备位置:手镯</v>
      </c>
      <c r="C210">
        <f>IF(OR(stditems!C210=5,stditems!C210=10,stditems!C210=11,stditems!C210=30,stditems!C210=16,stditems!C210=12,stditems!C210=25),0,IF(OR(stditems!C210=15,stditems!C210=19,stditems!C210=20,stditems!C210=21,stditems!C210=22,stditems!C210=23,stditems!C210=24,stditems!C210=26,stditems!C210=28,stditems!C210=29,stditems!C210=30,stditems!C210=53,stditems!C210=62,stditems!C210=63,stditems!C210=64,stditems!C210=65,stditems!C210=90),stditems!D210,""))</f>
        <v>0</v>
      </c>
      <c r="D210" t="str">
        <f>IF(ISNA( VLOOKUP(C210,attrDesc!A:C,2,FALSE)),"", "\250/"&amp;VLOOKUP(C210,attrDesc!A:C,2,FALSE)&amp;":"&amp;VLOOKUP(C210,attrDesc!A:C,3,FALSE))</f>
        <v/>
      </c>
      <c r="H210" t="str">
        <f t="shared" si="12"/>
        <v>151/装备位置:手镯</v>
      </c>
      <c r="I210" t="str">
        <f t="shared" si="13"/>
        <v>魔力手镯=151/装备位置:手镯</v>
      </c>
      <c r="J210" t="str">
        <f t="shared" si="14"/>
        <v/>
      </c>
      <c r="K210" t="str">
        <f t="shared" si="15"/>
        <v/>
      </c>
    </row>
    <row r="211" spans="1:11" x14ac:dyDescent="0.2">
      <c r="A211" t="str">
        <f>IF(LEN(stditems!B211)=0,"",stditems!B211)</f>
        <v>死神手套</v>
      </c>
      <c r="B211" t="str">
        <f>IF(stditems!C211=15,"装备位置:头盔",IF(OR(stditems!C211=19,stditems!C211=20,stditems!C211=21),"装备位置:项链",IF(OR(stditems!C211=5,stditems!C211=6),"装备位置:武器",IF(OR(stditems!C211=10,stditems!C211=11),"装备位置:衣服",IF(stditems!C211=16,"装备位置:斗笠",IF(OR(stditems!C211=22,stditems!C211=23),"装备位置:戒指",IF(OR(stditems!C211=24,stditems!C211=26),"装备位置:手镯",IF(stditems!C211=31,"双击使用物品",IF(stditems!C211=4,"书籍,双击使用",IF(stditems!C211=25,"装备位置:毒符",IF(stditems!C211=41,"任务物品",IF(stditems!C211=56,"强化宝石",IF(stditems!C211=0,"药品",IF(stditems!C211=3,"卷轴",IF(stditems!C211=43,"矿石",IF(stditems!C211=2,"可使用物品",IF(stditems!C211=64,"装备位置:腰带",IF(stditems!C211=62,"装备位置:鞋子",IF(stditems!C211=53,"装备位置:宝石\有气血石功能",IF(stditems!C211=63,"装备位置:灵石",IF(stditems!C211=65,"装备位置:官印",IF(stditems!C211=90,"装备位置:灵玉",IF(OR(stditems!C211=72,stditems!C211=73,stditems!C211=74),"装备位置:称号",IF(stditems!C211=30,"装备位置:勋章",IF(stditems!C211=28,"装备位置:马牌",IF(stditems!C211=12,"装备位置:盾牌",IF(OR(stditems!C211=66,stditems!C211=67),"装备位置:时装衣服",IF(OR(stditems!C211=68,stditems!C211=69),"装备位置:时装武器",IF(OR(stditems!C211=75,stditems!C211=76,stditems!C211=77),"装备位置:时装项链",IF(stditems!C211=78,"装备位置:时装头盔",IF(OR(stditems!C211=79,stditems!C211=80),"装备位置:时装手镯",IF(OR(stditems!C211=81,stditems!C211=82),"装备位置:时装戒指",IF(stditems!C211=83,"装备位置:时装勋章",IF(OR(stditems!C211=84,stditems!C211=85),"装备位置:时装腰带",IF(OR(stditems!C211=86,stditems!C211=87),"装备位置:时装靴子",IF(OR(stditems!C211=88,stditems!C211=89),"装备位置:时装宝石","其他物品"))))))))))))))))))))))))))))))))))))</f>
        <v>装备位置:手镯</v>
      </c>
      <c r="C211">
        <f>IF(OR(stditems!C211=5,stditems!C211=10,stditems!C211=11,stditems!C211=30,stditems!C211=16,stditems!C211=12,stditems!C211=25),0,IF(OR(stditems!C211=15,stditems!C211=19,stditems!C211=20,stditems!C211=21,stditems!C211=22,stditems!C211=23,stditems!C211=24,stditems!C211=26,stditems!C211=28,stditems!C211=29,stditems!C211=30,stditems!C211=53,stditems!C211=62,stditems!C211=63,stditems!C211=64,stditems!C211=65,stditems!C211=90),stditems!D211,""))</f>
        <v>0</v>
      </c>
      <c r="D211" t="str">
        <f>IF(ISNA( VLOOKUP(C211,attrDesc!A:C,2,FALSE)),"", "\250/"&amp;VLOOKUP(C211,attrDesc!A:C,2,FALSE)&amp;":"&amp;VLOOKUP(C211,attrDesc!A:C,3,FALSE))</f>
        <v/>
      </c>
      <c r="H211" t="str">
        <f t="shared" si="12"/>
        <v>151/装备位置:手镯</v>
      </c>
      <c r="I211" t="str">
        <f t="shared" si="13"/>
        <v>死神手套=151/装备位置:手镯</v>
      </c>
      <c r="J211" t="str">
        <f t="shared" si="14"/>
        <v/>
      </c>
      <c r="K211" t="str">
        <f t="shared" si="15"/>
        <v/>
      </c>
    </row>
    <row r="212" spans="1:11" x14ac:dyDescent="0.2">
      <c r="A212" t="str">
        <f>IF(LEN(stditems!B212)=0,"",stditems!B212)</f>
        <v>金手镯</v>
      </c>
      <c r="B212" t="str">
        <f>IF(stditems!C212=15,"装备位置:头盔",IF(OR(stditems!C212=19,stditems!C212=20,stditems!C212=21),"装备位置:项链",IF(OR(stditems!C212=5,stditems!C212=6),"装备位置:武器",IF(OR(stditems!C212=10,stditems!C212=11),"装备位置:衣服",IF(stditems!C212=16,"装备位置:斗笠",IF(OR(stditems!C212=22,stditems!C212=23),"装备位置:戒指",IF(OR(stditems!C212=24,stditems!C212=26),"装备位置:手镯",IF(stditems!C212=31,"双击使用物品",IF(stditems!C212=4,"书籍,双击使用",IF(stditems!C212=25,"装备位置:毒符",IF(stditems!C212=41,"任务物品",IF(stditems!C212=56,"强化宝石",IF(stditems!C212=0,"药品",IF(stditems!C212=3,"卷轴",IF(stditems!C212=43,"矿石",IF(stditems!C212=2,"可使用物品",IF(stditems!C212=64,"装备位置:腰带",IF(stditems!C212=62,"装备位置:鞋子",IF(stditems!C212=53,"装备位置:宝石\有气血石功能",IF(stditems!C212=63,"装备位置:灵石",IF(stditems!C212=65,"装备位置:官印",IF(stditems!C212=90,"装备位置:灵玉",IF(OR(stditems!C212=72,stditems!C212=73,stditems!C212=74),"装备位置:称号",IF(stditems!C212=30,"装备位置:勋章",IF(stditems!C212=28,"装备位置:马牌",IF(stditems!C212=12,"装备位置:盾牌",IF(OR(stditems!C212=66,stditems!C212=67),"装备位置:时装衣服",IF(OR(stditems!C212=68,stditems!C212=69),"装备位置:时装武器",IF(OR(stditems!C212=75,stditems!C212=76,stditems!C212=77),"装备位置:时装项链",IF(stditems!C212=78,"装备位置:时装头盔",IF(OR(stditems!C212=79,stditems!C212=80),"装备位置:时装手镯",IF(OR(stditems!C212=81,stditems!C212=82),"装备位置:时装戒指",IF(stditems!C212=83,"装备位置:时装勋章",IF(OR(stditems!C212=84,stditems!C212=85),"装备位置:时装腰带",IF(OR(stditems!C212=86,stditems!C212=87),"装备位置:时装靴子",IF(OR(stditems!C212=88,stditems!C212=89),"装备位置:时装宝石","其他物品"))))))))))))))))))))))))))))))))))))</f>
        <v>装备位置:手镯</v>
      </c>
      <c r="C212">
        <f>IF(OR(stditems!C212=5,stditems!C212=10,stditems!C212=11,stditems!C212=30,stditems!C212=16,stditems!C212=12,stditems!C212=25),0,IF(OR(stditems!C212=15,stditems!C212=19,stditems!C212=20,stditems!C212=21,stditems!C212=22,stditems!C212=23,stditems!C212=24,stditems!C212=26,stditems!C212=28,stditems!C212=29,stditems!C212=30,stditems!C212=53,stditems!C212=62,stditems!C212=63,stditems!C212=64,stditems!C212=65,stditems!C212=90),stditems!D212,""))</f>
        <v>0</v>
      </c>
      <c r="D212" t="str">
        <f>IF(ISNA( VLOOKUP(C212,attrDesc!A:C,2,FALSE)),"", "\250/"&amp;VLOOKUP(C212,attrDesc!A:C,2,FALSE)&amp;":"&amp;VLOOKUP(C212,attrDesc!A:C,3,FALSE))</f>
        <v/>
      </c>
      <c r="H212" t="str">
        <f t="shared" si="12"/>
        <v>151/装备位置:手镯</v>
      </c>
      <c r="I212" t="str">
        <f t="shared" si="13"/>
        <v>金手镯=151/装备位置:手镯</v>
      </c>
      <c r="J212" t="str">
        <f t="shared" si="14"/>
        <v/>
      </c>
      <c r="K212" t="str">
        <f t="shared" si="15"/>
        <v/>
      </c>
    </row>
    <row r="213" spans="1:11" x14ac:dyDescent="0.2">
      <c r="A213" t="str">
        <f>IF(LEN(stditems!B213)=0,"",stditems!B213)</f>
        <v>求婚戒指</v>
      </c>
      <c r="B213" t="str">
        <f>IF(stditems!C213=15,"装备位置:头盔",IF(OR(stditems!C213=19,stditems!C213=20,stditems!C213=21),"装备位置:项链",IF(OR(stditems!C213=5,stditems!C213=6),"装备位置:武器",IF(OR(stditems!C213=10,stditems!C213=11),"装备位置:衣服",IF(stditems!C213=16,"装备位置:斗笠",IF(OR(stditems!C213=22,stditems!C213=23),"装备位置:戒指",IF(OR(stditems!C213=24,stditems!C213=26),"装备位置:手镯",IF(stditems!C213=31,"双击使用物品",IF(stditems!C213=4,"书籍,双击使用",IF(stditems!C213=25,"装备位置:毒符",IF(stditems!C213=41,"任务物品",IF(stditems!C213=56,"强化宝石",IF(stditems!C213=0,"药品",IF(stditems!C213=3,"卷轴",IF(stditems!C213=43,"矿石",IF(stditems!C213=2,"可使用物品",IF(stditems!C213=64,"装备位置:腰带",IF(stditems!C213=62,"装备位置:鞋子",IF(stditems!C213=53,"装备位置:宝石\有气血石功能",IF(stditems!C213=63,"装备位置:灵石",IF(stditems!C213=65,"装备位置:官印",IF(stditems!C213=90,"装备位置:灵玉",IF(OR(stditems!C213=72,stditems!C213=73,stditems!C213=74),"装备位置:称号",IF(stditems!C213=30,"装备位置:勋章",IF(stditems!C213=28,"装备位置:马牌",IF(stditems!C213=12,"装备位置:盾牌",IF(OR(stditems!C213=66,stditems!C213=67),"装备位置:时装衣服",IF(OR(stditems!C213=68,stditems!C213=69),"装备位置:时装武器",IF(OR(stditems!C213=75,stditems!C213=76,stditems!C213=77),"装备位置:时装项链",IF(stditems!C213=78,"装备位置:时装头盔",IF(OR(stditems!C213=79,stditems!C213=80),"装备位置:时装手镯",IF(OR(stditems!C213=81,stditems!C213=82),"装备位置:时装戒指",IF(stditems!C213=83,"装备位置:时装勋章",IF(OR(stditems!C213=84,stditems!C213=85),"装备位置:时装腰带",IF(OR(stditems!C213=86,stditems!C213=87),"装备位置:时装靴子",IF(OR(stditems!C213=88,stditems!C213=89),"装备位置:时装宝石","其他物品"))))))))))))))))))))))))))))))))))))</f>
        <v>装备位置:戒指</v>
      </c>
      <c r="C213">
        <f>IF(OR(stditems!C213=5,stditems!C213=10,stditems!C213=11,stditems!C213=30,stditems!C213=16,stditems!C213=12,stditems!C213=25),0,IF(OR(stditems!C213=15,stditems!C213=19,stditems!C213=20,stditems!C213=21,stditems!C213=22,stditems!C213=23,stditems!C213=24,stditems!C213=26,stditems!C213=28,stditems!C213=29,stditems!C213=30,stditems!C213=53,stditems!C213=62,stditems!C213=63,stditems!C213=64,stditems!C213=65,stditems!C213=90),stditems!D213,""))</f>
        <v>0</v>
      </c>
      <c r="D213" t="str">
        <f>IF(ISNA( VLOOKUP(C213,attrDesc!A:C,2,FALSE)),"", "\250/"&amp;VLOOKUP(C213,attrDesc!A:C,2,FALSE)&amp;":"&amp;VLOOKUP(C213,attrDesc!A:C,3,FALSE))</f>
        <v/>
      </c>
      <c r="H213" t="str">
        <f t="shared" si="12"/>
        <v>151/装备位置:戒指</v>
      </c>
      <c r="I213" t="str">
        <f t="shared" si="13"/>
        <v>求婚戒指=151/装备位置:戒指</v>
      </c>
      <c r="J213" t="str">
        <f t="shared" si="14"/>
        <v/>
      </c>
      <c r="K213" t="str">
        <f t="shared" si="15"/>
        <v/>
      </c>
    </row>
    <row r="214" spans="1:11" x14ac:dyDescent="0.2">
      <c r="A214" t="str">
        <f>IF(LEN(stditems!B214)=0,"",stditems!B214)</f>
        <v>古铜戒指</v>
      </c>
      <c r="B214" t="str">
        <f>IF(stditems!C214=15,"装备位置:头盔",IF(OR(stditems!C214=19,stditems!C214=20,stditems!C214=21),"装备位置:项链",IF(OR(stditems!C214=5,stditems!C214=6),"装备位置:武器",IF(OR(stditems!C214=10,stditems!C214=11),"装备位置:衣服",IF(stditems!C214=16,"装备位置:斗笠",IF(OR(stditems!C214=22,stditems!C214=23),"装备位置:戒指",IF(OR(stditems!C214=24,stditems!C214=26),"装备位置:手镯",IF(stditems!C214=31,"双击使用物品",IF(stditems!C214=4,"书籍,双击使用",IF(stditems!C214=25,"装备位置:毒符",IF(stditems!C214=41,"任务物品",IF(stditems!C214=56,"强化宝石",IF(stditems!C214=0,"药品",IF(stditems!C214=3,"卷轴",IF(stditems!C214=43,"矿石",IF(stditems!C214=2,"可使用物品",IF(stditems!C214=64,"装备位置:腰带",IF(stditems!C214=62,"装备位置:鞋子",IF(stditems!C214=53,"装备位置:宝石\有气血石功能",IF(stditems!C214=63,"装备位置:灵石",IF(stditems!C214=65,"装备位置:官印",IF(stditems!C214=90,"装备位置:灵玉",IF(OR(stditems!C214=72,stditems!C214=73,stditems!C214=74),"装备位置:称号",IF(stditems!C214=30,"装备位置:勋章",IF(stditems!C214=28,"装备位置:马牌",IF(stditems!C214=12,"装备位置:盾牌",IF(OR(stditems!C214=66,stditems!C214=67),"装备位置:时装衣服",IF(OR(stditems!C214=68,stditems!C214=69),"装备位置:时装武器",IF(OR(stditems!C214=75,stditems!C214=76,stditems!C214=77),"装备位置:时装项链",IF(stditems!C214=78,"装备位置:时装头盔",IF(OR(stditems!C214=79,stditems!C214=80),"装备位置:时装手镯",IF(OR(stditems!C214=81,stditems!C214=82),"装备位置:时装戒指",IF(stditems!C214=83,"装备位置:时装勋章",IF(OR(stditems!C214=84,stditems!C214=85),"装备位置:时装腰带",IF(OR(stditems!C214=86,stditems!C214=87),"装备位置:时装靴子",IF(OR(stditems!C214=88,stditems!C214=89),"装备位置:时装宝石","其他物品"))))))))))))))))))))))))))))))))))))</f>
        <v>装备位置:戒指</v>
      </c>
      <c r="C214">
        <f>IF(OR(stditems!C214=5,stditems!C214=10,stditems!C214=11,stditems!C214=30,stditems!C214=16,stditems!C214=12,stditems!C214=25),0,IF(OR(stditems!C214=15,stditems!C214=19,stditems!C214=20,stditems!C214=21,stditems!C214=22,stditems!C214=23,stditems!C214=24,stditems!C214=26,stditems!C214=28,stditems!C214=29,stditems!C214=30,stditems!C214=53,stditems!C214=62,stditems!C214=63,stditems!C214=64,stditems!C214=65,stditems!C214=90),stditems!D214,""))</f>
        <v>0</v>
      </c>
      <c r="D214" t="str">
        <f>IF(ISNA( VLOOKUP(C214,attrDesc!A:C,2,FALSE)),"", "\250/"&amp;VLOOKUP(C214,attrDesc!A:C,2,FALSE)&amp;":"&amp;VLOOKUP(C214,attrDesc!A:C,3,FALSE))</f>
        <v/>
      </c>
      <c r="H214" t="str">
        <f t="shared" si="12"/>
        <v>151/装备位置:戒指</v>
      </c>
      <c r="I214" t="str">
        <f t="shared" si="13"/>
        <v>古铜戒指=151/装备位置:戒指</v>
      </c>
      <c r="J214" t="str">
        <f t="shared" si="14"/>
        <v/>
      </c>
      <c r="K214" t="str">
        <f t="shared" si="15"/>
        <v/>
      </c>
    </row>
    <row r="215" spans="1:11" x14ac:dyDescent="0.2">
      <c r="A215" t="str">
        <f>IF(LEN(stditems!B215)=0,"",stditems!B215)</f>
        <v>六角戒指</v>
      </c>
      <c r="B215" t="str">
        <f>IF(stditems!C215=15,"装备位置:头盔",IF(OR(stditems!C215=19,stditems!C215=20,stditems!C215=21),"装备位置:项链",IF(OR(stditems!C215=5,stditems!C215=6),"装备位置:武器",IF(OR(stditems!C215=10,stditems!C215=11),"装备位置:衣服",IF(stditems!C215=16,"装备位置:斗笠",IF(OR(stditems!C215=22,stditems!C215=23),"装备位置:戒指",IF(OR(stditems!C215=24,stditems!C215=26),"装备位置:手镯",IF(stditems!C215=31,"双击使用物品",IF(stditems!C215=4,"书籍,双击使用",IF(stditems!C215=25,"装备位置:毒符",IF(stditems!C215=41,"任务物品",IF(stditems!C215=56,"强化宝石",IF(stditems!C215=0,"药品",IF(stditems!C215=3,"卷轴",IF(stditems!C215=43,"矿石",IF(stditems!C215=2,"可使用物品",IF(stditems!C215=64,"装备位置:腰带",IF(stditems!C215=62,"装备位置:鞋子",IF(stditems!C215=53,"装备位置:宝石\有气血石功能",IF(stditems!C215=63,"装备位置:灵石",IF(stditems!C215=65,"装备位置:官印",IF(stditems!C215=90,"装备位置:灵玉",IF(OR(stditems!C215=72,stditems!C215=73,stditems!C215=74),"装备位置:称号",IF(stditems!C215=30,"装备位置:勋章",IF(stditems!C215=28,"装备位置:马牌",IF(stditems!C215=12,"装备位置:盾牌",IF(OR(stditems!C215=66,stditems!C215=67),"装备位置:时装衣服",IF(OR(stditems!C215=68,stditems!C215=69),"装备位置:时装武器",IF(OR(stditems!C215=75,stditems!C215=76,stditems!C215=77),"装备位置:时装项链",IF(stditems!C215=78,"装备位置:时装头盔",IF(OR(stditems!C215=79,stditems!C215=80),"装备位置:时装手镯",IF(OR(stditems!C215=81,stditems!C215=82),"装备位置:时装戒指",IF(stditems!C215=83,"装备位置:时装勋章",IF(OR(stditems!C215=84,stditems!C215=85),"装备位置:时装腰带",IF(OR(stditems!C215=86,stditems!C215=87),"装备位置:时装靴子",IF(OR(stditems!C215=88,stditems!C215=89),"装备位置:时装宝石","其他物品"))))))))))))))))))))))))))))))))))))</f>
        <v>装备位置:戒指</v>
      </c>
      <c r="C215">
        <f>IF(OR(stditems!C215=5,stditems!C215=10,stditems!C215=11,stditems!C215=30,stditems!C215=16,stditems!C215=12,stditems!C215=25),0,IF(OR(stditems!C215=15,stditems!C215=19,stditems!C215=20,stditems!C215=21,stditems!C215=22,stditems!C215=23,stditems!C215=24,stditems!C215=26,stditems!C215=28,stditems!C215=29,stditems!C215=30,stditems!C215=53,stditems!C215=62,stditems!C215=63,stditems!C215=64,stditems!C215=65,stditems!C215=90),stditems!D215,""))</f>
        <v>0</v>
      </c>
      <c r="D215" t="str">
        <f>IF(ISNA( VLOOKUP(C215,attrDesc!A:C,2,FALSE)),"", "\250/"&amp;VLOOKUP(C215,attrDesc!A:C,2,FALSE)&amp;":"&amp;VLOOKUP(C215,attrDesc!A:C,3,FALSE))</f>
        <v/>
      </c>
      <c r="H215" t="str">
        <f t="shared" si="12"/>
        <v>151/装备位置:戒指</v>
      </c>
      <c r="I215" t="str">
        <f t="shared" si="13"/>
        <v>六角戒指=151/装备位置:戒指</v>
      </c>
      <c r="J215" t="str">
        <f t="shared" si="14"/>
        <v/>
      </c>
      <c r="K215" t="str">
        <f t="shared" si="15"/>
        <v/>
      </c>
    </row>
    <row r="216" spans="1:11" x14ac:dyDescent="0.2">
      <c r="A216" t="str">
        <f>IF(LEN(stditems!B216)=0,"",stditems!B216)</f>
        <v>玻璃戒指</v>
      </c>
      <c r="B216" t="str">
        <f>IF(stditems!C216=15,"装备位置:头盔",IF(OR(stditems!C216=19,stditems!C216=20,stditems!C216=21),"装备位置:项链",IF(OR(stditems!C216=5,stditems!C216=6),"装备位置:武器",IF(OR(stditems!C216=10,stditems!C216=11),"装备位置:衣服",IF(stditems!C216=16,"装备位置:斗笠",IF(OR(stditems!C216=22,stditems!C216=23),"装备位置:戒指",IF(OR(stditems!C216=24,stditems!C216=26),"装备位置:手镯",IF(stditems!C216=31,"双击使用物品",IF(stditems!C216=4,"书籍,双击使用",IF(stditems!C216=25,"装备位置:毒符",IF(stditems!C216=41,"任务物品",IF(stditems!C216=56,"强化宝石",IF(stditems!C216=0,"药品",IF(stditems!C216=3,"卷轴",IF(stditems!C216=43,"矿石",IF(stditems!C216=2,"可使用物品",IF(stditems!C216=64,"装备位置:腰带",IF(stditems!C216=62,"装备位置:鞋子",IF(stditems!C216=53,"装备位置:宝石\有气血石功能",IF(stditems!C216=63,"装备位置:灵石",IF(stditems!C216=65,"装备位置:官印",IF(stditems!C216=90,"装备位置:灵玉",IF(OR(stditems!C216=72,stditems!C216=73,stditems!C216=74),"装备位置:称号",IF(stditems!C216=30,"装备位置:勋章",IF(stditems!C216=28,"装备位置:马牌",IF(stditems!C216=12,"装备位置:盾牌",IF(OR(stditems!C216=66,stditems!C216=67),"装备位置:时装衣服",IF(OR(stditems!C216=68,stditems!C216=69),"装备位置:时装武器",IF(OR(stditems!C216=75,stditems!C216=76,stditems!C216=77),"装备位置:时装项链",IF(stditems!C216=78,"装备位置:时装头盔",IF(OR(stditems!C216=79,stditems!C216=80),"装备位置:时装手镯",IF(OR(stditems!C216=81,stditems!C216=82),"装备位置:时装戒指",IF(stditems!C216=83,"装备位置:时装勋章",IF(OR(stditems!C216=84,stditems!C216=85),"装备位置:时装腰带",IF(OR(stditems!C216=86,stditems!C216=87),"装备位置:时装靴子",IF(OR(stditems!C216=88,stditems!C216=89),"装备位置:时装宝石","其他物品"))))))))))))))))))))))))))))))))))))</f>
        <v>装备位置:戒指</v>
      </c>
      <c r="C216">
        <f>IF(OR(stditems!C216=5,stditems!C216=10,stditems!C216=11,stditems!C216=30,stditems!C216=16,stditems!C216=12,stditems!C216=25),0,IF(OR(stditems!C216=15,stditems!C216=19,stditems!C216=20,stditems!C216=21,stditems!C216=22,stditems!C216=23,stditems!C216=24,stditems!C216=26,stditems!C216=28,stditems!C216=29,stditems!C216=30,stditems!C216=53,stditems!C216=62,stditems!C216=63,stditems!C216=64,stditems!C216=65,stditems!C216=90),stditems!D216,""))</f>
        <v>0</v>
      </c>
      <c r="D216" t="str">
        <f>IF(ISNA( VLOOKUP(C216,attrDesc!A:C,2,FALSE)),"", "\250/"&amp;VLOOKUP(C216,attrDesc!A:C,2,FALSE)&amp;":"&amp;VLOOKUP(C216,attrDesc!A:C,3,FALSE))</f>
        <v/>
      </c>
      <c r="H216" t="str">
        <f t="shared" si="12"/>
        <v>151/装备位置:戒指</v>
      </c>
      <c r="I216" t="str">
        <f t="shared" si="13"/>
        <v>玻璃戒指=151/装备位置:戒指</v>
      </c>
      <c r="J216" t="str">
        <f t="shared" si="14"/>
        <v/>
      </c>
      <c r="K216" t="str">
        <f t="shared" si="15"/>
        <v/>
      </c>
    </row>
    <row r="217" spans="1:11" x14ac:dyDescent="0.2">
      <c r="A217" t="str">
        <f>IF(LEN(stditems!B217)=0,"",stditems!B217)</f>
        <v>牛角戒指</v>
      </c>
      <c r="B217" t="str">
        <f>IF(stditems!C217=15,"装备位置:头盔",IF(OR(stditems!C217=19,stditems!C217=20,stditems!C217=21),"装备位置:项链",IF(OR(stditems!C217=5,stditems!C217=6),"装备位置:武器",IF(OR(stditems!C217=10,stditems!C217=11),"装备位置:衣服",IF(stditems!C217=16,"装备位置:斗笠",IF(OR(stditems!C217=22,stditems!C217=23),"装备位置:戒指",IF(OR(stditems!C217=24,stditems!C217=26),"装备位置:手镯",IF(stditems!C217=31,"双击使用物品",IF(stditems!C217=4,"书籍,双击使用",IF(stditems!C217=25,"装备位置:毒符",IF(stditems!C217=41,"任务物品",IF(stditems!C217=56,"强化宝石",IF(stditems!C217=0,"药品",IF(stditems!C217=3,"卷轴",IF(stditems!C217=43,"矿石",IF(stditems!C217=2,"可使用物品",IF(stditems!C217=64,"装备位置:腰带",IF(stditems!C217=62,"装备位置:鞋子",IF(stditems!C217=53,"装备位置:宝石\有气血石功能",IF(stditems!C217=63,"装备位置:灵石",IF(stditems!C217=65,"装备位置:官印",IF(stditems!C217=90,"装备位置:灵玉",IF(OR(stditems!C217=72,stditems!C217=73,stditems!C217=74),"装备位置:称号",IF(stditems!C217=30,"装备位置:勋章",IF(stditems!C217=28,"装备位置:马牌",IF(stditems!C217=12,"装备位置:盾牌",IF(OR(stditems!C217=66,stditems!C217=67),"装备位置:时装衣服",IF(OR(stditems!C217=68,stditems!C217=69),"装备位置:时装武器",IF(OR(stditems!C217=75,stditems!C217=76,stditems!C217=77),"装备位置:时装项链",IF(stditems!C217=78,"装备位置:时装头盔",IF(OR(stditems!C217=79,stditems!C217=80),"装备位置:时装手镯",IF(OR(stditems!C217=81,stditems!C217=82),"装备位置:时装戒指",IF(stditems!C217=83,"装备位置:时装勋章",IF(OR(stditems!C217=84,stditems!C217=85),"装备位置:时装腰带",IF(OR(stditems!C217=86,stditems!C217=87),"装备位置:时装靴子",IF(OR(stditems!C217=88,stditems!C217=89),"装备位置:时装宝石","其他物品"))))))))))))))))))))))))))))))))))))</f>
        <v>装备位置:戒指</v>
      </c>
      <c r="C217">
        <f>IF(OR(stditems!C217=5,stditems!C217=10,stditems!C217=11,stditems!C217=30,stditems!C217=16,stditems!C217=12,stditems!C217=25),0,IF(OR(stditems!C217=15,stditems!C217=19,stditems!C217=20,stditems!C217=21,stditems!C217=22,stditems!C217=23,stditems!C217=24,stditems!C217=26,stditems!C217=28,stditems!C217=29,stditems!C217=30,stditems!C217=53,stditems!C217=62,stditems!C217=63,stditems!C217=64,stditems!C217=65,stditems!C217=90),stditems!D217,""))</f>
        <v>0</v>
      </c>
      <c r="D217" t="str">
        <f>IF(ISNA( VLOOKUP(C217,attrDesc!A:C,2,FALSE)),"", "\250/"&amp;VLOOKUP(C217,attrDesc!A:C,2,FALSE)&amp;":"&amp;VLOOKUP(C217,attrDesc!A:C,3,FALSE))</f>
        <v/>
      </c>
      <c r="H217" t="str">
        <f t="shared" si="12"/>
        <v>151/装备位置:戒指</v>
      </c>
      <c r="I217" t="str">
        <f t="shared" si="13"/>
        <v>牛角戒指=151/装备位置:戒指</v>
      </c>
      <c r="J217" t="str">
        <f t="shared" si="14"/>
        <v/>
      </c>
      <c r="K217" t="str">
        <f t="shared" si="15"/>
        <v/>
      </c>
    </row>
    <row r="218" spans="1:11" x14ac:dyDescent="0.2">
      <c r="A218" t="str">
        <f>IF(LEN(stditems!B218)=0,"",stditems!B218)</f>
        <v>生铁戒指</v>
      </c>
      <c r="B218" t="str">
        <f>IF(stditems!C218=15,"装备位置:头盔",IF(OR(stditems!C218=19,stditems!C218=20,stditems!C218=21),"装备位置:项链",IF(OR(stditems!C218=5,stditems!C218=6),"装备位置:武器",IF(OR(stditems!C218=10,stditems!C218=11),"装备位置:衣服",IF(stditems!C218=16,"装备位置:斗笠",IF(OR(stditems!C218=22,stditems!C218=23),"装备位置:戒指",IF(OR(stditems!C218=24,stditems!C218=26),"装备位置:手镯",IF(stditems!C218=31,"双击使用物品",IF(stditems!C218=4,"书籍,双击使用",IF(stditems!C218=25,"装备位置:毒符",IF(stditems!C218=41,"任务物品",IF(stditems!C218=56,"强化宝石",IF(stditems!C218=0,"药品",IF(stditems!C218=3,"卷轴",IF(stditems!C218=43,"矿石",IF(stditems!C218=2,"可使用物品",IF(stditems!C218=64,"装备位置:腰带",IF(stditems!C218=62,"装备位置:鞋子",IF(stditems!C218=53,"装备位置:宝石\有气血石功能",IF(stditems!C218=63,"装备位置:灵石",IF(stditems!C218=65,"装备位置:官印",IF(stditems!C218=90,"装备位置:灵玉",IF(OR(stditems!C218=72,stditems!C218=73,stditems!C218=74),"装备位置:称号",IF(stditems!C218=30,"装备位置:勋章",IF(stditems!C218=28,"装备位置:马牌",IF(stditems!C218=12,"装备位置:盾牌",IF(OR(stditems!C218=66,stditems!C218=67),"装备位置:时装衣服",IF(OR(stditems!C218=68,stditems!C218=69),"装备位置:时装武器",IF(OR(stditems!C218=75,stditems!C218=76,stditems!C218=77),"装备位置:时装项链",IF(stditems!C218=78,"装备位置:时装头盔",IF(OR(stditems!C218=79,stditems!C218=80),"装备位置:时装手镯",IF(OR(stditems!C218=81,stditems!C218=82),"装备位置:时装戒指",IF(stditems!C218=83,"装备位置:时装勋章",IF(OR(stditems!C218=84,stditems!C218=85),"装备位置:时装腰带",IF(OR(stditems!C218=86,stditems!C218=87),"装备位置:时装靴子",IF(OR(stditems!C218=88,stditems!C218=89),"装备位置:时装宝石","其他物品"))))))))))))))))))))))))))))))))))))</f>
        <v>装备位置:戒指</v>
      </c>
      <c r="C218">
        <f>IF(OR(stditems!C218=5,stditems!C218=10,stditems!C218=11,stditems!C218=30,stditems!C218=16,stditems!C218=12,stditems!C218=25),0,IF(OR(stditems!C218=15,stditems!C218=19,stditems!C218=20,stditems!C218=21,stditems!C218=22,stditems!C218=23,stditems!C218=24,stditems!C218=26,stditems!C218=28,stditems!C218=29,stditems!C218=30,stditems!C218=53,stditems!C218=62,stditems!C218=63,stditems!C218=64,stditems!C218=65,stditems!C218=90),stditems!D218,""))</f>
        <v>0</v>
      </c>
      <c r="D218" t="str">
        <f>IF(ISNA( VLOOKUP(C218,attrDesc!A:C,2,FALSE)),"", "\250/"&amp;VLOOKUP(C218,attrDesc!A:C,2,FALSE)&amp;":"&amp;VLOOKUP(C218,attrDesc!A:C,3,FALSE))</f>
        <v/>
      </c>
      <c r="H218" t="str">
        <f t="shared" si="12"/>
        <v>151/装备位置:戒指</v>
      </c>
      <c r="I218" t="str">
        <f t="shared" si="13"/>
        <v>生铁戒指=151/装备位置:戒指</v>
      </c>
      <c r="J218" t="str">
        <f t="shared" si="14"/>
        <v/>
      </c>
      <c r="K218" t="str">
        <f t="shared" si="15"/>
        <v/>
      </c>
    </row>
    <row r="219" spans="1:11" x14ac:dyDescent="0.2">
      <c r="A219" t="str">
        <f>IF(LEN(stditems!B219)=0,"",stditems!B219)</f>
        <v>蓝色水晶戒指</v>
      </c>
      <c r="B219" t="str">
        <f>IF(stditems!C219=15,"装备位置:头盔",IF(OR(stditems!C219=19,stditems!C219=20,stditems!C219=21),"装备位置:项链",IF(OR(stditems!C219=5,stditems!C219=6),"装备位置:武器",IF(OR(stditems!C219=10,stditems!C219=11),"装备位置:衣服",IF(stditems!C219=16,"装备位置:斗笠",IF(OR(stditems!C219=22,stditems!C219=23),"装备位置:戒指",IF(OR(stditems!C219=24,stditems!C219=26),"装备位置:手镯",IF(stditems!C219=31,"双击使用物品",IF(stditems!C219=4,"书籍,双击使用",IF(stditems!C219=25,"装备位置:毒符",IF(stditems!C219=41,"任务物品",IF(stditems!C219=56,"强化宝石",IF(stditems!C219=0,"药品",IF(stditems!C219=3,"卷轴",IF(stditems!C219=43,"矿石",IF(stditems!C219=2,"可使用物品",IF(stditems!C219=64,"装备位置:腰带",IF(stditems!C219=62,"装备位置:鞋子",IF(stditems!C219=53,"装备位置:宝石\有气血石功能",IF(stditems!C219=63,"装备位置:灵石",IF(stditems!C219=65,"装备位置:官印",IF(stditems!C219=90,"装备位置:灵玉",IF(OR(stditems!C219=72,stditems!C219=73,stditems!C219=74),"装备位置:称号",IF(stditems!C219=30,"装备位置:勋章",IF(stditems!C219=28,"装备位置:马牌",IF(stditems!C219=12,"装备位置:盾牌",IF(OR(stditems!C219=66,stditems!C219=67),"装备位置:时装衣服",IF(OR(stditems!C219=68,stditems!C219=69),"装备位置:时装武器",IF(OR(stditems!C219=75,stditems!C219=76,stditems!C219=77),"装备位置:时装项链",IF(stditems!C219=78,"装备位置:时装头盔",IF(OR(stditems!C219=79,stditems!C219=80),"装备位置:时装手镯",IF(OR(stditems!C219=81,stditems!C219=82),"装备位置:时装戒指",IF(stditems!C219=83,"装备位置:时装勋章",IF(OR(stditems!C219=84,stditems!C219=85),"装备位置:时装腰带",IF(OR(stditems!C219=86,stditems!C219=87),"装备位置:时装靴子",IF(OR(stditems!C219=88,stditems!C219=89),"装备位置:时装宝石","其他物品"))))))))))))))))))))))))))))))))))))</f>
        <v>装备位置:戒指</v>
      </c>
      <c r="C219">
        <f>IF(OR(stditems!C219=5,stditems!C219=10,stditems!C219=11,stditems!C219=30,stditems!C219=16,stditems!C219=12,stditems!C219=25),0,IF(OR(stditems!C219=15,stditems!C219=19,stditems!C219=20,stditems!C219=21,stditems!C219=22,stditems!C219=23,stditems!C219=24,stditems!C219=26,stditems!C219=28,stditems!C219=29,stditems!C219=30,stditems!C219=53,stditems!C219=62,stditems!C219=63,stditems!C219=64,stditems!C219=65,stditems!C219=90),stditems!D219,""))</f>
        <v>0</v>
      </c>
      <c r="D219" t="str">
        <f>IF(ISNA( VLOOKUP(C219,attrDesc!A:C,2,FALSE)),"", "\250/"&amp;VLOOKUP(C219,attrDesc!A:C,2,FALSE)&amp;":"&amp;VLOOKUP(C219,attrDesc!A:C,3,FALSE))</f>
        <v/>
      </c>
      <c r="H219" t="str">
        <f t="shared" si="12"/>
        <v>151/装备位置:戒指</v>
      </c>
      <c r="I219" t="str">
        <f t="shared" si="13"/>
        <v>蓝色水晶戒指=151/装备位置:戒指</v>
      </c>
      <c r="J219" t="str">
        <f t="shared" si="14"/>
        <v/>
      </c>
      <c r="K219" t="str">
        <f t="shared" si="15"/>
        <v/>
      </c>
    </row>
    <row r="220" spans="1:11" x14ac:dyDescent="0.2">
      <c r="A220" t="str">
        <f>IF(LEN(stditems!B220)=0,"",stditems!B220)</f>
        <v>黑色水晶戒指</v>
      </c>
      <c r="B220" t="str">
        <f>IF(stditems!C220=15,"装备位置:头盔",IF(OR(stditems!C220=19,stditems!C220=20,stditems!C220=21),"装备位置:项链",IF(OR(stditems!C220=5,stditems!C220=6),"装备位置:武器",IF(OR(stditems!C220=10,stditems!C220=11),"装备位置:衣服",IF(stditems!C220=16,"装备位置:斗笠",IF(OR(stditems!C220=22,stditems!C220=23),"装备位置:戒指",IF(OR(stditems!C220=24,stditems!C220=26),"装备位置:手镯",IF(stditems!C220=31,"双击使用物品",IF(stditems!C220=4,"书籍,双击使用",IF(stditems!C220=25,"装备位置:毒符",IF(stditems!C220=41,"任务物品",IF(stditems!C220=56,"强化宝石",IF(stditems!C220=0,"药品",IF(stditems!C220=3,"卷轴",IF(stditems!C220=43,"矿石",IF(stditems!C220=2,"可使用物品",IF(stditems!C220=64,"装备位置:腰带",IF(stditems!C220=62,"装备位置:鞋子",IF(stditems!C220=53,"装备位置:宝石\有气血石功能",IF(stditems!C220=63,"装备位置:灵石",IF(stditems!C220=65,"装备位置:官印",IF(stditems!C220=90,"装备位置:灵玉",IF(OR(stditems!C220=72,stditems!C220=73,stditems!C220=74),"装备位置:称号",IF(stditems!C220=30,"装备位置:勋章",IF(stditems!C220=28,"装备位置:马牌",IF(stditems!C220=12,"装备位置:盾牌",IF(OR(stditems!C220=66,stditems!C220=67),"装备位置:时装衣服",IF(OR(stditems!C220=68,stditems!C220=69),"装备位置:时装武器",IF(OR(stditems!C220=75,stditems!C220=76,stditems!C220=77),"装备位置:时装项链",IF(stditems!C220=78,"装备位置:时装头盔",IF(OR(stditems!C220=79,stditems!C220=80),"装备位置:时装手镯",IF(OR(stditems!C220=81,stditems!C220=82),"装备位置:时装戒指",IF(stditems!C220=83,"装备位置:时装勋章",IF(OR(stditems!C220=84,stditems!C220=85),"装备位置:时装腰带",IF(OR(stditems!C220=86,stditems!C220=87),"装备位置:时装靴子",IF(OR(stditems!C220=88,stditems!C220=89),"装备位置:时装宝石","其他物品"))))))))))))))))))))))))))))))))))))</f>
        <v>装备位置:戒指</v>
      </c>
      <c r="C220">
        <f>IF(OR(stditems!C220=5,stditems!C220=10,stditems!C220=11,stditems!C220=30,stditems!C220=16,stditems!C220=12,stditems!C220=25),0,IF(OR(stditems!C220=15,stditems!C220=19,stditems!C220=20,stditems!C220=21,stditems!C220=22,stditems!C220=23,stditems!C220=24,stditems!C220=26,stditems!C220=28,stditems!C220=29,stditems!C220=30,stditems!C220=53,stditems!C220=62,stditems!C220=63,stditems!C220=64,stditems!C220=65,stditems!C220=90),stditems!D220,""))</f>
        <v>0</v>
      </c>
      <c r="D220" t="str">
        <f>IF(ISNA( VLOOKUP(C220,attrDesc!A:C,2,FALSE)),"", "\250/"&amp;VLOOKUP(C220,attrDesc!A:C,2,FALSE)&amp;":"&amp;VLOOKUP(C220,attrDesc!A:C,3,FALSE))</f>
        <v/>
      </c>
      <c r="H220" t="str">
        <f t="shared" si="12"/>
        <v>151/装备位置:戒指</v>
      </c>
      <c r="I220" t="str">
        <f t="shared" si="13"/>
        <v>黑色水晶戒指=151/装备位置:戒指</v>
      </c>
      <c r="J220" t="str">
        <f t="shared" si="14"/>
        <v/>
      </c>
      <c r="K220" t="str">
        <f t="shared" si="15"/>
        <v/>
      </c>
    </row>
    <row r="221" spans="1:11" x14ac:dyDescent="0.2">
      <c r="A221" t="str">
        <f>IF(LEN(stditems!B221)=0,"",stditems!B221)</f>
        <v>蛇眼戒指</v>
      </c>
      <c r="B221" t="str">
        <f>IF(stditems!C221=15,"装备位置:头盔",IF(OR(stditems!C221=19,stditems!C221=20,stditems!C221=21),"装备位置:项链",IF(OR(stditems!C221=5,stditems!C221=6),"装备位置:武器",IF(OR(stditems!C221=10,stditems!C221=11),"装备位置:衣服",IF(stditems!C221=16,"装备位置:斗笠",IF(OR(stditems!C221=22,stditems!C221=23),"装备位置:戒指",IF(OR(stditems!C221=24,stditems!C221=26),"装备位置:手镯",IF(stditems!C221=31,"双击使用物品",IF(stditems!C221=4,"书籍,双击使用",IF(stditems!C221=25,"装备位置:毒符",IF(stditems!C221=41,"任务物品",IF(stditems!C221=56,"强化宝石",IF(stditems!C221=0,"药品",IF(stditems!C221=3,"卷轴",IF(stditems!C221=43,"矿石",IF(stditems!C221=2,"可使用物品",IF(stditems!C221=64,"装备位置:腰带",IF(stditems!C221=62,"装备位置:鞋子",IF(stditems!C221=53,"装备位置:宝石\有气血石功能",IF(stditems!C221=63,"装备位置:灵石",IF(stditems!C221=65,"装备位置:官印",IF(stditems!C221=90,"装备位置:灵玉",IF(OR(stditems!C221=72,stditems!C221=73,stditems!C221=74),"装备位置:称号",IF(stditems!C221=30,"装备位置:勋章",IF(stditems!C221=28,"装备位置:马牌",IF(stditems!C221=12,"装备位置:盾牌",IF(OR(stditems!C221=66,stditems!C221=67),"装备位置:时装衣服",IF(OR(stditems!C221=68,stditems!C221=69),"装备位置:时装武器",IF(OR(stditems!C221=75,stditems!C221=76,stditems!C221=77),"装备位置:时装项链",IF(stditems!C221=78,"装备位置:时装头盔",IF(OR(stditems!C221=79,stditems!C221=80),"装备位置:时装手镯",IF(OR(stditems!C221=81,stditems!C221=82),"装备位置:时装戒指",IF(stditems!C221=83,"装备位置:时装勋章",IF(OR(stditems!C221=84,stditems!C221=85),"装备位置:时装腰带",IF(OR(stditems!C221=86,stditems!C221=87),"装备位置:时装靴子",IF(OR(stditems!C221=88,stditems!C221=89),"装备位置:时装宝石","其他物品"))))))))))))))))))))))))))))))))))))</f>
        <v>装备位置:戒指</v>
      </c>
      <c r="C221">
        <f>IF(OR(stditems!C221=5,stditems!C221=10,stditems!C221=11,stditems!C221=30,stditems!C221=16,stditems!C221=12,stditems!C221=25),0,IF(OR(stditems!C221=15,stditems!C221=19,stditems!C221=20,stditems!C221=21,stditems!C221=22,stditems!C221=23,stditems!C221=24,stditems!C221=26,stditems!C221=28,stditems!C221=29,stditems!C221=30,stditems!C221=53,stditems!C221=62,stditems!C221=63,stditems!C221=64,stditems!C221=65,stditems!C221=90),stditems!D221,""))</f>
        <v>0</v>
      </c>
      <c r="D221" t="str">
        <f>IF(ISNA( VLOOKUP(C221,attrDesc!A:C,2,FALSE)),"", "\250/"&amp;VLOOKUP(C221,attrDesc!A:C,2,FALSE)&amp;":"&amp;VLOOKUP(C221,attrDesc!A:C,3,FALSE))</f>
        <v/>
      </c>
      <c r="H221" t="str">
        <f t="shared" si="12"/>
        <v>151/装备位置:戒指</v>
      </c>
      <c r="I221" t="str">
        <f t="shared" si="13"/>
        <v>蛇眼戒指=151/装备位置:戒指</v>
      </c>
      <c r="J221" t="str">
        <f t="shared" si="14"/>
        <v/>
      </c>
      <c r="K221" t="str">
        <f t="shared" si="15"/>
        <v/>
      </c>
    </row>
    <row r="222" spans="1:11" x14ac:dyDescent="0.2">
      <c r="A222" t="str">
        <f>IF(LEN(stditems!B222)=0,"",stditems!B222)</f>
        <v>珍珠戒指</v>
      </c>
      <c r="B222" t="str">
        <f>IF(stditems!C222=15,"装备位置:头盔",IF(OR(stditems!C222=19,stditems!C222=20,stditems!C222=21),"装备位置:项链",IF(OR(stditems!C222=5,stditems!C222=6),"装备位置:武器",IF(OR(stditems!C222=10,stditems!C222=11),"装备位置:衣服",IF(stditems!C222=16,"装备位置:斗笠",IF(OR(stditems!C222=22,stditems!C222=23),"装备位置:戒指",IF(OR(stditems!C222=24,stditems!C222=26),"装备位置:手镯",IF(stditems!C222=31,"双击使用物品",IF(stditems!C222=4,"书籍,双击使用",IF(stditems!C222=25,"装备位置:毒符",IF(stditems!C222=41,"任务物品",IF(stditems!C222=56,"强化宝石",IF(stditems!C222=0,"药品",IF(stditems!C222=3,"卷轴",IF(stditems!C222=43,"矿石",IF(stditems!C222=2,"可使用物品",IF(stditems!C222=64,"装备位置:腰带",IF(stditems!C222=62,"装备位置:鞋子",IF(stditems!C222=53,"装备位置:宝石\有气血石功能",IF(stditems!C222=63,"装备位置:灵石",IF(stditems!C222=65,"装备位置:官印",IF(stditems!C222=90,"装备位置:灵玉",IF(OR(stditems!C222=72,stditems!C222=73,stditems!C222=74),"装备位置:称号",IF(stditems!C222=30,"装备位置:勋章",IF(stditems!C222=28,"装备位置:马牌",IF(stditems!C222=12,"装备位置:盾牌",IF(OR(stditems!C222=66,stditems!C222=67),"装备位置:时装衣服",IF(OR(stditems!C222=68,stditems!C222=69),"装备位置:时装武器",IF(OR(stditems!C222=75,stditems!C222=76,stditems!C222=77),"装备位置:时装项链",IF(stditems!C222=78,"装备位置:时装头盔",IF(OR(stditems!C222=79,stditems!C222=80),"装备位置:时装手镯",IF(OR(stditems!C222=81,stditems!C222=82),"装备位置:时装戒指",IF(stditems!C222=83,"装备位置:时装勋章",IF(OR(stditems!C222=84,stditems!C222=85),"装备位置:时装腰带",IF(OR(stditems!C222=86,stditems!C222=87),"装备位置:时装靴子",IF(OR(stditems!C222=88,stditems!C222=89),"装备位置:时装宝石","其他物品"))))))))))))))))))))))))))))))))))))</f>
        <v>装备位置:戒指</v>
      </c>
      <c r="C222">
        <f>IF(OR(stditems!C222=5,stditems!C222=10,stditems!C222=11,stditems!C222=30,stditems!C222=16,stditems!C222=12,stditems!C222=25),0,IF(OR(stditems!C222=15,stditems!C222=19,stditems!C222=20,stditems!C222=21,stditems!C222=22,stditems!C222=23,stditems!C222=24,stditems!C222=26,stditems!C222=28,stditems!C222=29,stditems!C222=30,stditems!C222=53,stditems!C222=62,stditems!C222=63,stditems!C222=64,stditems!C222=65,stditems!C222=90),stditems!D222,""))</f>
        <v>0</v>
      </c>
      <c r="D222" t="str">
        <f>IF(ISNA( VLOOKUP(C222,attrDesc!A:C,2,FALSE)),"", "\250/"&amp;VLOOKUP(C222,attrDesc!A:C,2,FALSE)&amp;":"&amp;VLOOKUP(C222,attrDesc!A:C,3,FALSE))</f>
        <v/>
      </c>
      <c r="H222" t="str">
        <f t="shared" si="12"/>
        <v>151/装备位置:戒指</v>
      </c>
      <c r="I222" t="str">
        <f t="shared" si="13"/>
        <v>珍珠戒指=151/装备位置:戒指</v>
      </c>
      <c r="J222" t="str">
        <f t="shared" si="14"/>
        <v/>
      </c>
      <c r="K222" t="str">
        <f t="shared" si="15"/>
        <v/>
      </c>
    </row>
    <row r="223" spans="1:11" x14ac:dyDescent="0.2">
      <c r="A223" t="str">
        <f>IF(LEN(stditems!B223)=0,"",stditems!B223)</f>
        <v>金戒指</v>
      </c>
      <c r="B223" t="str">
        <f>IF(stditems!C223=15,"装备位置:头盔",IF(OR(stditems!C223=19,stditems!C223=20,stditems!C223=21),"装备位置:项链",IF(OR(stditems!C223=5,stditems!C223=6),"装备位置:武器",IF(OR(stditems!C223=10,stditems!C223=11),"装备位置:衣服",IF(stditems!C223=16,"装备位置:斗笠",IF(OR(stditems!C223=22,stditems!C223=23),"装备位置:戒指",IF(OR(stditems!C223=24,stditems!C223=26),"装备位置:手镯",IF(stditems!C223=31,"双击使用物品",IF(stditems!C223=4,"书籍,双击使用",IF(stditems!C223=25,"装备位置:毒符",IF(stditems!C223=41,"任务物品",IF(stditems!C223=56,"强化宝石",IF(stditems!C223=0,"药品",IF(stditems!C223=3,"卷轴",IF(stditems!C223=43,"矿石",IF(stditems!C223=2,"可使用物品",IF(stditems!C223=64,"装备位置:腰带",IF(stditems!C223=62,"装备位置:鞋子",IF(stditems!C223=53,"装备位置:宝石\有气血石功能",IF(stditems!C223=63,"装备位置:灵石",IF(stditems!C223=65,"装备位置:官印",IF(stditems!C223=90,"装备位置:灵玉",IF(OR(stditems!C223=72,stditems!C223=73,stditems!C223=74),"装备位置:称号",IF(stditems!C223=30,"装备位置:勋章",IF(stditems!C223=28,"装备位置:马牌",IF(stditems!C223=12,"装备位置:盾牌",IF(OR(stditems!C223=66,stditems!C223=67),"装备位置:时装衣服",IF(OR(stditems!C223=68,stditems!C223=69),"装备位置:时装武器",IF(OR(stditems!C223=75,stditems!C223=76,stditems!C223=77),"装备位置:时装项链",IF(stditems!C223=78,"装备位置:时装头盔",IF(OR(stditems!C223=79,stditems!C223=80),"装备位置:时装手镯",IF(OR(stditems!C223=81,stditems!C223=82),"装备位置:时装戒指",IF(stditems!C223=83,"装备位置:时装勋章",IF(OR(stditems!C223=84,stditems!C223=85),"装备位置:时装腰带",IF(OR(stditems!C223=86,stditems!C223=87),"装备位置:时装靴子",IF(OR(stditems!C223=88,stditems!C223=89),"装备位置:时装宝石","其他物品"))))))))))))))))))))))))))))))))))))</f>
        <v>装备位置:戒指</v>
      </c>
      <c r="C223">
        <f>IF(OR(stditems!C223=5,stditems!C223=10,stditems!C223=11,stditems!C223=30,stditems!C223=16,stditems!C223=12,stditems!C223=25),0,IF(OR(stditems!C223=15,stditems!C223=19,stditems!C223=20,stditems!C223=21,stditems!C223=22,stditems!C223=23,stditems!C223=24,stditems!C223=26,stditems!C223=28,stditems!C223=29,stditems!C223=30,stditems!C223=53,stditems!C223=62,stditems!C223=63,stditems!C223=64,stditems!C223=65,stditems!C223=90),stditems!D223,""))</f>
        <v>0</v>
      </c>
      <c r="D223" t="str">
        <f>IF(ISNA( VLOOKUP(C223,attrDesc!A:C,2,FALSE)),"", "\250/"&amp;VLOOKUP(C223,attrDesc!A:C,2,FALSE)&amp;":"&amp;VLOOKUP(C223,attrDesc!A:C,3,FALSE))</f>
        <v/>
      </c>
      <c r="H223" t="str">
        <f t="shared" si="12"/>
        <v>151/装备位置:戒指</v>
      </c>
      <c r="I223" t="str">
        <f t="shared" si="13"/>
        <v>金戒指=151/装备位置:戒指</v>
      </c>
      <c r="J223" t="str">
        <f t="shared" si="14"/>
        <v/>
      </c>
      <c r="K223" t="str">
        <f t="shared" si="15"/>
        <v/>
      </c>
    </row>
    <row r="224" spans="1:11" x14ac:dyDescent="0.2">
      <c r="A224" t="str">
        <f>IF(LEN(stditems!B224)=0,"",stditems!B224)</f>
        <v>魅力戒指</v>
      </c>
      <c r="B224" t="str">
        <f>IF(stditems!C224=15,"装备位置:头盔",IF(OR(stditems!C224=19,stditems!C224=20,stditems!C224=21),"装备位置:项链",IF(OR(stditems!C224=5,stditems!C224=6),"装备位置:武器",IF(OR(stditems!C224=10,stditems!C224=11),"装备位置:衣服",IF(stditems!C224=16,"装备位置:斗笠",IF(OR(stditems!C224=22,stditems!C224=23),"装备位置:戒指",IF(OR(stditems!C224=24,stditems!C224=26),"装备位置:手镯",IF(stditems!C224=31,"双击使用物品",IF(stditems!C224=4,"书籍,双击使用",IF(stditems!C224=25,"装备位置:毒符",IF(stditems!C224=41,"任务物品",IF(stditems!C224=56,"强化宝石",IF(stditems!C224=0,"药品",IF(stditems!C224=3,"卷轴",IF(stditems!C224=43,"矿石",IF(stditems!C224=2,"可使用物品",IF(stditems!C224=64,"装备位置:腰带",IF(stditems!C224=62,"装备位置:鞋子",IF(stditems!C224=53,"装备位置:宝石\有气血石功能",IF(stditems!C224=63,"装备位置:灵石",IF(stditems!C224=65,"装备位置:官印",IF(stditems!C224=90,"装备位置:灵玉",IF(OR(stditems!C224=72,stditems!C224=73,stditems!C224=74),"装备位置:称号",IF(stditems!C224=30,"装备位置:勋章",IF(stditems!C224=28,"装备位置:马牌",IF(stditems!C224=12,"装备位置:盾牌",IF(OR(stditems!C224=66,stditems!C224=67),"装备位置:时装衣服",IF(OR(stditems!C224=68,stditems!C224=69),"装备位置:时装武器",IF(OR(stditems!C224=75,stditems!C224=76,stditems!C224=77),"装备位置:时装项链",IF(stditems!C224=78,"装备位置:时装头盔",IF(OR(stditems!C224=79,stditems!C224=80),"装备位置:时装手镯",IF(OR(stditems!C224=81,stditems!C224=82),"装备位置:时装戒指",IF(stditems!C224=83,"装备位置:时装勋章",IF(OR(stditems!C224=84,stditems!C224=85),"装备位置:时装腰带",IF(OR(stditems!C224=86,stditems!C224=87),"装备位置:时装靴子",IF(OR(stditems!C224=88,stditems!C224=89),"装备位置:时装宝石","其他物品"))))))))))))))))))))))))))))))))))))</f>
        <v>装备位置:戒指</v>
      </c>
      <c r="C224">
        <f>IF(OR(stditems!C224=5,stditems!C224=10,stditems!C224=11,stditems!C224=30,stditems!C224=16,stditems!C224=12,stditems!C224=25),0,IF(OR(stditems!C224=15,stditems!C224=19,stditems!C224=20,stditems!C224=21,stditems!C224=22,stditems!C224=23,stditems!C224=24,stditems!C224=26,stditems!C224=28,stditems!C224=29,stditems!C224=30,stditems!C224=53,stditems!C224=62,stditems!C224=63,stditems!C224=64,stditems!C224=65,stditems!C224=90),stditems!D224,""))</f>
        <v>0</v>
      </c>
      <c r="D224" t="str">
        <f>IF(ISNA( VLOOKUP(C224,attrDesc!A:C,2,FALSE)),"", "\250/"&amp;VLOOKUP(C224,attrDesc!A:C,2,FALSE)&amp;":"&amp;VLOOKUP(C224,attrDesc!A:C,3,FALSE))</f>
        <v/>
      </c>
      <c r="H224" t="str">
        <f t="shared" si="12"/>
        <v>151/装备位置:戒指</v>
      </c>
      <c r="I224" t="str">
        <f t="shared" si="13"/>
        <v>魅力戒指=151/装备位置:戒指</v>
      </c>
      <c r="J224" t="str">
        <f t="shared" si="14"/>
        <v/>
      </c>
      <c r="K224" t="str">
        <f t="shared" si="15"/>
        <v/>
      </c>
    </row>
    <row r="225" spans="1:11" x14ac:dyDescent="0.2">
      <c r="A225" t="str">
        <f>IF(LEN(stditems!B225)=0,"",stditems!B225)</f>
        <v>道德戒指</v>
      </c>
      <c r="B225" t="str">
        <f>IF(stditems!C225=15,"装备位置:头盔",IF(OR(stditems!C225=19,stditems!C225=20,stditems!C225=21),"装备位置:项链",IF(OR(stditems!C225=5,stditems!C225=6),"装备位置:武器",IF(OR(stditems!C225=10,stditems!C225=11),"装备位置:衣服",IF(stditems!C225=16,"装备位置:斗笠",IF(OR(stditems!C225=22,stditems!C225=23),"装备位置:戒指",IF(OR(stditems!C225=24,stditems!C225=26),"装备位置:手镯",IF(stditems!C225=31,"双击使用物品",IF(stditems!C225=4,"书籍,双击使用",IF(stditems!C225=25,"装备位置:毒符",IF(stditems!C225=41,"任务物品",IF(stditems!C225=56,"强化宝石",IF(stditems!C225=0,"药品",IF(stditems!C225=3,"卷轴",IF(stditems!C225=43,"矿石",IF(stditems!C225=2,"可使用物品",IF(stditems!C225=64,"装备位置:腰带",IF(stditems!C225=62,"装备位置:鞋子",IF(stditems!C225=53,"装备位置:宝石\有气血石功能",IF(stditems!C225=63,"装备位置:灵石",IF(stditems!C225=65,"装备位置:官印",IF(stditems!C225=90,"装备位置:灵玉",IF(OR(stditems!C225=72,stditems!C225=73,stditems!C225=74),"装备位置:称号",IF(stditems!C225=30,"装备位置:勋章",IF(stditems!C225=28,"装备位置:马牌",IF(stditems!C225=12,"装备位置:盾牌",IF(OR(stditems!C225=66,stditems!C225=67),"装备位置:时装衣服",IF(OR(stditems!C225=68,stditems!C225=69),"装备位置:时装武器",IF(OR(stditems!C225=75,stditems!C225=76,stditems!C225=77),"装备位置:时装项链",IF(stditems!C225=78,"装备位置:时装头盔",IF(OR(stditems!C225=79,stditems!C225=80),"装备位置:时装手镯",IF(OR(stditems!C225=81,stditems!C225=82),"装备位置:时装戒指",IF(stditems!C225=83,"装备位置:时装勋章",IF(OR(stditems!C225=84,stditems!C225=85),"装备位置:时装腰带",IF(OR(stditems!C225=86,stditems!C225=87),"装备位置:时装靴子",IF(OR(stditems!C225=88,stditems!C225=89),"装备位置:时装宝石","其他物品"))))))))))))))))))))))))))))))))))))</f>
        <v>装备位置:戒指</v>
      </c>
      <c r="C225">
        <f>IF(OR(stditems!C225=5,stditems!C225=10,stditems!C225=11,stditems!C225=30,stditems!C225=16,stditems!C225=12,stditems!C225=25),0,IF(OR(stditems!C225=15,stditems!C225=19,stditems!C225=20,stditems!C225=21,stditems!C225=22,stditems!C225=23,stditems!C225=24,stditems!C225=26,stditems!C225=28,stditems!C225=29,stditems!C225=30,stditems!C225=53,stditems!C225=62,stditems!C225=63,stditems!C225=64,stditems!C225=65,stditems!C225=90),stditems!D225,""))</f>
        <v>0</v>
      </c>
      <c r="D225" t="str">
        <f>IF(ISNA( VLOOKUP(C225,attrDesc!A:C,2,FALSE)),"", "\250/"&amp;VLOOKUP(C225,attrDesc!A:C,2,FALSE)&amp;":"&amp;VLOOKUP(C225,attrDesc!A:C,3,FALSE))</f>
        <v/>
      </c>
      <c r="H225" t="str">
        <f t="shared" si="12"/>
        <v>151/装备位置:戒指</v>
      </c>
      <c r="I225" t="str">
        <f t="shared" si="13"/>
        <v>道德戒指=151/装备位置:戒指</v>
      </c>
      <c r="J225" t="str">
        <f t="shared" si="14"/>
        <v/>
      </c>
      <c r="K225" t="str">
        <f t="shared" si="15"/>
        <v/>
      </c>
    </row>
    <row r="226" spans="1:11" x14ac:dyDescent="0.2">
      <c r="A226" t="str">
        <f>IF(LEN(stditems!B226)=0,"",stditems!B226)</f>
        <v>降妖除魔戒指</v>
      </c>
      <c r="B226" t="str">
        <f>IF(stditems!C226=15,"装备位置:头盔",IF(OR(stditems!C226=19,stditems!C226=20,stditems!C226=21),"装备位置:项链",IF(OR(stditems!C226=5,stditems!C226=6),"装备位置:武器",IF(OR(stditems!C226=10,stditems!C226=11),"装备位置:衣服",IF(stditems!C226=16,"装备位置:斗笠",IF(OR(stditems!C226=22,stditems!C226=23),"装备位置:戒指",IF(OR(stditems!C226=24,stditems!C226=26),"装备位置:手镯",IF(stditems!C226=31,"双击使用物品",IF(stditems!C226=4,"书籍,双击使用",IF(stditems!C226=25,"装备位置:毒符",IF(stditems!C226=41,"任务物品",IF(stditems!C226=56,"强化宝石",IF(stditems!C226=0,"药品",IF(stditems!C226=3,"卷轴",IF(stditems!C226=43,"矿石",IF(stditems!C226=2,"可使用物品",IF(stditems!C226=64,"装备位置:腰带",IF(stditems!C226=62,"装备位置:鞋子",IF(stditems!C226=53,"装备位置:宝石\有气血石功能",IF(stditems!C226=63,"装备位置:灵石",IF(stditems!C226=65,"装备位置:官印",IF(stditems!C226=90,"装备位置:灵玉",IF(OR(stditems!C226=72,stditems!C226=73,stditems!C226=74),"装备位置:称号",IF(stditems!C226=30,"装备位置:勋章",IF(stditems!C226=28,"装备位置:马牌",IF(stditems!C226=12,"装备位置:盾牌",IF(OR(stditems!C226=66,stditems!C226=67),"装备位置:时装衣服",IF(OR(stditems!C226=68,stditems!C226=69),"装备位置:时装武器",IF(OR(stditems!C226=75,stditems!C226=76,stditems!C226=77),"装备位置:时装项链",IF(stditems!C226=78,"装备位置:时装头盔",IF(OR(stditems!C226=79,stditems!C226=80),"装备位置:时装手镯",IF(OR(stditems!C226=81,stditems!C226=82),"装备位置:时装戒指",IF(stditems!C226=83,"装备位置:时装勋章",IF(OR(stditems!C226=84,stditems!C226=85),"装备位置:时装腰带",IF(OR(stditems!C226=86,stditems!C226=87),"装备位置:时装靴子",IF(OR(stditems!C226=88,stditems!C226=89),"装备位置:时装宝石","其他物品"))))))))))))))))))))))))))))))))))))</f>
        <v>装备位置:戒指</v>
      </c>
      <c r="C226">
        <f>IF(OR(stditems!C226=5,stditems!C226=10,stditems!C226=11,stditems!C226=30,stditems!C226=16,stditems!C226=12,stditems!C226=25),0,IF(OR(stditems!C226=15,stditems!C226=19,stditems!C226=20,stditems!C226=21,stditems!C226=22,stditems!C226=23,stditems!C226=24,stditems!C226=26,stditems!C226=28,stditems!C226=29,stditems!C226=30,stditems!C226=53,stditems!C226=62,stditems!C226=63,stditems!C226=64,stditems!C226=65,stditems!C226=90),stditems!D226,""))</f>
        <v>0</v>
      </c>
      <c r="D226" t="str">
        <f>IF(ISNA( VLOOKUP(C226,attrDesc!A:C,2,FALSE)),"", "\250/"&amp;VLOOKUP(C226,attrDesc!A:C,2,FALSE)&amp;":"&amp;VLOOKUP(C226,attrDesc!A:C,3,FALSE))</f>
        <v/>
      </c>
      <c r="H226" t="str">
        <f t="shared" si="12"/>
        <v>151/装备位置:戒指</v>
      </c>
      <c r="I226" t="str">
        <f t="shared" si="13"/>
        <v>降妖除魔戒指=151/装备位置:戒指</v>
      </c>
      <c r="J226" t="str">
        <f t="shared" si="14"/>
        <v/>
      </c>
      <c r="K226" t="str">
        <f t="shared" si="15"/>
        <v/>
      </c>
    </row>
    <row r="227" spans="1:11" x14ac:dyDescent="0.2">
      <c r="A227" t="str">
        <f>IF(LEN(stditems!B227)=0,"",stditems!B227)</f>
        <v>珊瑚戒指</v>
      </c>
      <c r="B227" t="str">
        <f>IF(stditems!C227=15,"装备位置:头盔",IF(OR(stditems!C227=19,stditems!C227=20,stditems!C227=21),"装备位置:项链",IF(OR(stditems!C227=5,stditems!C227=6),"装备位置:武器",IF(OR(stditems!C227=10,stditems!C227=11),"装备位置:衣服",IF(stditems!C227=16,"装备位置:斗笠",IF(OR(stditems!C227=22,stditems!C227=23),"装备位置:戒指",IF(OR(stditems!C227=24,stditems!C227=26),"装备位置:手镯",IF(stditems!C227=31,"双击使用物品",IF(stditems!C227=4,"书籍,双击使用",IF(stditems!C227=25,"装备位置:毒符",IF(stditems!C227=41,"任务物品",IF(stditems!C227=56,"强化宝石",IF(stditems!C227=0,"药品",IF(stditems!C227=3,"卷轴",IF(stditems!C227=43,"矿石",IF(stditems!C227=2,"可使用物品",IF(stditems!C227=64,"装备位置:腰带",IF(stditems!C227=62,"装备位置:鞋子",IF(stditems!C227=53,"装备位置:宝石\有气血石功能",IF(stditems!C227=63,"装备位置:灵石",IF(stditems!C227=65,"装备位置:官印",IF(stditems!C227=90,"装备位置:灵玉",IF(OR(stditems!C227=72,stditems!C227=73,stditems!C227=74),"装备位置:称号",IF(stditems!C227=30,"装备位置:勋章",IF(stditems!C227=28,"装备位置:马牌",IF(stditems!C227=12,"装备位置:盾牌",IF(OR(stditems!C227=66,stditems!C227=67),"装备位置:时装衣服",IF(OR(stditems!C227=68,stditems!C227=69),"装备位置:时装武器",IF(OR(stditems!C227=75,stditems!C227=76,stditems!C227=77),"装备位置:时装项链",IF(stditems!C227=78,"装备位置:时装头盔",IF(OR(stditems!C227=79,stditems!C227=80),"装备位置:时装手镯",IF(OR(stditems!C227=81,stditems!C227=82),"装备位置:时装戒指",IF(stditems!C227=83,"装备位置:时装勋章",IF(OR(stditems!C227=84,stditems!C227=85),"装备位置:时装腰带",IF(OR(stditems!C227=86,stditems!C227=87),"装备位置:时装靴子",IF(OR(stditems!C227=88,stditems!C227=89),"装备位置:时装宝石","其他物品"))))))))))))))))))))))))))))))))))))</f>
        <v>装备位置:戒指</v>
      </c>
      <c r="C227">
        <f>IF(OR(stditems!C227=5,stditems!C227=10,stditems!C227=11,stditems!C227=30,stditems!C227=16,stditems!C227=12,stditems!C227=25),0,IF(OR(stditems!C227=15,stditems!C227=19,stditems!C227=20,stditems!C227=21,stditems!C227=22,stditems!C227=23,stditems!C227=24,stditems!C227=26,stditems!C227=28,stditems!C227=29,stditems!C227=30,stditems!C227=53,stditems!C227=62,stditems!C227=63,stditems!C227=64,stditems!C227=65,stditems!C227=90),stditems!D227,""))</f>
        <v>0</v>
      </c>
      <c r="D227" t="str">
        <f>IF(ISNA( VLOOKUP(C227,attrDesc!A:C,2,FALSE)),"", "\250/"&amp;VLOOKUP(C227,attrDesc!A:C,2,FALSE)&amp;":"&amp;VLOOKUP(C227,attrDesc!A:C,3,FALSE))</f>
        <v/>
      </c>
      <c r="H227" t="str">
        <f t="shared" si="12"/>
        <v>151/装备位置:戒指</v>
      </c>
      <c r="I227" t="str">
        <f t="shared" si="13"/>
        <v>珊瑚戒指=151/装备位置:戒指</v>
      </c>
      <c r="J227" t="str">
        <f t="shared" si="14"/>
        <v/>
      </c>
      <c r="K227" t="str">
        <f t="shared" si="15"/>
        <v/>
      </c>
    </row>
    <row r="228" spans="1:11" x14ac:dyDescent="0.2">
      <c r="A228" t="str">
        <f>IF(LEN(stditems!B228)=0,"",stditems!B228)</f>
        <v>骷髅戒指</v>
      </c>
      <c r="B228" t="str">
        <f>IF(stditems!C228=15,"装备位置:头盔",IF(OR(stditems!C228=19,stditems!C228=20,stditems!C228=21),"装备位置:项链",IF(OR(stditems!C228=5,stditems!C228=6),"装备位置:武器",IF(OR(stditems!C228=10,stditems!C228=11),"装备位置:衣服",IF(stditems!C228=16,"装备位置:斗笠",IF(OR(stditems!C228=22,stditems!C228=23),"装备位置:戒指",IF(OR(stditems!C228=24,stditems!C228=26),"装备位置:手镯",IF(stditems!C228=31,"双击使用物品",IF(stditems!C228=4,"书籍,双击使用",IF(stditems!C228=25,"装备位置:毒符",IF(stditems!C228=41,"任务物品",IF(stditems!C228=56,"强化宝石",IF(stditems!C228=0,"药品",IF(stditems!C228=3,"卷轴",IF(stditems!C228=43,"矿石",IF(stditems!C228=2,"可使用物品",IF(stditems!C228=64,"装备位置:腰带",IF(stditems!C228=62,"装备位置:鞋子",IF(stditems!C228=53,"装备位置:宝石\有气血石功能",IF(stditems!C228=63,"装备位置:灵石",IF(stditems!C228=65,"装备位置:官印",IF(stditems!C228=90,"装备位置:灵玉",IF(OR(stditems!C228=72,stditems!C228=73,stditems!C228=74),"装备位置:称号",IF(stditems!C228=30,"装备位置:勋章",IF(stditems!C228=28,"装备位置:马牌",IF(stditems!C228=12,"装备位置:盾牌",IF(OR(stditems!C228=66,stditems!C228=67),"装备位置:时装衣服",IF(OR(stditems!C228=68,stditems!C228=69),"装备位置:时装武器",IF(OR(stditems!C228=75,stditems!C228=76,stditems!C228=77),"装备位置:时装项链",IF(stditems!C228=78,"装备位置:时装头盔",IF(OR(stditems!C228=79,stditems!C228=80),"装备位置:时装手镯",IF(OR(stditems!C228=81,stditems!C228=82),"装备位置:时装戒指",IF(stditems!C228=83,"装备位置:时装勋章",IF(OR(stditems!C228=84,stditems!C228=85),"装备位置:时装腰带",IF(OR(stditems!C228=86,stditems!C228=87),"装备位置:时装靴子",IF(OR(stditems!C228=88,stditems!C228=89),"装备位置:时装宝石","其他物品"))))))))))))))))))))))))))))))))))))</f>
        <v>装备位置:戒指</v>
      </c>
      <c r="C228">
        <f>IF(OR(stditems!C228=5,stditems!C228=10,stditems!C228=11,stditems!C228=30,stditems!C228=16,stditems!C228=12,stditems!C228=25),0,IF(OR(stditems!C228=15,stditems!C228=19,stditems!C228=20,stditems!C228=21,stditems!C228=22,stditems!C228=23,stditems!C228=24,stditems!C228=26,stditems!C228=28,stditems!C228=29,stditems!C228=30,stditems!C228=53,stditems!C228=62,stditems!C228=63,stditems!C228=64,stditems!C228=65,stditems!C228=90),stditems!D228,""))</f>
        <v>0</v>
      </c>
      <c r="D228" t="str">
        <f>IF(ISNA( VLOOKUP(C228,attrDesc!A:C,2,FALSE)),"", "\250/"&amp;VLOOKUP(C228,attrDesc!A:C,2,FALSE)&amp;":"&amp;VLOOKUP(C228,attrDesc!A:C,3,FALSE))</f>
        <v/>
      </c>
      <c r="H228" t="str">
        <f t="shared" si="12"/>
        <v>151/装备位置:戒指</v>
      </c>
      <c r="I228" t="str">
        <f t="shared" si="13"/>
        <v>骷髅戒指=151/装备位置:戒指</v>
      </c>
      <c r="J228" t="str">
        <f t="shared" si="14"/>
        <v/>
      </c>
      <c r="K228" t="str">
        <f t="shared" si="15"/>
        <v/>
      </c>
    </row>
    <row r="229" spans="1:11" x14ac:dyDescent="0.2">
      <c r="A229" t="str">
        <f>IF(LEN(stditems!B229)=0,"",stditems!B229)</f>
        <v>狂风戒指</v>
      </c>
      <c r="B229" t="str">
        <f>IF(stditems!C229=15,"装备位置:头盔",IF(OR(stditems!C229=19,stditems!C229=20,stditems!C229=21),"装备位置:项链",IF(OR(stditems!C229=5,stditems!C229=6),"装备位置:武器",IF(OR(stditems!C229=10,stditems!C229=11),"装备位置:衣服",IF(stditems!C229=16,"装备位置:斗笠",IF(OR(stditems!C229=22,stditems!C229=23),"装备位置:戒指",IF(OR(stditems!C229=24,stditems!C229=26),"装备位置:手镯",IF(stditems!C229=31,"双击使用物品",IF(stditems!C229=4,"书籍,双击使用",IF(stditems!C229=25,"装备位置:毒符",IF(stditems!C229=41,"任务物品",IF(stditems!C229=56,"强化宝石",IF(stditems!C229=0,"药品",IF(stditems!C229=3,"卷轴",IF(stditems!C229=43,"矿石",IF(stditems!C229=2,"可使用物品",IF(stditems!C229=64,"装备位置:腰带",IF(stditems!C229=62,"装备位置:鞋子",IF(stditems!C229=53,"装备位置:宝石\有气血石功能",IF(stditems!C229=63,"装备位置:灵石",IF(stditems!C229=65,"装备位置:官印",IF(stditems!C229=90,"装备位置:灵玉",IF(OR(stditems!C229=72,stditems!C229=73,stditems!C229=74),"装备位置:称号",IF(stditems!C229=30,"装备位置:勋章",IF(stditems!C229=28,"装备位置:马牌",IF(stditems!C229=12,"装备位置:盾牌",IF(OR(stditems!C229=66,stditems!C229=67),"装备位置:时装衣服",IF(OR(stditems!C229=68,stditems!C229=69),"装备位置:时装武器",IF(OR(stditems!C229=75,stditems!C229=76,stditems!C229=77),"装备位置:时装项链",IF(stditems!C229=78,"装备位置:时装头盔",IF(OR(stditems!C229=79,stditems!C229=80),"装备位置:时装手镯",IF(OR(stditems!C229=81,stditems!C229=82),"装备位置:时装戒指",IF(stditems!C229=83,"装备位置:时装勋章",IF(OR(stditems!C229=84,stditems!C229=85),"装备位置:时装腰带",IF(OR(stditems!C229=86,stditems!C229=87),"装备位置:时装靴子",IF(OR(stditems!C229=88,stditems!C229=89),"装备位置:时装宝石","其他物品"))))))))))))))))))))))))))))))))))))</f>
        <v>装备位置:戒指</v>
      </c>
      <c r="C229">
        <f>IF(OR(stditems!C229=5,stditems!C229=10,stditems!C229=11,stditems!C229=30,stditems!C229=16,stditems!C229=12,stditems!C229=25),0,IF(OR(stditems!C229=15,stditems!C229=19,stditems!C229=20,stditems!C229=21,stditems!C229=22,stditems!C229=23,stditems!C229=24,stditems!C229=26,stditems!C229=28,stditems!C229=29,stditems!C229=30,stditems!C229=53,stditems!C229=62,stditems!C229=63,stditems!C229=64,stditems!C229=65,stditems!C229=90),stditems!D229,""))</f>
        <v>0</v>
      </c>
      <c r="D229" t="str">
        <f>IF(ISNA( VLOOKUP(C229,attrDesc!A:C,2,FALSE)),"", "\250/"&amp;VLOOKUP(C229,attrDesc!A:C,2,FALSE)&amp;":"&amp;VLOOKUP(C229,attrDesc!A:C,3,FALSE))</f>
        <v/>
      </c>
      <c r="H229" t="str">
        <f t="shared" si="12"/>
        <v>151/装备位置:戒指</v>
      </c>
      <c r="I229" t="str">
        <f t="shared" si="13"/>
        <v>狂风戒指=151/装备位置:戒指</v>
      </c>
      <c r="J229" t="str">
        <f t="shared" si="14"/>
        <v/>
      </c>
      <c r="K229" t="str">
        <f t="shared" si="15"/>
        <v/>
      </c>
    </row>
    <row r="230" spans="1:11" x14ac:dyDescent="0.2">
      <c r="A230" t="str">
        <f>IF(LEN(stditems!B230)=0,"",stditems!B230)</f>
        <v>狂风项链</v>
      </c>
      <c r="B230" t="str">
        <f>IF(stditems!C230=15,"装备位置:头盔",IF(OR(stditems!C230=19,stditems!C230=20,stditems!C230=21),"装备位置:项链",IF(OR(stditems!C230=5,stditems!C230=6),"装备位置:武器",IF(OR(stditems!C230=10,stditems!C230=11),"装备位置:衣服",IF(stditems!C230=16,"装备位置:斗笠",IF(OR(stditems!C230=22,stditems!C230=23),"装备位置:戒指",IF(OR(stditems!C230=24,stditems!C230=26),"装备位置:手镯",IF(stditems!C230=31,"双击使用物品",IF(stditems!C230=4,"书籍,双击使用",IF(stditems!C230=25,"装备位置:毒符",IF(stditems!C230=41,"任务物品",IF(stditems!C230=56,"强化宝石",IF(stditems!C230=0,"药品",IF(stditems!C230=3,"卷轴",IF(stditems!C230=43,"矿石",IF(stditems!C230=2,"可使用物品",IF(stditems!C230=64,"装备位置:腰带",IF(stditems!C230=62,"装备位置:鞋子",IF(stditems!C230=53,"装备位置:宝石\有气血石功能",IF(stditems!C230=63,"装备位置:灵石",IF(stditems!C230=65,"装备位置:官印",IF(stditems!C230=90,"装备位置:灵玉",IF(OR(stditems!C230=72,stditems!C230=73,stditems!C230=74),"装备位置:称号",IF(stditems!C230=30,"装备位置:勋章",IF(stditems!C230=28,"装备位置:马牌",IF(stditems!C230=12,"装备位置:盾牌",IF(OR(stditems!C230=66,stditems!C230=67),"装备位置:时装衣服",IF(OR(stditems!C230=68,stditems!C230=69),"装备位置:时装武器",IF(OR(stditems!C230=75,stditems!C230=76,stditems!C230=77),"装备位置:时装项链",IF(stditems!C230=78,"装备位置:时装头盔",IF(OR(stditems!C230=79,stditems!C230=80),"装备位置:时装手镯",IF(OR(stditems!C230=81,stditems!C230=82),"装备位置:时装戒指",IF(stditems!C230=83,"装备位置:时装勋章",IF(OR(stditems!C230=84,stditems!C230=85),"装备位置:时装腰带",IF(OR(stditems!C230=86,stditems!C230=87),"装备位置:时装靴子",IF(OR(stditems!C230=88,stditems!C230=89),"装备位置:时装宝石","其他物品"))))))))))))))))))))))))))))))))))))</f>
        <v>装备位置:项链</v>
      </c>
      <c r="C230">
        <f>IF(OR(stditems!C230=5,stditems!C230=10,stditems!C230=11,stditems!C230=30,stditems!C230=16,stditems!C230=12,stditems!C230=25),0,IF(OR(stditems!C230=15,stditems!C230=19,stditems!C230=20,stditems!C230=21,stditems!C230=22,stditems!C230=23,stditems!C230=24,stditems!C230=26,stditems!C230=28,stditems!C230=29,stditems!C230=30,stditems!C230=53,stditems!C230=62,stditems!C230=63,stditems!C230=64,stditems!C230=65,stditems!C230=90),stditems!D230,""))</f>
        <v>0</v>
      </c>
      <c r="D230" t="str">
        <f>IF(ISNA( VLOOKUP(C230,attrDesc!A:C,2,FALSE)),"", "\250/"&amp;VLOOKUP(C230,attrDesc!A:C,2,FALSE)&amp;":"&amp;VLOOKUP(C230,attrDesc!A:C,3,FALSE))</f>
        <v/>
      </c>
      <c r="H230" t="str">
        <f t="shared" si="12"/>
        <v>151/装备位置:项链</v>
      </c>
      <c r="I230" t="str">
        <f t="shared" si="13"/>
        <v>狂风项链=151/装备位置:项链</v>
      </c>
      <c r="J230" t="str">
        <f t="shared" si="14"/>
        <v/>
      </c>
      <c r="K230" t="str">
        <f t="shared" si="15"/>
        <v/>
      </c>
    </row>
    <row r="231" spans="1:11" x14ac:dyDescent="0.2">
      <c r="A231" t="str">
        <f>IF(LEN(stditems!B231)=0,"",stditems!B231)</f>
        <v>神秘头盔</v>
      </c>
      <c r="B231" t="str">
        <f>IF(stditems!C231=15,"装备位置:头盔",IF(OR(stditems!C231=19,stditems!C231=20,stditems!C231=21),"装备位置:项链",IF(OR(stditems!C231=5,stditems!C231=6),"装备位置:武器",IF(OR(stditems!C231=10,stditems!C231=11),"装备位置:衣服",IF(stditems!C231=16,"装备位置:斗笠",IF(OR(stditems!C231=22,stditems!C231=23),"装备位置:戒指",IF(OR(stditems!C231=24,stditems!C231=26),"装备位置:手镯",IF(stditems!C231=31,"双击使用物品",IF(stditems!C231=4,"书籍,双击使用",IF(stditems!C231=25,"装备位置:毒符",IF(stditems!C231=41,"任务物品",IF(stditems!C231=56,"强化宝石",IF(stditems!C231=0,"药品",IF(stditems!C231=3,"卷轴",IF(stditems!C231=43,"矿石",IF(stditems!C231=2,"可使用物品",IF(stditems!C231=64,"装备位置:腰带",IF(stditems!C231=62,"装备位置:鞋子",IF(stditems!C231=53,"装备位置:宝石\有气血石功能",IF(stditems!C231=63,"装备位置:灵石",IF(stditems!C231=65,"装备位置:官印",IF(stditems!C231=90,"装备位置:灵玉",IF(OR(stditems!C231=72,stditems!C231=73,stditems!C231=74),"装备位置:称号",IF(stditems!C231=30,"装备位置:勋章",IF(stditems!C231=28,"装备位置:马牌",IF(stditems!C231=12,"装备位置:盾牌",IF(OR(stditems!C231=66,stditems!C231=67),"装备位置:时装衣服",IF(OR(stditems!C231=68,stditems!C231=69),"装备位置:时装武器",IF(OR(stditems!C231=75,stditems!C231=76,stditems!C231=77),"装备位置:时装项链",IF(stditems!C231=78,"装备位置:时装头盔",IF(OR(stditems!C231=79,stditems!C231=80),"装备位置:时装手镯",IF(OR(stditems!C231=81,stditems!C231=82),"装备位置:时装戒指",IF(stditems!C231=83,"装备位置:时装勋章",IF(OR(stditems!C231=84,stditems!C231=85),"装备位置:时装腰带",IF(OR(stditems!C231=86,stditems!C231=87),"装备位置:时装靴子",IF(OR(stditems!C231=88,stditems!C231=89),"装备位置:时装宝石","其他物品"))))))))))))))))))))))))))))))))))))</f>
        <v>装备位置:头盔</v>
      </c>
      <c r="C231">
        <f>IF(OR(stditems!C231=5,stditems!C231=10,stditems!C231=11,stditems!C231=30,stditems!C231=16,stditems!C231=12,stditems!C231=25),0,IF(OR(stditems!C231=15,stditems!C231=19,stditems!C231=20,stditems!C231=21,stditems!C231=22,stditems!C231=23,stditems!C231=24,stditems!C231=26,stditems!C231=28,stditems!C231=29,stditems!C231=30,stditems!C231=53,stditems!C231=62,stditems!C231=63,stditems!C231=64,stditems!C231=65,stditems!C231=90),stditems!D231,""))</f>
        <v>0</v>
      </c>
      <c r="D231" t="str">
        <f>IF(ISNA( VLOOKUP(C231,attrDesc!A:C,2,FALSE)),"", "\250/"&amp;VLOOKUP(C231,attrDesc!A:C,2,FALSE)&amp;":"&amp;VLOOKUP(C231,attrDesc!A:C,3,FALSE))</f>
        <v/>
      </c>
      <c r="H231" t="str">
        <f t="shared" si="12"/>
        <v>151/装备位置:头盔</v>
      </c>
      <c r="I231" t="str">
        <f t="shared" si="13"/>
        <v>神秘头盔=151/装备位置:头盔</v>
      </c>
      <c r="J231" t="str">
        <f t="shared" si="14"/>
        <v/>
      </c>
      <c r="K231" t="str">
        <f t="shared" si="15"/>
        <v/>
      </c>
    </row>
    <row r="232" spans="1:11" x14ac:dyDescent="0.2">
      <c r="A232" t="str">
        <f>IF(LEN(stditems!B232)=0,"",stditems!B232)</f>
        <v>神秘戒指</v>
      </c>
      <c r="B232" t="str">
        <f>IF(stditems!C232=15,"装备位置:头盔",IF(OR(stditems!C232=19,stditems!C232=20,stditems!C232=21),"装备位置:项链",IF(OR(stditems!C232=5,stditems!C232=6),"装备位置:武器",IF(OR(stditems!C232=10,stditems!C232=11),"装备位置:衣服",IF(stditems!C232=16,"装备位置:斗笠",IF(OR(stditems!C232=22,stditems!C232=23),"装备位置:戒指",IF(OR(stditems!C232=24,stditems!C232=26),"装备位置:手镯",IF(stditems!C232=31,"双击使用物品",IF(stditems!C232=4,"书籍,双击使用",IF(stditems!C232=25,"装备位置:毒符",IF(stditems!C232=41,"任务物品",IF(stditems!C232=56,"强化宝石",IF(stditems!C232=0,"药品",IF(stditems!C232=3,"卷轴",IF(stditems!C232=43,"矿石",IF(stditems!C232=2,"可使用物品",IF(stditems!C232=64,"装备位置:腰带",IF(stditems!C232=62,"装备位置:鞋子",IF(stditems!C232=53,"装备位置:宝石\有气血石功能",IF(stditems!C232=63,"装备位置:灵石",IF(stditems!C232=65,"装备位置:官印",IF(stditems!C232=90,"装备位置:灵玉",IF(OR(stditems!C232=72,stditems!C232=73,stditems!C232=74),"装备位置:称号",IF(stditems!C232=30,"装备位置:勋章",IF(stditems!C232=28,"装备位置:马牌",IF(stditems!C232=12,"装备位置:盾牌",IF(OR(stditems!C232=66,stditems!C232=67),"装备位置:时装衣服",IF(OR(stditems!C232=68,stditems!C232=69),"装备位置:时装武器",IF(OR(stditems!C232=75,stditems!C232=76,stditems!C232=77),"装备位置:时装项链",IF(stditems!C232=78,"装备位置:时装头盔",IF(OR(stditems!C232=79,stditems!C232=80),"装备位置:时装手镯",IF(OR(stditems!C232=81,stditems!C232=82),"装备位置:时装戒指",IF(stditems!C232=83,"装备位置:时装勋章",IF(OR(stditems!C232=84,stditems!C232=85),"装备位置:时装腰带",IF(OR(stditems!C232=86,stditems!C232=87),"装备位置:时装靴子",IF(OR(stditems!C232=88,stditems!C232=89),"装备位置:时装宝石","其他物品"))))))))))))))))))))))))))))))))))))</f>
        <v>装备位置:戒指</v>
      </c>
      <c r="C232">
        <f>IF(OR(stditems!C232=5,stditems!C232=10,stditems!C232=11,stditems!C232=30,stditems!C232=16,stditems!C232=12,stditems!C232=25),0,IF(OR(stditems!C232=15,stditems!C232=19,stditems!C232=20,stditems!C232=21,stditems!C232=22,stditems!C232=23,stditems!C232=24,stditems!C232=26,stditems!C232=28,stditems!C232=29,stditems!C232=30,stditems!C232=53,stditems!C232=62,stditems!C232=63,stditems!C232=64,stditems!C232=65,stditems!C232=90),stditems!D232,""))</f>
        <v>0</v>
      </c>
      <c r="D232" t="str">
        <f>IF(ISNA( VLOOKUP(C232,attrDesc!A:C,2,FALSE)),"", "\250/"&amp;VLOOKUP(C232,attrDesc!A:C,2,FALSE)&amp;":"&amp;VLOOKUP(C232,attrDesc!A:C,3,FALSE))</f>
        <v/>
      </c>
      <c r="H232" t="str">
        <f t="shared" si="12"/>
        <v>151/装备位置:戒指</v>
      </c>
      <c r="I232" t="str">
        <f t="shared" si="13"/>
        <v>神秘戒指=151/装备位置:戒指</v>
      </c>
      <c r="J232" t="str">
        <f t="shared" si="14"/>
        <v/>
      </c>
      <c r="K232" t="str">
        <f t="shared" si="15"/>
        <v/>
      </c>
    </row>
    <row r="233" spans="1:11" x14ac:dyDescent="0.2">
      <c r="A233" t="str">
        <f>IF(LEN(stditems!B233)=0,"",stditems!B233)</f>
        <v>神秘腰带</v>
      </c>
      <c r="B233" t="str">
        <f>IF(stditems!C233=15,"装备位置:头盔",IF(OR(stditems!C233=19,stditems!C233=20,stditems!C233=21),"装备位置:项链",IF(OR(stditems!C233=5,stditems!C233=6),"装备位置:武器",IF(OR(stditems!C233=10,stditems!C233=11),"装备位置:衣服",IF(stditems!C233=16,"装备位置:斗笠",IF(OR(stditems!C233=22,stditems!C233=23),"装备位置:戒指",IF(OR(stditems!C233=24,stditems!C233=26),"装备位置:手镯",IF(stditems!C233=31,"双击使用物品",IF(stditems!C233=4,"书籍,双击使用",IF(stditems!C233=25,"装备位置:毒符",IF(stditems!C233=41,"任务物品",IF(stditems!C233=56,"强化宝石",IF(stditems!C233=0,"药品",IF(stditems!C233=3,"卷轴",IF(stditems!C233=43,"矿石",IF(stditems!C233=2,"可使用物品",IF(stditems!C233=64,"装备位置:腰带",IF(stditems!C233=62,"装备位置:鞋子",IF(stditems!C233=53,"装备位置:宝石\有气血石功能",IF(stditems!C233=63,"装备位置:灵石",IF(stditems!C233=65,"装备位置:官印",IF(stditems!C233=90,"装备位置:灵玉",IF(OR(stditems!C233=72,stditems!C233=73,stditems!C233=74),"装备位置:称号",IF(stditems!C233=30,"装备位置:勋章",IF(stditems!C233=28,"装备位置:马牌",IF(stditems!C233=12,"装备位置:盾牌",IF(OR(stditems!C233=66,stditems!C233=67),"装备位置:时装衣服",IF(OR(stditems!C233=68,stditems!C233=69),"装备位置:时装武器",IF(OR(stditems!C233=75,stditems!C233=76,stditems!C233=77),"装备位置:时装项链",IF(stditems!C233=78,"装备位置:时装头盔",IF(OR(stditems!C233=79,stditems!C233=80),"装备位置:时装手镯",IF(OR(stditems!C233=81,stditems!C233=82),"装备位置:时装戒指",IF(stditems!C233=83,"装备位置:时装勋章",IF(OR(stditems!C233=84,stditems!C233=85),"装备位置:时装腰带",IF(OR(stditems!C233=86,stditems!C233=87),"装备位置:时装靴子",IF(OR(stditems!C233=88,stditems!C233=89),"装备位置:时装宝石","其他物品"))))))))))))))))))))))))))))))))))))</f>
        <v>装备位置:手镯</v>
      </c>
      <c r="C233">
        <f>IF(OR(stditems!C233=5,stditems!C233=10,stditems!C233=11,stditems!C233=30,stditems!C233=16,stditems!C233=12,stditems!C233=25),0,IF(OR(stditems!C233=15,stditems!C233=19,stditems!C233=20,stditems!C233=21,stditems!C233=22,stditems!C233=23,stditems!C233=24,stditems!C233=26,stditems!C233=28,stditems!C233=29,stditems!C233=30,stditems!C233=53,stditems!C233=62,stditems!C233=63,stditems!C233=64,stditems!C233=65,stditems!C233=90),stditems!D233,""))</f>
        <v>0</v>
      </c>
      <c r="D233" t="str">
        <f>IF(ISNA( VLOOKUP(C233,attrDesc!A:C,2,FALSE)),"", "\250/"&amp;VLOOKUP(C233,attrDesc!A:C,2,FALSE)&amp;":"&amp;VLOOKUP(C233,attrDesc!A:C,3,FALSE))</f>
        <v/>
      </c>
      <c r="H233" t="str">
        <f t="shared" si="12"/>
        <v>151/装备位置:手镯</v>
      </c>
      <c r="I233" t="str">
        <f t="shared" si="13"/>
        <v>神秘腰带=151/装备位置:手镯</v>
      </c>
      <c r="J233" t="str">
        <f t="shared" si="14"/>
        <v/>
      </c>
      <c r="K233" t="str">
        <f t="shared" si="15"/>
        <v/>
      </c>
    </row>
    <row r="234" spans="1:11" x14ac:dyDescent="0.2">
      <c r="A234" t="str">
        <f>IF(LEN(stditems!B234)=0,"",stditems!B234)</f>
        <v>祈祷头盔</v>
      </c>
      <c r="B234" t="str">
        <f>IF(stditems!C234=15,"装备位置:头盔",IF(OR(stditems!C234=19,stditems!C234=20,stditems!C234=21),"装备位置:项链",IF(OR(stditems!C234=5,stditems!C234=6),"装备位置:武器",IF(OR(stditems!C234=10,stditems!C234=11),"装备位置:衣服",IF(stditems!C234=16,"装备位置:斗笠",IF(OR(stditems!C234=22,stditems!C234=23),"装备位置:戒指",IF(OR(stditems!C234=24,stditems!C234=26),"装备位置:手镯",IF(stditems!C234=31,"双击使用物品",IF(stditems!C234=4,"书籍,双击使用",IF(stditems!C234=25,"装备位置:毒符",IF(stditems!C234=41,"任务物品",IF(stditems!C234=56,"强化宝石",IF(stditems!C234=0,"药品",IF(stditems!C234=3,"卷轴",IF(stditems!C234=43,"矿石",IF(stditems!C234=2,"可使用物品",IF(stditems!C234=64,"装备位置:腰带",IF(stditems!C234=62,"装备位置:鞋子",IF(stditems!C234=53,"装备位置:宝石\有气血石功能",IF(stditems!C234=63,"装备位置:灵石",IF(stditems!C234=65,"装备位置:官印",IF(stditems!C234=90,"装备位置:灵玉",IF(OR(stditems!C234=72,stditems!C234=73,stditems!C234=74),"装备位置:称号",IF(stditems!C234=30,"装备位置:勋章",IF(stditems!C234=28,"装备位置:马牌",IF(stditems!C234=12,"装备位置:盾牌",IF(OR(stditems!C234=66,stditems!C234=67),"装备位置:时装衣服",IF(OR(stditems!C234=68,stditems!C234=69),"装备位置:时装武器",IF(OR(stditems!C234=75,stditems!C234=76,stditems!C234=77),"装备位置:时装项链",IF(stditems!C234=78,"装备位置:时装头盔",IF(OR(stditems!C234=79,stditems!C234=80),"装备位置:时装手镯",IF(OR(stditems!C234=81,stditems!C234=82),"装备位置:时装戒指",IF(stditems!C234=83,"装备位置:时装勋章",IF(OR(stditems!C234=84,stditems!C234=85),"装备位置:时装腰带",IF(OR(stditems!C234=86,stditems!C234=87),"装备位置:时装靴子",IF(OR(stditems!C234=88,stditems!C234=89),"装备位置:时装宝石","其他物品"))))))))))))))))))))))))))))))))))))</f>
        <v>装备位置:头盔</v>
      </c>
      <c r="C234">
        <f>IF(OR(stditems!C234=5,stditems!C234=10,stditems!C234=11,stditems!C234=30,stditems!C234=16,stditems!C234=12,stditems!C234=25),0,IF(OR(stditems!C234=15,stditems!C234=19,stditems!C234=20,stditems!C234=21,stditems!C234=22,stditems!C234=23,stditems!C234=24,stditems!C234=26,stditems!C234=28,stditems!C234=29,stditems!C234=30,stditems!C234=53,stditems!C234=62,stditems!C234=63,stditems!C234=64,stditems!C234=65,stditems!C234=90),stditems!D234,""))</f>
        <v>129</v>
      </c>
      <c r="D234" t="str">
        <f>IF(ISNA( VLOOKUP(C234,attrDesc!A:C,2,FALSE)),"", "\250/"&amp;VLOOKUP(C234,attrDesc!A:C,2,FALSE)&amp;":"&amp;VLOOKUP(C234,attrDesc!A:C,3,FALSE))</f>
        <v>\250/祈祷头盔:祈祷套装部件</v>
      </c>
      <c r="H234" t="str">
        <f t="shared" si="12"/>
        <v>151/装备位置:头盔\249/\250/祈祷头盔:祈祷套装部件</v>
      </c>
      <c r="I234" t="str">
        <f t="shared" si="13"/>
        <v>祈祷头盔=151/装备位置:头盔\249/\250/祈祷头盔:祈祷套装部件</v>
      </c>
      <c r="J234" t="str">
        <f t="shared" si="14"/>
        <v/>
      </c>
      <c r="K234" t="str">
        <f t="shared" si="15"/>
        <v/>
      </c>
    </row>
    <row r="235" spans="1:11" x14ac:dyDescent="0.2">
      <c r="A235" t="str">
        <f>IF(LEN(stditems!B235)=0,"",stditems!B235)</f>
        <v>祈祷项链</v>
      </c>
      <c r="B235" t="str">
        <f>IF(stditems!C235=15,"装备位置:头盔",IF(OR(stditems!C235=19,stditems!C235=20,stditems!C235=21),"装备位置:项链",IF(OR(stditems!C235=5,stditems!C235=6),"装备位置:武器",IF(OR(stditems!C235=10,stditems!C235=11),"装备位置:衣服",IF(stditems!C235=16,"装备位置:斗笠",IF(OR(stditems!C235=22,stditems!C235=23),"装备位置:戒指",IF(OR(stditems!C235=24,stditems!C235=26),"装备位置:手镯",IF(stditems!C235=31,"双击使用物品",IF(stditems!C235=4,"书籍,双击使用",IF(stditems!C235=25,"装备位置:毒符",IF(stditems!C235=41,"任务物品",IF(stditems!C235=56,"强化宝石",IF(stditems!C235=0,"药品",IF(stditems!C235=3,"卷轴",IF(stditems!C235=43,"矿石",IF(stditems!C235=2,"可使用物品",IF(stditems!C235=64,"装备位置:腰带",IF(stditems!C235=62,"装备位置:鞋子",IF(stditems!C235=53,"装备位置:宝石\有气血石功能",IF(stditems!C235=63,"装备位置:灵石",IF(stditems!C235=65,"装备位置:官印",IF(stditems!C235=90,"装备位置:灵玉",IF(OR(stditems!C235=72,stditems!C235=73,stditems!C235=74),"装备位置:称号",IF(stditems!C235=30,"装备位置:勋章",IF(stditems!C235=28,"装备位置:马牌",IF(stditems!C235=12,"装备位置:盾牌",IF(OR(stditems!C235=66,stditems!C235=67),"装备位置:时装衣服",IF(OR(stditems!C235=68,stditems!C235=69),"装备位置:时装武器",IF(OR(stditems!C235=75,stditems!C235=76,stditems!C235=77),"装备位置:时装项链",IF(stditems!C235=78,"装备位置:时装头盔",IF(OR(stditems!C235=79,stditems!C235=80),"装备位置:时装手镯",IF(OR(stditems!C235=81,stditems!C235=82),"装备位置:时装戒指",IF(stditems!C235=83,"装备位置:时装勋章",IF(OR(stditems!C235=84,stditems!C235=85),"装备位置:时装腰带",IF(OR(stditems!C235=86,stditems!C235=87),"装备位置:时装靴子",IF(OR(stditems!C235=88,stditems!C235=89),"装备位置:时装宝石","其他物品"))))))))))))))))))))))))))))))))))))</f>
        <v>装备位置:项链</v>
      </c>
      <c r="C235">
        <f>IF(OR(stditems!C235=5,stditems!C235=10,stditems!C235=11,stditems!C235=30,stditems!C235=16,stditems!C235=12,stditems!C235=25),0,IF(OR(stditems!C235=15,stditems!C235=19,stditems!C235=20,stditems!C235=21,stditems!C235=22,stditems!C235=23,stditems!C235=24,stditems!C235=26,stditems!C235=28,stditems!C235=29,stditems!C235=30,stditems!C235=53,stditems!C235=62,stditems!C235=63,stditems!C235=64,stditems!C235=65,stditems!C235=90),stditems!D235,""))</f>
        <v>127</v>
      </c>
      <c r="D235" t="str">
        <f>IF(ISNA( VLOOKUP(C235,attrDesc!A:C,2,FALSE)),"", "\250/"&amp;VLOOKUP(C235,attrDesc!A:C,2,FALSE)&amp;":"&amp;VLOOKUP(C235,attrDesc!A:C,3,FALSE))</f>
        <v>\250/祈祷项链:祈祷套装部件</v>
      </c>
      <c r="H235" t="str">
        <f t="shared" si="12"/>
        <v>151/装备位置:项链\249/\250/祈祷项链:祈祷套装部件</v>
      </c>
      <c r="I235" t="str">
        <f t="shared" si="13"/>
        <v>祈祷项链=151/装备位置:项链\249/\250/祈祷项链:祈祷套装部件</v>
      </c>
      <c r="J235" t="str">
        <f t="shared" si="14"/>
        <v/>
      </c>
      <c r="K235" t="str">
        <f t="shared" si="15"/>
        <v/>
      </c>
    </row>
    <row r="236" spans="1:11" x14ac:dyDescent="0.2">
      <c r="A236" t="str">
        <f>IF(LEN(stditems!B236)=0,"",stditems!B236)</f>
        <v>祈祷手镯</v>
      </c>
      <c r="B236" t="str">
        <f>IF(stditems!C236=15,"装备位置:头盔",IF(OR(stditems!C236=19,stditems!C236=20,stditems!C236=21),"装备位置:项链",IF(OR(stditems!C236=5,stditems!C236=6),"装备位置:武器",IF(OR(stditems!C236=10,stditems!C236=11),"装备位置:衣服",IF(stditems!C236=16,"装备位置:斗笠",IF(OR(stditems!C236=22,stditems!C236=23),"装备位置:戒指",IF(OR(stditems!C236=24,stditems!C236=26),"装备位置:手镯",IF(stditems!C236=31,"双击使用物品",IF(stditems!C236=4,"书籍,双击使用",IF(stditems!C236=25,"装备位置:毒符",IF(stditems!C236=41,"任务物品",IF(stditems!C236=56,"强化宝石",IF(stditems!C236=0,"药品",IF(stditems!C236=3,"卷轴",IF(stditems!C236=43,"矿石",IF(stditems!C236=2,"可使用物品",IF(stditems!C236=64,"装备位置:腰带",IF(stditems!C236=62,"装备位置:鞋子",IF(stditems!C236=53,"装备位置:宝石\有气血石功能",IF(stditems!C236=63,"装备位置:灵石",IF(stditems!C236=65,"装备位置:官印",IF(stditems!C236=90,"装备位置:灵玉",IF(OR(stditems!C236=72,stditems!C236=73,stditems!C236=74),"装备位置:称号",IF(stditems!C236=30,"装备位置:勋章",IF(stditems!C236=28,"装备位置:马牌",IF(stditems!C236=12,"装备位置:盾牌",IF(OR(stditems!C236=66,stditems!C236=67),"装备位置:时装衣服",IF(OR(stditems!C236=68,stditems!C236=69),"装备位置:时装武器",IF(OR(stditems!C236=75,stditems!C236=76,stditems!C236=77),"装备位置:时装项链",IF(stditems!C236=78,"装备位置:时装头盔",IF(OR(stditems!C236=79,stditems!C236=80),"装备位置:时装手镯",IF(OR(stditems!C236=81,stditems!C236=82),"装备位置:时装戒指",IF(stditems!C236=83,"装备位置:时装勋章",IF(OR(stditems!C236=84,stditems!C236=85),"装备位置:时装腰带",IF(OR(stditems!C236=86,stditems!C236=87),"装备位置:时装靴子",IF(OR(stditems!C236=88,stditems!C236=89),"装备位置:时装宝石","其他物品"))))))))))))))))))))))))))))))))))))</f>
        <v>装备位置:手镯</v>
      </c>
      <c r="C236">
        <f>IF(OR(stditems!C236=5,stditems!C236=10,stditems!C236=11,stditems!C236=30,stditems!C236=16,stditems!C236=12,stditems!C236=25),0,IF(OR(stditems!C236=15,stditems!C236=19,stditems!C236=20,stditems!C236=21,stditems!C236=22,stditems!C236=23,stditems!C236=24,stditems!C236=26,stditems!C236=28,stditems!C236=29,stditems!C236=30,stditems!C236=53,stditems!C236=62,stditems!C236=63,stditems!C236=64,stditems!C236=65,stditems!C236=90),stditems!D236,""))</f>
        <v>126</v>
      </c>
      <c r="D236" t="str">
        <f>IF(ISNA( VLOOKUP(C236,attrDesc!A:C,2,FALSE)),"", "\250/"&amp;VLOOKUP(C236,attrDesc!A:C,2,FALSE)&amp;":"&amp;VLOOKUP(C236,attrDesc!A:C,3,FALSE))</f>
        <v>\250/祈祷手镯:祈祷套装部件</v>
      </c>
      <c r="H236" t="str">
        <f t="shared" si="12"/>
        <v>151/装备位置:手镯\249/\250/祈祷手镯:祈祷套装部件</v>
      </c>
      <c r="I236" t="str">
        <f t="shared" si="13"/>
        <v>祈祷手镯=151/装备位置:手镯\249/\250/祈祷手镯:祈祷套装部件</v>
      </c>
      <c r="J236" t="str">
        <f t="shared" si="14"/>
        <v/>
      </c>
      <c r="K236" t="str">
        <f t="shared" si="15"/>
        <v/>
      </c>
    </row>
    <row r="237" spans="1:11" x14ac:dyDescent="0.2">
      <c r="A237" t="str">
        <f>IF(LEN(stditems!B237)=0,"",stditems!B237)</f>
        <v>祈祷戒指</v>
      </c>
      <c r="B237" t="str">
        <f>IF(stditems!C237=15,"装备位置:头盔",IF(OR(stditems!C237=19,stditems!C237=20,stditems!C237=21),"装备位置:项链",IF(OR(stditems!C237=5,stditems!C237=6),"装备位置:武器",IF(OR(stditems!C237=10,stditems!C237=11),"装备位置:衣服",IF(stditems!C237=16,"装备位置:斗笠",IF(OR(stditems!C237=22,stditems!C237=23),"装备位置:戒指",IF(OR(stditems!C237=24,stditems!C237=26),"装备位置:手镯",IF(stditems!C237=31,"双击使用物品",IF(stditems!C237=4,"书籍,双击使用",IF(stditems!C237=25,"装备位置:毒符",IF(stditems!C237=41,"任务物品",IF(stditems!C237=56,"强化宝石",IF(stditems!C237=0,"药品",IF(stditems!C237=3,"卷轴",IF(stditems!C237=43,"矿石",IF(stditems!C237=2,"可使用物品",IF(stditems!C237=64,"装备位置:腰带",IF(stditems!C237=62,"装备位置:鞋子",IF(stditems!C237=53,"装备位置:宝石\有气血石功能",IF(stditems!C237=63,"装备位置:灵石",IF(stditems!C237=65,"装备位置:官印",IF(stditems!C237=90,"装备位置:灵玉",IF(OR(stditems!C237=72,stditems!C237=73,stditems!C237=74),"装备位置:称号",IF(stditems!C237=30,"装备位置:勋章",IF(stditems!C237=28,"装备位置:马牌",IF(stditems!C237=12,"装备位置:盾牌",IF(OR(stditems!C237=66,stditems!C237=67),"装备位置:时装衣服",IF(OR(stditems!C237=68,stditems!C237=69),"装备位置:时装武器",IF(OR(stditems!C237=75,stditems!C237=76,stditems!C237=77),"装备位置:时装项链",IF(stditems!C237=78,"装备位置:时装头盔",IF(OR(stditems!C237=79,stditems!C237=80),"装备位置:时装手镯",IF(OR(stditems!C237=81,stditems!C237=82),"装备位置:时装戒指",IF(stditems!C237=83,"装备位置:时装勋章",IF(OR(stditems!C237=84,stditems!C237=85),"装备位置:时装腰带",IF(OR(stditems!C237=86,stditems!C237=87),"装备位置:时装靴子",IF(OR(stditems!C237=88,stditems!C237=89),"装备位置:时装宝石","其他物品"))))))))))))))))))))))))))))))))))))</f>
        <v>装备位置:戒指</v>
      </c>
      <c r="C237">
        <f>IF(OR(stditems!C237=5,stditems!C237=10,stditems!C237=11,stditems!C237=30,stditems!C237=16,stditems!C237=12,stditems!C237=25),0,IF(OR(stditems!C237=15,stditems!C237=19,stditems!C237=20,stditems!C237=21,stditems!C237=22,stditems!C237=23,stditems!C237=24,stditems!C237=26,stditems!C237=28,stditems!C237=29,stditems!C237=30,stditems!C237=53,stditems!C237=62,stditems!C237=63,stditems!C237=64,stditems!C237=65,stditems!C237=90),stditems!D237,""))</f>
        <v>128</v>
      </c>
      <c r="D237" t="str">
        <f>IF(ISNA( VLOOKUP(C237,attrDesc!A:C,2,FALSE)),"", "\250/"&amp;VLOOKUP(C237,attrDesc!A:C,2,FALSE)&amp;":"&amp;VLOOKUP(C237,attrDesc!A:C,3,FALSE))</f>
        <v>\250/祈祷戒指:祈祷套装部件</v>
      </c>
      <c r="H237" t="str">
        <f t="shared" si="12"/>
        <v>151/装备位置:戒指\249/\250/祈祷戒指:祈祷套装部件</v>
      </c>
      <c r="I237" t="str">
        <f t="shared" si="13"/>
        <v>祈祷戒指=151/装备位置:戒指\249/\250/祈祷戒指:祈祷套装部件</v>
      </c>
      <c r="J237" t="str">
        <f t="shared" si="14"/>
        <v/>
      </c>
      <c r="K237" t="str">
        <f t="shared" si="15"/>
        <v/>
      </c>
    </row>
    <row r="238" spans="1:11" x14ac:dyDescent="0.2">
      <c r="A238" t="str">
        <f>IF(LEN(stditems!B238)=0,"",stditems!B238)</f>
        <v>记忆头盔</v>
      </c>
      <c r="B238" t="str">
        <f>IF(stditems!C238=15,"装备位置:头盔",IF(OR(stditems!C238=19,stditems!C238=20,stditems!C238=21),"装备位置:项链",IF(OR(stditems!C238=5,stditems!C238=6),"装备位置:武器",IF(OR(stditems!C238=10,stditems!C238=11),"装备位置:衣服",IF(stditems!C238=16,"装备位置:斗笠",IF(OR(stditems!C238=22,stditems!C238=23),"装备位置:戒指",IF(OR(stditems!C238=24,stditems!C238=26),"装备位置:手镯",IF(stditems!C238=31,"双击使用物品",IF(stditems!C238=4,"书籍,双击使用",IF(stditems!C238=25,"装备位置:毒符",IF(stditems!C238=41,"任务物品",IF(stditems!C238=56,"强化宝石",IF(stditems!C238=0,"药品",IF(stditems!C238=3,"卷轴",IF(stditems!C238=43,"矿石",IF(stditems!C238=2,"可使用物品",IF(stditems!C238=64,"装备位置:腰带",IF(stditems!C238=62,"装备位置:鞋子",IF(stditems!C238=53,"装备位置:宝石\有气血石功能",IF(stditems!C238=63,"装备位置:灵石",IF(stditems!C238=65,"装备位置:官印",IF(stditems!C238=90,"装备位置:灵玉",IF(OR(stditems!C238=72,stditems!C238=73,stditems!C238=74),"装备位置:称号",IF(stditems!C238=30,"装备位置:勋章",IF(stditems!C238=28,"装备位置:马牌",IF(stditems!C238=12,"装备位置:盾牌",IF(OR(stditems!C238=66,stditems!C238=67),"装备位置:时装衣服",IF(OR(stditems!C238=68,stditems!C238=69),"装备位置:时装武器",IF(OR(stditems!C238=75,stditems!C238=76,stditems!C238=77),"装备位置:时装项链",IF(stditems!C238=78,"装备位置:时装头盔",IF(OR(stditems!C238=79,stditems!C238=80),"装备位置:时装手镯",IF(OR(stditems!C238=81,stditems!C238=82),"装备位置:时装戒指",IF(stditems!C238=83,"装备位置:时装勋章",IF(OR(stditems!C238=84,stditems!C238=85),"装备位置:时装腰带",IF(OR(stditems!C238=86,stditems!C238=87),"装备位置:时装靴子",IF(OR(stditems!C238=88,stditems!C238=89),"装备位置:时装宝石","其他物品"))))))))))))))))))))))))))))))))))))</f>
        <v>装备位置:头盔</v>
      </c>
      <c r="C238">
        <f>IF(OR(stditems!C238=5,stditems!C238=10,stditems!C238=11,stditems!C238=30,stditems!C238=16,stditems!C238=12,stditems!C238=25),0,IF(OR(stditems!C238=15,stditems!C238=19,stditems!C238=20,stditems!C238=21,stditems!C238=22,stditems!C238=23,stditems!C238=24,stditems!C238=26,stditems!C238=28,stditems!C238=29,stditems!C238=30,stditems!C238=53,stditems!C238=62,stditems!C238=63,stditems!C238=64,stditems!C238=65,stditems!C238=90),stditems!D238,""))</f>
        <v>125</v>
      </c>
      <c r="D238" t="str">
        <f>IF(ISNA( VLOOKUP(C238,attrDesc!A:C,2,FALSE)),"", "\250/"&amp;VLOOKUP(C238,attrDesc!A:C,2,FALSE)&amp;":"&amp;VLOOKUP(C238,attrDesc!A:C,3,FALSE))</f>
        <v>\250/记忆头盔:记忆套装部件</v>
      </c>
      <c r="H238" t="str">
        <f t="shared" si="12"/>
        <v>151/装备位置:头盔\249/\250/记忆头盔:记忆套装部件</v>
      </c>
      <c r="I238" t="str">
        <f t="shared" si="13"/>
        <v>记忆头盔=151/装备位置:头盔\249/\250/记忆头盔:记忆套装部件</v>
      </c>
      <c r="J238" t="str">
        <f t="shared" si="14"/>
        <v/>
      </c>
      <c r="K238" t="str">
        <f t="shared" si="15"/>
        <v/>
      </c>
    </row>
    <row r="239" spans="1:11" x14ac:dyDescent="0.2">
      <c r="A239" t="str">
        <f>IF(LEN(stditems!B239)=0,"",stditems!B239)</f>
        <v>记忆项链</v>
      </c>
      <c r="B239" t="str">
        <f>IF(stditems!C239=15,"装备位置:头盔",IF(OR(stditems!C239=19,stditems!C239=20,stditems!C239=21),"装备位置:项链",IF(OR(stditems!C239=5,stditems!C239=6),"装备位置:武器",IF(OR(stditems!C239=10,stditems!C239=11),"装备位置:衣服",IF(stditems!C239=16,"装备位置:斗笠",IF(OR(stditems!C239=22,stditems!C239=23),"装备位置:戒指",IF(OR(stditems!C239=24,stditems!C239=26),"装备位置:手镯",IF(stditems!C239=31,"双击使用物品",IF(stditems!C239=4,"书籍,双击使用",IF(stditems!C239=25,"装备位置:毒符",IF(stditems!C239=41,"任务物品",IF(stditems!C239=56,"强化宝石",IF(stditems!C239=0,"药品",IF(stditems!C239=3,"卷轴",IF(stditems!C239=43,"矿石",IF(stditems!C239=2,"可使用物品",IF(stditems!C239=64,"装备位置:腰带",IF(stditems!C239=62,"装备位置:鞋子",IF(stditems!C239=53,"装备位置:宝石\有气血石功能",IF(stditems!C239=63,"装备位置:灵石",IF(stditems!C239=65,"装备位置:官印",IF(stditems!C239=90,"装备位置:灵玉",IF(OR(stditems!C239=72,stditems!C239=73,stditems!C239=74),"装备位置:称号",IF(stditems!C239=30,"装备位置:勋章",IF(stditems!C239=28,"装备位置:马牌",IF(stditems!C239=12,"装备位置:盾牌",IF(OR(stditems!C239=66,stditems!C239=67),"装备位置:时装衣服",IF(OR(stditems!C239=68,stditems!C239=69),"装备位置:时装武器",IF(OR(stditems!C239=75,stditems!C239=76,stditems!C239=77),"装备位置:时装项链",IF(stditems!C239=78,"装备位置:时装头盔",IF(OR(stditems!C239=79,stditems!C239=80),"装备位置:时装手镯",IF(OR(stditems!C239=81,stditems!C239=82),"装备位置:时装戒指",IF(stditems!C239=83,"装备位置:时装勋章",IF(OR(stditems!C239=84,stditems!C239=85),"装备位置:时装腰带",IF(OR(stditems!C239=86,stditems!C239=87),"装备位置:时装靴子",IF(OR(stditems!C239=88,stditems!C239=89),"装备位置:时装宝石","其他物品"))))))))))))))))))))))))))))))))))))</f>
        <v>装备位置:项链</v>
      </c>
      <c r="C239">
        <f>IF(OR(stditems!C239=5,stditems!C239=10,stditems!C239=11,stditems!C239=30,stditems!C239=16,stditems!C239=12,stditems!C239=25),0,IF(OR(stditems!C239=15,stditems!C239=19,stditems!C239=20,stditems!C239=21,stditems!C239=22,stditems!C239=23,stditems!C239=24,stditems!C239=26,stditems!C239=28,stditems!C239=29,stditems!C239=30,stditems!C239=53,stditems!C239=62,stditems!C239=63,stditems!C239=64,stditems!C239=65,stditems!C239=90),stditems!D239,""))</f>
        <v>123</v>
      </c>
      <c r="D239" t="str">
        <f>IF(ISNA( VLOOKUP(C239,attrDesc!A:C,2,FALSE)),"", "\250/"&amp;VLOOKUP(C239,attrDesc!A:C,2,FALSE)&amp;":"&amp;VLOOKUP(C239,attrDesc!A:C,3,FALSE))</f>
        <v/>
      </c>
      <c r="H239" t="str">
        <f t="shared" si="12"/>
        <v>151/装备位置:项链</v>
      </c>
      <c r="I239" t="str">
        <f t="shared" si="13"/>
        <v>记忆项链=151/装备位置:项链</v>
      </c>
      <c r="J239" t="str">
        <f t="shared" si="14"/>
        <v/>
      </c>
      <c r="K239" t="str">
        <f t="shared" si="15"/>
        <v/>
      </c>
    </row>
    <row r="240" spans="1:11" x14ac:dyDescent="0.2">
      <c r="A240" t="str">
        <f>IF(LEN(stditems!B240)=0,"",stditems!B240)</f>
        <v>记忆手镯</v>
      </c>
      <c r="B240" t="str">
        <f>IF(stditems!C240=15,"装备位置:头盔",IF(OR(stditems!C240=19,stditems!C240=20,stditems!C240=21),"装备位置:项链",IF(OR(stditems!C240=5,stditems!C240=6),"装备位置:武器",IF(OR(stditems!C240=10,stditems!C240=11),"装备位置:衣服",IF(stditems!C240=16,"装备位置:斗笠",IF(OR(stditems!C240=22,stditems!C240=23),"装备位置:戒指",IF(OR(stditems!C240=24,stditems!C240=26),"装备位置:手镯",IF(stditems!C240=31,"双击使用物品",IF(stditems!C240=4,"书籍,双击使用",IF(stditems!C240=25,"装备位置:毒符",IF(stditems!C240=41,"任务物品",IF(stditems!C240=56,"强化宝石",IF(stditems!C240=0,"药品",IF(stditems!C240=3,"卷轴",IF(stditems!C240=43,"矿石",IF(stditems!C240=2,"可使用物品",IF(stditems!C240=64,"装备位置:腰带",IF(stditems!C240=62,"装备位置:鞋子",IF(stditems!C240=53,"装备位置:宝石\有气血石功能",IF(stditems!C240=63,"装备位置:灵石",IF(stditems!C240=65,"装备位置:官印",IF(stditems!C240=90,"装备位置:灵玉",IF(OR(stditems!C240=72,stditems!C240=73,stditems!C240=74),"装备位置:称号",IF(stditems!C240=30,"装备位置:勋章",IF(stditems!C240=28,"装备位置:马牌",IF(stditems!C240=12,"装备位置:盾牌",IF(OR(stditems!C240=66,stditems!C240=67),"装备位置:时装衣服",IF(OR(stditems!C240=68,stditems!C240=69),"装备位置:时装武器",IF(OR(stditems!C240=75,stditems!C240=76,stditems!C240=77),"装备位置:时装项链",IF(stditems!C240=78,"装备位置:时装头盔",IF(OR(stditems!C240=79,stditems!C240=80),"装备位置:时装手镯",IF(OR(stditems!C240=81,stditems!C240=82),"装备位置:时装戒指",IF(stditems!C240=83,"装备位置:时装勋章",IF(OR(stditems!C240=84,stditems!C240=85),"装备位置:时装腰带",IF(OR(stditems!C240=86,stditems!C240=87),"装备位置:时装靴子",IF(OR(stditems!C240=88,stditems!C240=89),"装备位置:时装宝石","其他物品"))))))))))))))))))))))))))))))))))))</f>
        <v>装备位置:手镯</v>
      </c>
      <c r="C240">
        <f>IF(OR(stditems!C240=5,stditems!C240=10,stditems!C240=11,stditems!C240=30,stditems!C240=16,stditems!C240=12,stditems!C240=25),0,IF(OR(stditems!C240=15,stditems!C240=19,stditems!C240=20,stditems!C240=21,stditems!C240=22,stditems!C240=23,stditems!C240=24,stditems!C240=26,stditems!C240=28,stditems!C240=29,stditems!C240=30,stditems!C240=53,stditems!C240=62,stditems!C240=63,stditems!C240=64,stditems!C240=65,stditems!C240=90),stditems!D240,""))</f>
        <v>124</v>
      </c>
      <c r="D240" t="str">
        <f>IF(ISNA( VLOOKUP(C240,attrDesc!A:C,2,FALSE)),"", "\250/"&amp;VLOOKUP(C240,attrDesc!A:C,2,FALSE)&amp;":"&amp;VLOOKUP(C240,attrDesc!A:C,3,FALSE))</f>
        <v>\250/记忆手镯:记忆套装部件</v>
      </c>
      <c r="H240" t="str">
        <f t="shared" si="12"/>
        <v>151/装备位置:手镯\249/\250/记忆手镯:记忆套装部件</v>
      </c>
      <c r="I240" t="str">
        <f t="shared" si="13"/>
        <v>记忆手镯=151/装备位置:手镯\249/\250/记忆手镯:记忆套装部件</v>
      </c>
      <c r="J240" t="str">
        <f t="shared" si="14"/>
        <v/>
      </c>
      <c r="K240" t="str">
        <f t="shared" si="15"/>
        <v/>
      </c>
    </row>
    <row r="241" spans="1:11" x14ac:dyDescent="0.2">
      <c r="A241" t="str">
        <f>IF(LEN(stditems!B241)=0,"",stditems!B241)</f>
        <v>记忆戒指</v>
      </c>
      <c r="B241" t="str">
        <f>IF(stditems!C241=15,"装备位置:头盔",IF(OR(stditems!C241=19,stditems!C241=20,stditems!C241=21),"装备位置:项链",IF(OR(stditems!C241=5,stditems!C241=6),"装备位置:武器",IF(OR(stditems!C241=10,stditems!C241=11),"装备位置:衣服",IF(stditems!C241=16,"装备位置:斗笠",IF(OR(stditems!C241=22,stditems!C241=23),"装备位置:戒指",IF(OR(stditems!C241=24,stditems!C241=26),"装备位置:手镯",IF(stditems!C241=31,"双击使用物品",IF(stditems!C241=4,"书籍,双击使用",IF(stditems!C241=25,"装备位置:毒符",IF(stditems!C241=41,"任务物品",IF(stditems!C241=56,"强化宝石",IF(stditems!C241=0,"药品",IF(stditems!C241=3,"卷轴",IF(stditems!C241=43,"矿石",IF(stditems!C241=2,"可使用物品",IF(stditems!C241=64,"装备位置:腰带",IF(stditems!C241=62,"装备位置:鞋子",IF(stditems!C241=53,"装备位置:宝石\有气血石功能",IF(stditems!C241=63,"装备位置:灵石",IF(stditems!C241=65,"装备位置:官印",IF(stditems!C241=90,"装备位置:灵玉",IF(OR(stditems!C241=72,stditems!C241=73,stditems!C241=74),"装备位置:称号",IF(stditems!C241=30,"装备位置:勋章",IF(stditems!C241=28,"装备位置:马牌",IF(stditems!C241=12,"装备位置:盾牌",IF(OR(stditems!C241=66,stditems!C241=67),"装备位置:时装衣服",IF(OR(stditems!C241=68,stditems!C241=69),"装备位置:时装武器",IF(OR(stditems!C241=75,stditems!C241=76,stditems!C241=77),"装备位置:时装项链",IF(stditems!C241=78,"装备位置:时装头盔",IF(OR(stditems!C241=79,stditems!C241=80),"装备位置:时装手镯",IF(OR(stditems!C241=81,stditems!C241=82),"装备位置:时装戒指",IF(stditems!C241=83,"装备位置:时装勋章",IF(OR(stditems!C241=84,stditems!C241=85),"装备位置:时装腰带",IF(OR(stditems!C241=86,stditems!C241=87),"装备位置:时装靴子",IF(OR(stditems!C241=88,stditems!C241=89),"装备位置:时装宝石","其他物品"))))))))))))))))))))))))))))))))))))</f>
        <v>装备位置:戒指</v>
      </c>
      <c r="C241">
        <f>IF(OR(stditems!C241=5,stditems!C241=10,stditems!C241=11,stditems!C241=30,stditems!C241=16,stditems!C241=12,stditems!C241=25),0,IF(OR(stditems!C241=15,stditems!C241=19,stditems!C241=20,stditems!C241=21,stditems!C241=22,stditems!C241=23,stditems!C241=24,stditems!C241=26,stditems!C241=28,stditems!C241=29,stditems!C241=30,stditems!C241=53,stditems!C241=62,stditems!C241=63,stditems!C241=64,stditems!C241=65,stditems!C241=90),stditems!D241,""))</f>
        <v>122</v>
      </c>
      <c r="D241" t="str">
        <f>IF(ISNA( VLOOKUP(C241,attrDesc!A:C,2,FALSE)),"", "\250/"&amp;VLOOKUP(C241,attrDesc!A:C,2,FALSE)&amp;":"&amp;VLOOKUP(C241,attrDesc!A:C,3,FALSE))</f>
        <v>\250/记忆戒指:记忆套装部件</v>
      </c>
      <c r="H241" t="str">
        <f t="shared" si="12"/>
        <v>151/装备位置:戒指\249/\250/记忆戒指:记忆套装部件</v>
      </c>
      <c r="I241" t="str">
        <f t="shared" si="13"/>
        <v>记忆戒指=151/装备位置:戒指\249/\250/记忆戒指:记忆套装部件</v>
      </c>
      <c r="J241" t="str">
        <f t="shared" si="14"/>
        <v/>
      </c>
      <c r="K241" t="str">
        <f t="shared" si="15"/>
        <v/>
      </c>
    </row>
    <row r="242" spans="1:11" x14ac:dyDescent="0.2">
      <c r="A242" t="str">
        <f>IF(LEN(stditems!B242)=0,"",stditems!B242)</f>
        <v>幽灵项链</v>
      </c>
      <c r="B242" t="str">
        <f>IF(stditems!C242=15,"装备位置:头盔",IF(OR(stditems!C242=19,stditems!C242=20,stditems!C242=21),"装备位置:项链",IF(OR(stditems!C242=5,stditems!C242=6),"装备位置:武器",IF(OR(stditems!C242=10,stditems!C242=11),"装备位置:衣服",IF(stditems!C242=16,"装备位置:斗笠",IF(OR(stditems!C242=22,stditems!C242=23),"装备位置:戒指",IF(OR(stditems!C242=24,stditems!C242=26),"装备位置:手镯",IF(stditems!C242=31,"双击使用物品",IF(stditems!C242=4,"书籍,双击使用",IF(stditems!C242=25,"装备位置:毒符",IF(stditems!C242=41,"任务物品",IF(stditems!C242=56,"强化宝石",IF(stditems!C242=0,"药品",IF(stditems!C242=3,"卷轴",IF(stditems!C242=43,"矿石",IF(stditems!C242=2,"可使用物品",IF(stditems!C242=64,"装备位置:腰带",IF(stditems!C242=62,"装备位置:鞋子",IF(stditems!C242=53,"装备位置:宝石\有气血石功能",IF(stditems!C242=63,"装备位置:灵石",IF(stditems!C242=65,"装备位置:官印",IF(stditems!C242=90,"装备位置:灵玉",IF(OR(stditems!C242=72,stditems!C242=73,stditems!C242=74),"装备位置:称号",IF(stditems!C242=30,"装备位置:勋章",IF(stditems!C242=28,"装备位置:马牌",IF(stditems!C242=12,"装备位置:盾牌",IF(OR(stditems!C242=66,stditems!C242=67),"装备位置:时装衣服",IF(OR(stditems!C242=68,stditems!C242=69),"装备位置:时装武器",IF(OR(stditems!C242=75,stditems!C242=76,stditems!C242=77),"装备位置:时装项链",IF(stditems!C242=78,"装备位置:时装头盔",IF(OR(stditems!C242=79,stditems!C242=80),"装备位置:时装手镯",IF(OR(stditems!C242=81,stditems!C242=82),"装备位置:时装戒指",IF(stditems!C242=83,"装备位置:时装勋章",IF(OR(stditems!C242=84,stditems!C242=85),"装备位置:时装腰带",IF(OR(stditems!C242=86,stditems!C242=87),"装备位置:时装靴子",IF(OR(stditems!C242=88,stditems!C242=89),"装备位置:时装宝石","其他物品"))))))))))))))))))))))))))))))))))))</f>
        <v>装备位置:项链</v>
      </c>
      <c r="C242">
        <f>IF(OR(stditems!C242=5,stditems!C242=10,stditems!C242=11,stditems!C242=30,stditems!C242=16,stditems!C242=12,stditems!C242=25),0,IF(OR(stditems!C242=15,stditems!C242=19,stditems!C242=20,stditems!C242=21,stditems!C242=22,stditems!C242=23,stditems!C242=24,stditems!C242=26,stditems!C242=28,stditems!C242=29,stditems!C242=30,stditems!C242=53,stditems!C242=62,stditems!C242=63,stditems!C242=64,stditems!C242=65,stditems!C242=90),stditems!D242,""))</f>
        <v>0</v>
      </c>
      <c r="D242" t="str">
        <f>IF(ISNA( VLOOKUP(C242,attrDesc!A:C,2,FALSE)),"", "\250/"&amp;VLOOKUP(C242,attrDesc!A:C,2,FALSE)&amp;":"&amp;VLOOKUP(C242,attrDesc!A:C,3,FALSE))</f>
        <v/>
      </c>
      <c r="H242" t="str">
        <f t="shared" si="12"/>
        <v>151/装备位置:项链</v>
      </c>
      <c r="I242" t="str">
        <f t="shared" si="13"/>
        <v>幽灵项链=151/装备位置:项链</v>
      </c>
      <c r="J242" t="str">
        <f t="shared" si="14"/>
        <v/>
      </c>
      <c r="K242" t="str">
        <f t="shared" si="15"/>
        <v/>
      </c>
    </row>
    <row r="243" spans="1:11" x14ac:dyDescent="0.2">
      <c r="A243" t="str">
        <f>IF(LEN(stditems!B243)=0,"",stditems!B243)</f>
        <v>幽灵手套</v>
      </c>
      <c r="B243" t="str">
        <f>IF(stditems!C243=15,"装备位置:头盔",IF(OR(stditems!C243=19,stditems!C243=20,stditems!C243=21),"装备位置:项链",IF(OR(stditems!C243=5,stditems!C243=6),"装备位置:武器",IF(OR(stditems!C243=10,stditems!C243=11),"装备位置:衣服",IF(stditems!C243=16,"装备位置:斗笠",IF(OR(stditems!C243=22,stditems!C243=23),"装备位置:戒指",IF(OR(stditems!C243=24,stditems!C243=26),"装备位置:手镯",IF(stditems!C243=31,"双击使用物品",IF(stditems!C243=4,"书籍,双击使用",IF(stditems!C243=25,"装备位置:毒符",IF(stditems!C243=41,"任务物品",IF(stditems!C243=56,"强化宝石",IF(stditems!C243=0,"药品",IF(stditems!C243=3,"卷轴",IF(stditems!C243=43,"矿石",IF(stditems!C243=2,"可使用物品",IF(stditems!C243=64,"装备位置:腰带",IF(stditems!C243=62,"装备位置:鞋子",IF(stditems!C243=53,"装备位置:宝石\有气血石功能",IF(stditems!C243=63,"装备位置:灵石",IF(stditems!C243=65,"装备位置:官印",IF(stditems!C243=90,"装备位置:灵玉",IF(OR(stditems!C243=72,stditems!C243=73,stditems!C243=74),"装备位置:称号",IF(stditems!C243=30,"装备位置:勋章",IF(stditems!C243=28,"装备位置:马牌",IF(stditems!C243=12,"装备位置:盾牌",IF(OR(stditems!C243=66,stditems!C243=67),"装备位置:时装衣服",IF(OR(stditems!C243=68,stditems!C243=69),"装备位置:时装武器",IF(OR(stditems!C243=75,stditems!C243=76,stditems!C243=77),"装备位置:时装项链",IF(stditems!C243=78,"装备位置:时装头盔",IF(OR(stditems!C243=79,stditems!C243=80),"装备位置:时装手镯",IF(OR(stditems!C243=81,stditems!C243=82),"装备位置:时装戒指",IF(stditems!C243=83,"装备位置:时装勋章",IF(OR(stditems!C243=84,stditems!C243=85),"装备位置:时装腰带",IF(OR(stditems!C243=86,stditems!C243=87),"装备位置:时装靴子",IF(OR(stditems!C243=88,stditems!C243=89),"装备位置:时装宝石","其他物品"))))))))))))))))))))))))))))))))))))</f>
        <v>装备位置:手镯</v>
      </c>
      <c r="C243">
        <f>IF(OR(stditems!C243=5,stditems!C243=10,stditems!C243=11,stditems!C243=30,stditems!C243=16,stditems!C243=12,stditems!C243=25),0,IF(OR(stditems!C243=15,stditems!C243=19,stditems!C243=20,stditems!C243=21,stditems!C243=22,stditems!C243=23,stditems!C243=24,stditems!C243=26,stditems!C243=28,stditems!C243=29,stditems!C243=30,stditems!C243=53,stditems!C243=62,stditems!C243=63,stditems!C243=64,stditems!C243=65,stditems!C243=90),stditems!D243,""))</f>
        <v>0</v>
      </c>
      <c r="D243" t="str">
        <f>IF(ISNA( VLOOKUP(C243,attrDesc!A:C,2,FALSE)),"", "\250/"&amp;VLOOKUP(C243,attrDesc!A:C,2,FALSE)&amp;":"&amp;VLOOKUP(C243,attrDesc!A:C,3,FALSE))</f>
        <v/>
      </c>
      <c r="H243" t="str">
        <f t="shared" si="12"/>
        <v>151/装备位置:手镯</v>
      </c>
      <c r="I243" t="str">
        <f t="shared" si="13"/>
        <v>幽灵手套=151/装备位置:手镯</v>
      </c>
      <c r="J243" t="str">
        <f t="shared" si="14"/>
        <v/>
      </c>
      <c r="K243" t="str">
        <f t="shared" si="15"/>
        <v/>
      </c>
    </row>
    <row r="244" spans="1:11" x14ac:dyDescent="0.2">
      <c r="A244" t="str">
        <f>IF(LEN(stditems!B244)=0,"",stditems!B244)</f>
        <v>龙之戒指</v>
      </c>
      <c r="B244" t="str">
        <f>IF(stditems!C244=15,"装备位置:头盔",IF(OR(stditems!C244=19,stditems!C244=20,stditems!C244=21),"装备位置:项链",IF(OR(stditems!C244=5,stditems!C244=6),"装备位置:武器",IF(OR(stditems!C244=10,stditems!C244=11),"装备位置:衣服",IF(stditems!C244=16,"装备位置:斗笠",IF(OR(stditems!C244=22,stditems!C244=23),"装备位置:戒指",IF(OR(stditems!C244=24,stditems!C244=26),"装备位置:手镯",IF(stditems!C244=31,"双击使用物品",IF(stditems!C244=4,"书籍,双击使用",IF(stditems!C244=25,"装备位置:毒符",IF(stditems!C244=41,"任务物品",IF(stditems!C244=56,"强化宝石",IF(stditems!C244=0,"药品",IF(stditems!C244=3,"卷轴",IF(stditems!C244=43,"矿石",IF(stditems!C244=2,"可使用物品",IF(stditems!C244=64,"装备位置:腰带",IF(stditems!C244=62,"装备位置:鞋子",IF(stditems!C244=53,"装备位置:宝石\有气血石功能",IF(stditems!C244=63,"装备位置:灵石",IF(stditems!C244=65,"装备位置:官印",IF(stditems!C244=90,"装备位置:灵玉",IF(OR(stditems!C244=72,stditems!C244=73,stditems!C244=74),"装备位置:称号",IF(stditems!C244=30,"装备位置:勋章",IF(stditems!C244=28,"装备位置:马牌",IF(stditems!C244=12,"装备位置:盾牌",IF(OR(stditems!C244=66,stditems!C244=67),"装备位置:时装衣服",IF(OR(stditems!C244=68,stditems!C244=69),"装备位置:时装武器",IF(OR(stditems!C244=75,stditems!C244=76,stditems!C244=77),"装备位置:时装项链",IF(stditems!C244=78,"装备位置:时装头盔",IF(OR(stditems!C244=79,stditems!C244=80),"装备位置:时装手镯",IF(OR(stditems!C244=81,stditems!C244=82),"装备位置:时装戒指",IF(stditems!C244=83,"装备位置:时装勋章",IF(OR(stditems!C244=84,stditems!C244=85),"装备位置:时装腰带",IF(OR(stditems!C244=86,stditems!C244=87),"装备位置:时装靴子",IF(OR(stditems!C244=88,stditems!C244=89),"装备位置:时装宝石","其他物品"))))))))))))))))))))))))))))))))))))</f>
        <v>装备位置:戒指</v>
      </c>
      <c r="C244">
        <f>IF(OR(stditems!C244=5,stditems!C244=10,stditems!C244=11,stditems!C244=30,stditems!C244=16,stditems!C244=12,stditems!C244=25),0,IF(OR(stditems!C244=15,stditems!C244=19,stditems!C244=20,stditems!C244=21,stditems!C244=22,stditems!C244=23,stditems!C244=24,stditems!C244=26,stditems!C244=28,stditems!C244=29,stditems!C244=30,stditems!C244=53,stditems!C244=62,stditems!C244=63,stditems!C244=64,stditems!C244=65,stditems!C244=90),stditems!D244,""))</f>
        <v>0</v>
      </c>
      <c r="D244" t="str">
        <f>IF(ISNA( VLOOKUP(C244,attrDesc!A:C,2,FALSE)),"", "\250/"&amp;VLOOKUP(C244,attrDesc!A:C,2,FALSE)&amp;":"&amp;VLOOKUP(C244,attrDesc!A:C,3,FALSE))</f>
        <v/>
      </c>
      <c r="H244" t="str">
        <f t="shared" si="12"/>
        <v>151/装备位置:戒指</v>
      </c>
      <c r="I244" t="str">
        <f t="shared" si="13"/>
        <v>龙之戒指=151/装备位置:戒指</v>
      </c>
      <c r="J244" t="str">
        <f t="shared" si="14"/>
        <v/>
      </c>
      <c r="K244" t="str">
        <f t="shared" si="15"/>
        <v/>
      </c>
    </row>
    <row r="245" spans="1:11" x14ac:dyDescent="0.2">
      <c r="A245" t="str">
        <f>IF(LEN(stditems!B245)=0,"",stditems!B245)</f>
        <v>生命项链</v>
      </c>
      <c r="B245" t="str">
        <f>IF(stditems!C245=15,"装备位置:头盔",IF(OR(stditems!C245=19,stditems!C245=20,stditems!C245=21),"装备位置:项链",IF(OR(stditems!C245=5,stditems!C245=6),"装备位置:武器",IF(OR(stditems!C245=10,stditems!C245=11),"装备位置:衣服",IF(stditems!C245=16,"装备位置:斗笠",IF(OR(stditems!C245=22,stditems!C245=23),"装备位置:戒指",IF(OR(stditems!C245=24,stditems!C245=26),"装备位置:手镯",IF(stditems!C245=31,"双击使用物品",IF(stditems!C245=4,"书籍,双击使用",IF(stditems!C245=25,"装备位置:毒符",IF(stditems!C245=41,"任务物品",IF(stditems!C245=56,"强化宝石",IF(stditems!C245=0,"药品",IF(stditems!C245=3,"卷轴",IF(stditems!C245=43,"矿石",IF(stditems!C245=2,"可使用物品",IF(stditems!C245=64,"装备位置:腰带",IF(stditems!C245=62,"装备位置:鞋子",IF(stditems!C245=53,"装备位置:宝石\有气血石功能",IF(stditems!C245=63,"装备位置:灵石",IF(stditems!C245=65,"装备位置:官印",IF(stditems!C245=90,"装备位置:灵玉",IF(OR(stditems!C245=72,stditems!C245=73,stditems!C245=74),"装备位置:称号",IF(stditems!C245=30,"装备位置:勋章",IF(stditems!C245=28,"装备位置:马牌",IF(stditems!C245=12,"装备位置:盾牌",IF(OR(stditems!C245=66,stditems!C245=67),"装备位置:时装衣服",IF(OR(stditems!C245=68,stditems!C245=69),"装备位置:时装武器",IF(OR(stditems!C245=75,stditems!C245=76,stditems!C245=77),"装备位置:时装项链",IF(stditems!C245=78,"装备位置:时装头盔",IF(OR(stditems!C245=79,stditems!C245=80),"装备位置:时装手镯",IF(OR(stditems!C245=81,stditems!C245=82),"装备位置:时装戒指",IF(stditems!C245=83,"装备位置:时装勋章",IF(OR(stditems!C245=84,stditems!C245=85),"装备位置:时装腰带",IF(OR(stditems!C245=86,stditems!C245=87),"装备位置:时装靴子",IF(OR(stditems!C245=88,stditems!C245=89),"装备位置:时装宝石","其他物品"))))))))))))))))))))))))))))))))))))</f>
        <v>装备位置:项链</v>
      </c>
      <c r="C245">
        <f>IF(OR(stditems!C245=5,stditems!C245=10,stditems!C245=11,stditems!C245=30,stditems!C245=16,stditems!C245=12,stditems!C245=25),0,IF(OR(stditems!C245=15,stditems!C245=19,stditems!C245=20,stditems!C245=21,stditems!C245=22,stditems!C245=23,stditems!C245=24,stditems!C245=26,stditems!C245=28,stditems!C245=29,stditems!C245=30,stditems!C245=53,stditems!C245=62,stditems!C245=63,stditems!C245=64,stditems!C245=65,stditems!C245=90),stditems!D245,""))</f>
        <v>0</v>
      </c>
      <c r="D245" t="str">
        <f>IF(ISNA( VLOOKUP(C245,attrDesc!A:C,2,FALSE)),"", "\250/"&amp;VLOOKUP(C245,attrDesc!A:C,2,FALSE)&amp;":"&amp;VLOOKUP(C245,attrDesc!A:C,3,FALSE))</f>
        <v/>
      </c>
      <c r="H245" t="str">
        <f t="shared" si="12"/>
        <v>151/装备位置:项链</v>
      </c>
      <c r="I245" t="str">
        <f t="shared" si="13"/>
        <v>生命项链=151/装备位置:项链</v>
      </c>
      <c r="J245" t="str">
        <f t="shared" si="14"/>
        <v/>
      </c>
      <c r="K245" t="str">
        <f t="shared" si="15"/>
        <v/>
      </c>
    </row>
    <row r="246" spans="1:11" x14ac:dyDescent="0.2">
      <c r="A246" t="str">
        <f>IF(LEN(stditems!B246)=0,"",stditems!B246)</f>
        <v>思贝儿手镯</v>
      </c>
      <c r="B246" t="str">
        <f>IF(stditems!C246=15,"装备位置:头盔",IF(OR(stditems!C246=19,stditems!C246=20,stditems!C246=21),"装备位置:项链",IF(OR(stditems!C246=5,stditems!C246=6),"装备位置:武器",IF(OR(stditems!C246=10,stditems!C246=11),"装备位置:衣服",IF(stditems!C246=16,"装备位置:斗笠",IF(OR(stditems!C246=22,stditems!C246=23),"装备位置:戒指",IF(OR(stditems!C246=24,stditems!C246=26),"装备位置:手镯",IF(stditems!C246=31,"双击使用物品",IF(stditems!C246=4,"书籍,双击使用",IF(stditems!C246=25,"装备位置:毒符",IF(stditems!C246=41,"任务物品",IF(stditems!C246=56,"强化宝石",IF(stditems!C246=0,"药品",IF(stditems!C246=3,"卷轴",IF(stditems!C246=43,"矿石",IF(stditems!C246=2,"可使用物品",IF(stditems!C246=64,"装备位置:腰带",IF(stditems!C246=62,"装备位置:鞋子",IF(stditems!C246=53,"装备位置:宝石\有气血石功能",IF(stditems!C246=63,"装备位置:灵石",IF(stditems!C246=65,"装备位置:官印",IF(stditems!C246=90,"装备位置:灵玉",IF(OR(stditems!C246=72,stditems!C246=73,stditems!C246=74),"装备位置:称号",IF(stditems!C246=30,"装备位置:勋章",IF(stditems!C246=28,"装备位置:马牌",IF(stditems!C246=12,"装备位置:盾牌",IF(OR(stditems!C246=66,stditems!C246=67),"装备位置:时装衣服",IF(OR(stditems!C246=68,stditems!C246=69),"装备位置:时装武器",IF(OR(stditems!C246=75,stditems!C246=76,stditems!C246=77),"装备位置:时装项链",IF(stditems!C246=78,"装备位置:时装头盔",IF(OR(stditems!C246=79,stditems!C246=80),"装备位置:时装手镯",IF(OR(stditems!C246=81,stditems!C246=82),"装备位置:时装戒指",IF(stditems!C246=83,"装备位置:时装勋章",IF(OR(stditems!C246=84,stditems!C246=85),"装备位置:时装腰带",IF(OR(stditems!C246=86,stditems!C246=87),"装备位置:时装靴子",IF(OR(stditems!C246=88,stditems!C246=89),"装备位置:时装宝石","其他物品"))))))))))))))))))))))))))))))))))))</f>
        <v>装备位置:手镯</v>
      </c>
      <c r="C246">
        <f>IF(OR(stditems!C246=5,stditems!C246=10,stditems!C246=11,stditems!C246=30,stditems!C246=16,stditems!C246=12,stditems!C246=25),0,IF(OR(stditems!C246=15,stditems!C246=19,stditems!C246=20,stditems!C246=21,stditems!C246=22,stditems!C246=23,stditems!C246=24,stditems!C246=26,stditems!C246=28,stditems!C246=29,stditems!C246=30,stditems!C246=53,stditems!C246=62,stditems!C246=63,stditems!C246=64,stditems!C246=65,stditems!C246=90),stditems!D246,""))</f>
        <v>0</v>
      </c>
      <c r="D246" t="str">
        <f>IF(ISNA( VLOOKUP(C246,attrDesc!A:C,2,FALSE)),"", "\250/"&amp;VLOOKUP(C246,attrDesc!A:C,2,FALSE)&amp;":"&amp;VLOOKUP(C246,attrDesc!A:C,3,FALSE))</f>
        <v/>
      </c>
      <c r="H246" t="str">
        <f t="shared" si="12"/>
        <v>151/装备位置:手镯</v>
      </c>
      <c r="I246" t="str">
        <f t="shared" si="13"/>
        <v>思贝儿手镯=151/装备位置:手镯</v>
      </c>
      <c r="J246" t="str">
        <f t="shared" si="14"/>
        <v/>
      </c>
      <c r="K246" t="str">
        <f t="shared" si="15"/>
        <v/>
      </c>
    </row>
    <row r="247" spans="1:11" x14ac:dyDescent="0.2">
      <c r="A247" t="str">
        <f>IF(LEN(stditems!B247)=0,"",stditems!B247)</f>
        <v>红宝石戒指</v>
      </c>
      <c r="B247" t="str">
        <f>IF(stditems!C247=15,"装备位置:头盔",IF(OR(stditems!C247=19,stditems!C247=20,stditems!C247=21),"装备位置:项链",IF(OR(stditems!C247=5,stditems!C247=6),"装备位置:武器",IF(OR(stditems!C247=10,stditems!C247=11),"装备位置:衣服",IF(stditems!C247=16,"装备位置:斗笠",IF(OR(stditems!C247=22,stditems!C247=23),"装备位置:戒指",IF(OR(stditems!C247=24,stditems!C247=26),"装备位置:手镯",IF(stditems!C247=31,"双击使用物品",IF(stditems!C247=4,"书籍,双击使用",IF(stditems!C247=25,"装备位置:毒符",IF(stditems!C247=41,"任务物品",IF(stditems!C247=56,"强化宝石",IF(stditems!C247=0,"药品",IF(stditems!C247=3,"卷轴",IF(stditems!C247=43,"矿石",IF(stditems!C247=2,"可使用物品",IF(stditems!C247=64,"装备位置:腰带",IF(stditems!C247=62,"装备位置:鞋子",IF(stditems!C247=53,"装备位置:宝石\有气血石功能",IF(stditems!C247=63,"装备位置:灵石",IF(stditems!C247=65,"装备位置:官印",IF(stditems!C247=90,"装备位置:灵玉",IF(OR(stditems!C247=72,stditems!C247=73,stditems!C247=74),"装备位置:称号",IF(stditems!C247=30,"装备位置:勋章",IF(stditems!C247=28,"装备位置:马牌",IF(stditems!C247=12,"装备位置:盾牌",IF(OR(stditems!C247=66,stditems!C247=67),"装备位置:时装衣服",IF(OR(stditems!C247=68,stditems!C247=69),"装备位置:时装武器",IF(OR(stditems!C247=75,stditems!C247=76,stditems!C247=77),"装备位置:时装项链",IF(stditems!C247=78,"装备位置:时装头盔",IF(OR(stditems!C247=79,stditems!C247=80),"装备位置:时装手镯",IF(OR(stditems!C247=81,stditems!C247=82),"装备位置:时装戒指",IF(stditems!C247=83,"装备位置:时装勋章",IF(OR(stditems!C247=84,stditems!C247=85),"装备位置:时装腰带",IF(OR(stditems!C247=86,stditems!C247=87),"装备位置:时装靴子",IF(OR(stditems!C247=88,stditems!C247=89),"装备位置:时装宝石","其他物品"))))))))))))))))))))))))))))))))))))</f>
        <v>装备位置:戒指</v>
      </c>
      <c r="C247">
        <f>IF(OR(stditems!C247=5,stditems!C247=10,stditems!C247=11,stditems!C247=30,stditems!C247=16,stditems!C247=12,stditems!C247=25),0,IF(OR(stditems!C247=15,stditems!C247=19,stditems!C247=20,stditems!C247=21,stditems!C247=22,stditems!C247=23,stditems!C247=24,stditems!C247=26,stditems!C247=28,stditems!C247=29,stditems!C247=30,stditems!C247=53,stditems!C247=62,stditems!C247=63,stditems!C247=64,stditems!C247=65,stditems!C247=90),stditems!D247,""))</f>
        <v>0</v>
      </c>
      <c r="D247" t="str">
        <f>IF(ISNA( VLOOKUP(C247,attrDesc!A:C,2,FALSE)),"", "\250/"&amp;VLOOKUP(C247,attrDesc!A:C,2,FALSE)&amp;":"&amp;VLOOKUP(C247,attrDesc!A:C,3,FALSE))</f>
        <v/>
      </c>
      <c r="H247" t="str">
        <f t="shared" si="12"/>
        <v>151/装备位置:戒指</v>
      </c>
      <c r="I247" t="str">
        <f t="shared" si="13"/>
        <v>红宝石戒指=151/装备位置:戒指</v>
      </c>
      <c r="J247" t="str">
        <f t="shared" si="14"/>
        <v/>
      </c>
      <c r="K247" t="str">
        <f t="shared" si="15"/>
        <v/>
      </c>
    </row>
    <row r="248" spans="1:11" x14ac:dyDescent="0.2">
      <c r="A248" t="str">
        <f>IF(LEN(stditems!B248)=0,"",stditems!B248)</f>
        <v>天珠项链</v>
      </c>
      <c r="B248" t="str">
        <f>IF(stditems!C248=15,"装备位置:头盔",IF(OR(stditems!C248=19,stditems!C248=20,stditems!C248=21),"装备位置:项链",IF(OR(stditems!C248=5,stditems!C248=6),"装备位置:武器",IF(OR(stditems!C248=10,stditems!C248=11),"装备位置:衣服",IF(stditems!C248=16,"装备位置:斗笠",IF(OR(stditems!C248=22,stditems!C248=23),"装备位置:戒指",IF(OR(stditems!C248=24,stditems!C248=26),"装备位置:手镯",IF(stditems!C248=31,"双击使用物品",IF(stditems!C248=4,"书籍,双击使用",IF(stditems!C248=25,"装备位置:毒符",IF(stditems!C248=41,"任务物品",IF(stditems!C248=56,"强化宝石",IF(stditems!C248=0,"药品",IF(stditems!C248=3,"卷轴",IF(stditems!C248=43,"矿石",IF(stditems!C248=2,"可使用物品",IF(stditems!C248=64,"装备位置:腰带",IF(stditems!C248=62,"装备位置:鞋子",IF(stditems!C248=53,"装备位置:宝石\有气血石功能",IF(stditems!C248=63,"装备位置:灵石",IF(stditems!C248=65,"装备位置:官印",IF(stditems!C248=90,"装备位置:灵玉",IF(OR(stditems!C248=72,stditems!C248=73,stditems!C248=74),"装备位置:称号",IF(stditems!C248=30,"装备位置:勋章",IF(stditems!C248=28,"装备位置:马牌",IF(stditems!C248=12,"装备位置:盾牌",IF(OR(stditems!C248=66,stditems!C248=67),"装备位置:时装衣服",IF(OR(stditems!C248=68,stditems!C248=69),"装备位置:时装武器",IF(OR(stditems!C248=75,stditems!C248=76,stditems!C248=77),"装备位置:时装项链",IF(stditems!C248=78,"装备位置:时装头盔",IF(OR(stditems!C248=79,stditems!C248=80),"装备位置:时装手镯",IF(OR(stditems!C248=81,stditems!C248=82),"装备位置:时装戒指",IF(stditems!C248=83,"装备位置:时装勋章",IF(OR(stditems!C248=84,stditems!C248=85),"装备位置:时装腰带",IF(OR(stditems!C248=86,stditems!C248=87),"装备位置:时装靴子",IF(OR(stditems!C248=88,stditems!C248=89),"装备位置:时装宝石","其他物品"))))))))))))))))))))))))))))))))))))</f>
        <v>装备位置:项链</v>
      </c>
      <c r="C248">
        <f>IF(OR(stditems!C248=5,stditems!C248=10,stditems!C248=11,stditems!C248=30,stditems!C248=16,stditems!C248=12,stditems!C248=25),0,IF(OR(stditems!C248=15,stditems!C248=19,stditems!C248=20,stditems!C248=21,stditems!C248=22,stditems!C248=23,stditems!C248=24,stditems!C248=26,stditems!C248=28,stditems!C248=29,stditems!C248=30,stditems!C248=53,stditems!C248=62,stditems!C248=63,stditems!C248=64,stditems!C248=65,stditems!C248=90),stditems!D248,""))</f>
        <v>0</v>
      </c>
      <c r="D248" t="str">
        <f>IF(ISNA( VLOOKUP(C248,attrDesc!A:C,2,FALSE)),"", "\250/"&amp;VLOOKUP(C248,attrDesc!A:C,2,FALSE)&amp;":"&amp;VLOOKUP(C248,attrDesc!A:C,3,FALSE))</f>
        <v/>
      </c>
      <c r="H248" t="str">
        <f t="shared" si="12"/>
        <v>151/装备位置:项链</v>
      </c>
      <c r="I248" t="str">
        <f t="shared" si="13"/>
        <v>天珠项链=151/装备位置:项链</v>
      </c>
      <c r="J248" t="str">
        <f t="shared" si="14"/>
        <v/>
      </c>
      <c r="K248" t="str">
        <f t="shared" si="15"/>
        <v/>
      </c>
    </row>
    <row r="249" spans="1:11" x14ac:dyDescent="0.2">
      <c r="A249" t="str">
        <f>IF(LEN(stditems!B249)=0,"",stditems!B249)</f>
        <v>心灵手镯</v>
      </c>
      <c r="B249" t="str">
        <f>IF(stditems!C249=15,"装备位置:头盔",IF(OR(stditems!C249=19,stditems!C249=20,stditems!C249=21),"装备位置:项链",IF(OR(stditems!C249=5,stditems!C249=6),"装备位置:武器",IF(OR(stditems!C249=10,stditems!C249=11),"装备位置:衣服",IF(stditems!C249=16,"装备位置:斗笠",IF(OR(stditems!C249=22,stditems!C249=23),"装备位置:戒指",IF(OR(stditems!C249=24,stditems!C249=26),"装备位置:手镯",IF(stditems!C249=31,"双击使用物品",IF(stditems!C249=4,"书籍,双击使用",IF(stditems!C249=25,"装备位置:毒符",IF(stditems!C249=41,"任务物品",IF(stditems!C249=56,"强化宝石",IF(stditems!C249=0,"药品",IF(stditems!C249=3,"卷轴",IF(stditems!C249=43,"矿石",IF(stditems!C249=2,"可使用物品",IF(stditems!C249=64,"装备位置:腰带",IF(stditems!C249=62,"装备位置:鞋子",IF(stditems!C249=53,"装备位置:宝石\有气血石功能",IF(stditems!C249=63,"装备位置:灵石",IF(stditems!C249=65,"装备位置:官印",IF(stditems!C249=90,"装备位置:灵玉",IF(OR(stditems!C249=72,stditems!C249=73,stditems!C249=74),"装备位置:称号",IF(stditems!C249=30,"装备位置:勋章",IF(stditems!C249=28,"装备位置:马牌",IF(stditems!C249=12,"装备位置:盾牌",IF(OR(stditems!C249=66,stditems!C249=67),"装备位置:时装衣服",IF(OR(stditems!C249=68,stditems!C249=69),"装备位置:时装武器",IF(OR(stditems!C249=75,stditems!C249=76,stditems!C249=77),"装备位置:时装项链",IF(stditems!C249=78,"装备位置:时装头盔",IF(OR(stditems!C249=79,stditems!C249=80),"装备位置:时装手镯",IF(OR(stditems!C249=81,stditems!C249=82),"装备位置:时装戒指",IF(stditems!C249=83,"装备位置:时装勋章",IF(OR(stditems!C249=84,stditems!C249=85),"装备位置:时装腰带",IF(OR(stditems!C249=86,stditems!C249=87),"装备位置:时装靴子",IF(OR(stditems!C249=88,stditems!C249=89),"装备位置:时装宝石","其他物品"))))))))))))))))))))))))))))))))))))</f>
        <v>装备位置:手镯</v>
      </c>
      <c r="C249">
        <f>IF(OR(stditems!C249=5,stditems!C249=10,stditems!C249=11,stditems!C249=30,stditems!C249=16,stditems!C249=12,stditems!C249=25),0,IF(OR(stditems!C249=15,stditems!C249=19,stditems!C249=20,stditems!C249=21,stditems!C249=22,stditems!C249=23,stditems!C249=24,stditems!C249=26,stditems!C249=28,stditems!C249=29,stditems!C249=30,stditems!C249=53,stditems!C249=62,stditems!C249=63,stditems!C249=64,stditems!C249=65,stditems!C249=90),stditems!D249,""))</f>
        <v>0</v>
      </c>
      <c r="D249" t="str">
        <f>IF(ISNA( VLOOKUP(C249,attrDesc!A:C,2,FALSE)),"", "\250/"&amp;VLOOKUP(C249,attrDesc!A:C,2,FALSE)&amp;":"&amp;VLOOKUP(C249,attrDesc!A:C,3,FALSE))</f>
        <v/>
      </c>
      <c r="H249" t="str">
        <f t="shared" si="12"/>
        <v>151/装备位置:手镯</v>
      </c>
      <c r="I249" t="str">
        <f t="shared" si="13"/>
        <v>心灵手镯=151/装备位置:手镯</v>
      </c>
      <c r="J249" t="str">
        <f t="shared" si="14"/>
        <v/>
      </c>
      <c r="K249" t="str">
        <f t="shared" si="15"/>
        <v/>
      </c>
    </row>
    <row r="250" spans="1:11" x14ac:dyDescent="0.2">
      <c r="A250" t="str">
        <f>IF(LEN(stditems!B250)=0,"",stditems!B250)</f>
        <v>铂金戒指</v>
      </c>
      <c r="B250" t="str">
        <f>IF(stditems!C250=15,"装备位置:头盔",IF(OR(stditems!C250=19,stditems!C250=20,stditems!C250=21),"装备位置:项链",IF(OR(stditems!C250=5,stditems!C250=6),"装备位置:武器",IF(OR(stditems!C250=10,stditems!C250=11),"装备位置:衣服",IF(stditems!C250=16,"装备位置:斗笠",IF(OR(stditems!C250=22,stditems!C250=23),"装备位置:戒指",IF(OR(stditems!C250=24,stditems!C250=26),"装备位置:手镯",IF(stditems!C250=31,"双击使用物品",IF(stditems!C250=4,"书籍,双击使用",IF(stditems!C250=25,"装备位置:毒符",IF(stditems!C250=41,"任务物品",IF(stditems!C250=56,"强化宝石",IF(stditems!C250=0,"药品",IF(stditems!C250=3,"卷轴",IF(stditems!C250=43,"矿石",IF(stditems!C250=2,"可使用物品",IF(stditems!C250=64,"装备位置:腰带",IF(stditems!C250=62,"装备位置:鞋子",IF(stditems!C250=53,"装备位置:宝石\有气血石功能",IF(stditems!C250=63,"装备位置:灵石",IF(stditems!C250=65,"装备位置:官印",IF(stditems!C250=90,"装备位置:灵玉",IF(OR(stditems!C250=72,stditems!C250=73,stditems!C250=74),"装备位置:称号",IF(stditems!C250=30,"装备位置:勋章",IF(stditems!C250=28,"装备位置:马牌",IF(stditems!C250=12,"装备位置:盾牌",IF(OR(stditems!C250=66,stditems!C250=67),"装备位置:时装衣服",IF(OR(stditems!C250=68,stditems!C250=69),"装备位置:时装武器",IF(OR(stditems!C250=75,stditems!C250=76,stditems!C250=77),"装备位置:时装项链",IF(stditems!C250=78,"装备位置:时装头盔",IF(OR(stditems!C250=79,stditems!C250=80),"装备位置:时装手镯",IF(OR(stditems!C250=81,stditems!C250=82),"装备位置:时装戒指",IF(stditems!C250=83,"装备位置:时装勋章",IF(OR(stditems!C250=84,stditems!C250=85),"装备位置:时装腰带",IF(OR(stditems!C250=86,stditems!C250=87),"装备位置:时装靴子",IF(OR(stditems!C250=88,stditems!C250=89),"装备位置:时装宝石","其他物品"))))))))))))))))))))))))))))))))))))</f>
        <v>装备位置:戒指</v>
      </c>
      <c r="C250">
        <f>IF(OR(stditems!C250=5,stditems!C250=10,stditems!C250=11,stditems!C250=30,stditems!C250=16,stditems!C250=12,stditems!C250=25),0,IF(OR(stditems!C250=15,stditems!C250=19,stditems!C250=20,stditems!C250=21,stditems!C250=22,stditems!C250=23,stditems!C250=24,stditems!C250=26,stditems!C250=28,stditems!C250=29,stditems!C250=30,stditems!C250=53,stditems!C250=62,stditems!C250=63,stditems!C250=64,stditems!C250=65,stditems!C250=90),stditems!D250,""))</f>
        <v>0</v>
      </c>
      <c r="D250" t="str">
        <f>IF(ISNA( VLOOKUP(C250,attrDesc!A:C,2,FALSE)),"", "\250/"&amp;VLOOKUP(C250,attrDesc!A:C,2,FALSE)&amp;":"&amp;VLOOKUP(C250,attrDesc!A:C,3,FALSE))</f>
        <v/>
      </c>
      <c r="H250" t="str">
        <f t="shared" si="12"/>
        <v>151/装备位置:戒指</v>
      </c>
      <c r="I250" t="str">
        <f t="shared" si="13"/>
        <v>铂金戒指=151/装备位置:戒指</v>
      </c>
      <c r="J250" t="str">
        <f t="shared" si="14"/>
        <v/>
      </c>
      <c r="K250" t="str">
        <f t="shared" si="15"/>
        <v/>
      </c>
    </row>
    <row r="251" spans="1:11" x14ac:dyDescent="0.2">
      <c r="A251" t="str">
        <f>IF(LEN(stditems!B251)=0,"",stditems!B251)</f>
        <v>黑铁头盔</v>
      </c>
      <c r="B251" t="str">
        <f>IF(stditems!C251=15,"装备位置:头盔",IF(OR(stditems!C251=19,stditems!C251=20,stditems!C251=21),"装备位置:项链",IF(OR(stditems!C251=5,stditems!C251=6),"装备位置:武器",IF(OR(stditems!C251=10,stditems!C251=11),"装备位置:衣服",IF(stditems!C251=16,"装备位置:斗笠",IF(OR(stditems!C251=22,stditems!C251=23),"装备位置:戒指",IF(OR(stditems!C251=24,stditems!C251=26),"装备位置:手镯",IF(stditems!C251=31,"双击使用物品",IF(stditems!C251=4,"书籍,双击使用",IF(stditems!C251=25,"装备位置:毒符",IF(stditems!C251=41,"任务物品",IF(stditems!C251=56,"强化宝石",IF(stditems!C251=0,"药品",IF(stditems!C251=3,"卷轴",IF(stditems!C251=43,"矿石",IF(stditems!C251=2,"可使用物品",IF(stditems!C251=64,"装备位置:腰带",IF(stditems!C251=62,"装备位置:鞋子",IF(stditems!C251=53,"装备位置:宝石\有气血石功能",IF(stditems!C251=63,"装备位置:灵石",IF(stditems!C251=65,"装备位置:官印",IF(stditems!C251=90,"装备位置:灵玉",IF(OR(stditems!C251=72,stditems!C251=73,stditems!C251=74),"装备位置:称号",IF(stditems!C251=30,"装备位置:勋章",IF(stditems!C251=28,"装备位置:马牌",IF(stditems!C251=12,"装备位置:盾牌",IF(OR(stditems!C251=66,stditems!C251=67),"装备位置:时装衣服",IF(OR(stditems!C251=68,stditems!C251=69),"装备位置:时装武器",IF(OR(stditems!C251=75,stditems!C251=76,stditems!C251=77),"装备位置:时装项链",IF(stditems!C251=78,"装备位置:时装头盔",IF(OR(stditems!C251=79,stditems!C251=80),"装备位置:时装手镯",IF(OR(stditems!C251=81,stditems!C251=82),"装备位置:时装戒指",IF(stditems!C251=83,"装备位置:时装勋章",IF(OR(stditems!C251=84,stditems!C251=85),"装备位置:时装腰带",IF(OR(stditems!C251=86,stditems!C251=87),"装备位置:时装靴子",IF(OR(stditems!C251=88,stditems!C251=89),"装备位置:时装宝石","其他物品"))))))))))))))))))))))))))))))))))))</f>
        <v>装备位置:头盔</v>
      </c>
      <c r="C251">
        <f>IF(OR(stditems!C251=5,stditems!C251=10,stditems!C251=11,stditems!C251=30,stditems!C251=16,stditems!C251=12,stditems!C251=25),0,IF(OR(stditems!C251=15,stditems!C251=19,stditems!C251=20,stditems!C251=21,stditems!C251=22,stditems!C251=23,stditems!C251=24,stditems!C251=26,stditems!C251=28,stditems!C251=29,stditems!C251=30,stditems!C251=53,stditems!C251=62,stditems!C251=63,stditems!C251=64,stditems!C251=65,stditems!C251=90),stditems!D251,""))</f>
        <v>0</v>
      </c>
      <c r="D251" t="str">
        <f>IF(ISNA( VLOOKUP(C251,attrDesc!A:C,2,FALSE)),"", "\250/"&amp;VLOOKUP(C251,attrDesc!A:C,2,FALSE)&amp;":"&amp;VLOOKUP(C251,attrDesc!A:C,3,FALSE))</f>
        <v/>
      </c>
      <c r="H251" t="str">
        <f t="shared" si="12"/>
        <v>151/装备位置:头盔</v>
      </c>
      <c r="I251" t="str">
        <f t="shared" si="13"/>
        <v>黑铁头盔=151/装备位置:头盔</v>
      </c>
      <c r="J251" t="str">
        <f t="shared" si="14"/>
        <v/>
      </c>
      <c r="K251" t="str">
        <f t="shared" si="15"/>
        <v/>
      </c>
    </row>
    <row r="252" spans="1:11" x14ac:dyDescent="0.2">
      <c r="A252" t="str">
        <f>IF(LEN(stditems!B252)=0,"",stditems!B252)</f>
        <v>绿色项链</v>
      </c>
      <c r="B252" t="str">
        <f>IF(stditems!C252=15,"装备位置:头盔",IF(OR(stditems!C252=19,stditems!C252=20,stditems!C252=21),"装备位置:项链",IF(OR(stditems!C252=5,stditems!C252=6),"装备位置:武器",IF(OR(stditems!C252=10,stditems!C252=11),"装备位置:衣服",IF(stditems!C252=16,"装备位置:斗笠",IF(OR(stditems!C252=22,stditems!C252=23),"装备位置:戒指",IF(OR(stditems!C252=24,stditems!C252=26),"装备位置:手镯",IF(stditems!C252=31,"双击使用物品",IF(stditems!C252=4,"书籍,双击使用",IF(stditems!C252=25,"装备位置:毒符",IF(stditems!C252=41,"任务物品",IF(stditems!C252=56,"强化宝石",IF(stditems!C252=0,"药品",IF(stditems!C252=3,"卷轴",IF(stditems!C252=43,"矿石",IF(stditems!C252=2,"可使用物品",IF(stditems!C252=64,"装备位置:腰带",IF(stditems!C252=62,"装备位置:鞋子",IF(stditems!C252=53,"装备位置:宝石\有气血石功能",IF(stditems!C252=63,"装备位置:灵石",IF(stditems!C252=65,"装备位置:官印",IF(stditems!C252=90,"装备位置:灵玉",IF(OR(stditems!C252=72,stditems!C252=73,stditems!C252=74),"装备位置:称号",IF(stditems!C252=30,"装备位置:勋章",IF(stditems!C252=28,"装备位置:马牌",IF(stditems!C252=12,"装备位置:盾牌",IF(OR(stditems!C252=66,stditems!C252=67),"装备位置:时装衣服",IF(OR(stditems!C252=68,stditems!C252=69),"装备位置:时装武器",IF(OR(stditems!C252=75,stditems!C252=76,stditems!C252=77),"装备位置:时装项链",IF(stditems!C252=78,"装备位置:时装头盔",IF(OR(stditems!C252=79,stditems!C252=80),"装备位置:时装手镯",IF(OR(stditems!C252=81,stditems!C252=82),"装备位置:时装戒指",IF(stditems!C252=83,"装备位置:时装勋章",IF(OR(stditems!C252=84,stditems!C252=85),"装备位置:时装腰带",IF(OR(stditems!C252=86,stditems!C252=87),"装备位置:时装靴子",IF(OR(stditems!C252=88,stditems!C252=89),"装备位置:时装宝石","其他物品"))))))))))))))))))))))))))))))))))))</f>
        <v>装备位置:项链</v>
      </c>
      <c r="C252">
        <f>IF(OR(stditems!C252=5,stditems!C252=10,stditems!C252=11,stditems!C252=30,stditems!C252=16,stditems!C252=12,stditems!C252=25),0,IF(OR(stditems!C252=15,stditems!C252=19,stditems!C252=20,stditems!C252=21,stditems!C252=22,stditems!C252=23,stditems!C252=24,stditems!C252=26,stditems!C252=28,stditems!C252=29,stditems!C252=30,stditems!C252=53,stditems!C252=62,stditems!C252=63,stditems!C252=64,stditems!C252=65,stditems!C252=90),stditems!D252,""))</f>
        <v>0</v>
      </c>
      <c r="D252" t="str">
        <f>IF(ISNA( VLOOKUP(C252,attrDesc!A:C,2,FALSE)),"", "\250/"&amp;VLOOKUP(C252,attrDesc!A:C,2,FALSE)&amp;":"&amp;VLOOKUP(C252,attrDesc!A:C,3,FALSE))</f>
        <v/>
      </c>
      <c r="H252" t="str">
        <f t="shared" si="12"/>
        <v>151/装备位置:项链</v>
      </c>
      <c r="I252" t="str">
        <f t="shared" si="13"/>
        <v>绿色项链=151/装备位置:项链</v>
      </c>
      <c r="J252" t="str">
        <f t="shared" si="14"/>
        <v/>
      </c>
      <c r="K252" t="str">
        <f t="shared" si="15"/>
        <v/>
      </c>
    </row>
    <row r="253" spans="1:11" x14ac:dyDescent="0.2">
      <c r="A253" t="str">
        <f>IF(LEN(stditems!B253)=0,"",stditems!B253)</f>
        <v>骑士手镯</v>
      </c>
      <c r="B253" t="str">
        <f>IF(stditems!C253=15,"装备位置:头盔",IF(OR(stditems!C253=19,stditems!C253=20,stditems!C253=21),"装备位置:项链",IF(OR(stditems!C253=5,stditems!C253=6),"装备位置:武器",IF(OR(stditems!C253=10,stditems!C253=11),"装备位置:衣服",IF(stditems!C253=16,"装备位置:斗笠",IF(OR(stditems!C253=22,stditems!C253=23),"装备位置:戒指",IF(OR(stditems!C253=24,stditems!C253=26),"装备位置:手镯",IF(stditems!C253=31,"双击使用物品",IF(stditems!C253=4,"书籍,双击使用",IF(stditems!C253=25,"装备位置:毒符",IF(stditems!C253=41,"任务物品",IF(stditems!C253=56,"强化宝石",IF(stditems!C253=0,"药品",IF(stditems!C253=3,"卷轴",IF(stditems!C253=43,"矿石",IF(stditems!C253=2,"可使用物品",IF(stditems!C253=64,"装备位置:腰带",IF(stditems!C253=62,"装备位置:鞋子",IF(stditems!C253=53,"装备位置:宝石\有气血石功能",IF(stditems!C253=63,"装备位置:灵石",IF(stditems!C253=65,"装备位置:官印",IF(stditems!C253=90,"装备位置:灵玉",IF(OR(stditems!C253=72,stditems!C253=73,stditems!C253=74),"装备位置:称号",IF(stditems!C253=30,"装备位置:勋章",IF(stditems!C253=28,"装备位置:马牌",IF(stditems!C253=12,"装备位置:盾牌",IF(OR(stditems!C253=66,stditems!C253=67),"装备位置:时装衣服",IF(OR(stditems!C253=68,stditems!C253=69),"装备位置:时装武器",IF(OR(stditems!C253=75,stditems!C253=76,stditems!C253=77),"装备位置:时装项链",IF(stditems!C253=78,"装备位置:时装头盔",IF(OR(stditems!C253=79,stditems!C253=80),"装备位置:时装手镯",IF(OR(stditems!C253=81,stditems!C253=82),"装备位置:时装戒指",IF(stditems!C253=83,"装备位置:时装勋章",IF(OR(stditems!C253=84,stditems!C253=85),"装备位置:时装腰带",IF(OR(stditems!C253=86,stditems!C253=87),"装备位置:时装靴子",IF(OR(stditems!C253=88,stditems!C253=89),"装备位置:时装宝石","其他物品"))))))))))))))))))))))))))))))))))))</f>
        <v>装备位置:手镯</v>
      </c>
      <c r="C253">
        <f>IF(OR(stditems!C253=5,stditems!C253=10,stditems!C253=11,stditems!C253=30,stditems!C253=16,stditems!C253=12,stditems!C253=25),0,IF(OR(stditems!C253=15,stditems!C253=19,stditems!C253=20,stditems!C253=21,stditems!C253=22,stditems!C253=23,stditems!C253=24,stditems!C253=26,stditems!C253=28,stditems!C253=29,stditems!C253=30,stditems!C253=53,stditems!C253=62,stditems!C253=63,stditems!C253=64,stditems!C253=65,stditems!C253=90),stditems!D253,""))</f>
        <v>0</v>
      </c>
      <c r="D253" t="str">
        <f>IF(ISNA( VLOOKUP(C253,attrDesc!A:C,2,FALSE)),"", "\250/"&amp;VLOOKUP(C253,attrDesc!A:C,2,FALSE)&amp;":"&amp;VLOOKUP(C253,attrDesc!A:C,3,FALSE))</f>
        <v/>
      </c>
      <c r="H253" t="str">
        <f t="shared" si="12"/>
        <v>151/装备位置:手镯</v>
      </c>
      <c r="I253" t="str">
        <f t="shared" si="13"/>
        <v>骑士手镯=151/装备位置:手镯</v>
      </c>
      <c r="J253" t="str">
        <f t="shared" si="14"/>
        <v/>
      </c>
      <c r="K253" t="str">
        <f t="shared" si="15"/>
        <v/>
      </c>
    </row>
    <row r="254" spans="1:11" x14ac:dyDescent="0.2">
      <c r="A254" t="str">
        <f>IF(LEN(stditems!B254)=0,"",stditems!B254)</f>
        <v>阎罗手套</v>
      </c>
      <c r="B254" t="str">
        <f>IF(stditems!C254=15,"装备位置:头盔",IF(OR(stditems!C254=19,stditems!C254=20,stditems!C254=21),"装备位置:项链",IF(OR(stditems!C254=5,stditems!C254=6),"装备位置:武器",IF(OR(stditems!C254=10,stditems!C254=11),"装备位置:衣服",IF(stditems!C254=16,"装备位置:斗笠",IF(OR(stditems!C254=22,stditems!C254=23),"装备位置:戒指",IF(OR(stditems!C254=24,stditems!C254=26),"装备位置:手镯",IF(stditems!C254=31,"双击使用物品",IF(stditems!C254=4,"书籍,双击使用",IF(stditems!C254=25,"装备位置:毒符",IF(stditems!C254=41,"任务物品",IF(stditems!C254=56,"强化宝石",IF(stditems!C254=0,"药品",IF(stditems!C254=3,"卷轴",IF(stditems!C254=43,"矿石",IF(stditems!C254=2,"可使用物品",IF(stditems!C254=64,"装备位置:腰带",IF(stditems!C254=62,"装备位置:鞋子",IF(stditems!C254=53,"装备位置:宝石\有气血石功能",IF(stditems!C254=63,"装备位置:灵石",IF(stditems!C254=65,"装备位置:官印",IF(stditems!C254=90,"装备位置:灵玉",IF(OR(stditems!C254=72,stditems!C254=73,stditems!C254=74),"装备位置:称号",IF(stditems!C254=30,"装备位置:勋章",IF(stditems!C254=28,"装备位置:马牌",IF(stditems!C254=12,"装备位置:盾牌",IF(OR(stditems!C254=66,stditems!C254=67),"装备位置:时装衣服",IF(OR(stditems!C254=68,stditems!C254=69),"装备位置:时装武器",IF(OR(stditems!C254=75,stditems!C254=76,stditems!C254=77),"装备位置:时装项链",IF(stditems!C254=78,"装备位置:时装头盔",IF(OR(stditems!C254=79,stditems!C254=80),"装备位置:时装手镯",IF(OR(stditems!C254=81,stditems!C254=82),"装备位置:时装戒指",IF(stditems!C254=83,"装备位置:时装勋章",IF(OR(stditems!C254=84,stditems!C254=85),"装备位置:时装腰带",IF(OR(stditems!C254=86,stditems!C254=87),"装备位置:时装靴子",IF(OR(stditems!C254=88,stditems!C254=89),"装备位置:时装宝石","其他物品"))))))))))))))))))))))))))))))))))))</f>
        <v>装备位置:手镯</v>
      </c>
      <c r="C254">
        <f>IF(OR(stditems!C254=5,stditems!C254=10,stditems!C254=11,stditems!C254=30,stditems!C254=16,stditems!C254=12,stditems!C254=25),0,IF(OR(stditems!C254=15,stditems!C254=19,stditems!C254=20,stditems!C254=21,stditems!C254=22,stditems!C254=23,stditems!C254=24,stditems!C254=26,stditems!C254=28,stditems!C254=29,stditems!C254=30,stditems!C254=53,stditems!C254=62,stditems!C254=63,stditems!C254=64,stditems!C254=65,stditems!C254=90),stditems!D254,""))</f>
        <v>0</v>
      </c>
      <c r="D254" t="str">
        <f>IF(ISNA( VLOOKUP(C254,attrDesc!A:C,2,FALSE)),"", "\250/"&amp;VLOOKUP(C254,attrDesc!A:C,2,FALSE)&amp;":"&amp;VLOOKUP(C254,attrDesc!A:C,3,FALSE))</f>
        <v/>
      </c>
      <c r="H254" t="str">
        <f t="shared" si="12"/>
        <v>151/装备位置:手镯</v>
      </c>
      <c r="I254" t="str">
        <f t="shared" si="13"/>
        <v>阎罗手套=151/装备位置:手镯</v>
      </c>
      <c r="J254" t="str">
        <f t="shared" si="14"/>
        <v/>
      </c>
      <c r="K254" t="str">
        <f t="shared" si="15"/>
        <v/>
      </c>
    </row>
    <row r="255" spans="1:11" x14ac:dyDescent="0.2">
      <c r="A255" t="str">
        <f>IF(LEN(stditems!B255)=0,"",stditems!B255)</f>
        <v>力量戒指</v>
      </c>
      <c r="B255" t="str">
        <f>IF(stditems!C255=15,"装备位置:头盔",IF(OR(stditems!C255=19,stditems!C255=20,stditems!C255=21),"装备位置:项链",IF(OR(stditems!C255=5,stditems!C255=6),"装备位置:武器",IF(OR(stditems!C255=10,stditems!C255=11),"装备位置:衣服",IF(stditems!C255=16,"装备位置:斗笠",IF(OR(stditems!C255=22,stditems!C255=23),"装备位置:戒指",IF(OR(stditems!C255=24,stditems!C255=26),"装备位置:手镯",IF(stditems!C255=31,"双击使用物品",IF(stditems!C255=4,"书籍,双击使用",IF(stditems!C255=25,"装备位置:毒符",IF(stditems!C255=41,"任务物品",IF(stditems!C255=56,"强化宝石",IF(stditems!C255=0,"药品",IF(stditems!C255=3,"卷轴",IF(stditems!C255=43,"矿石",IF(stditems!C255=2,"可使用物品",IF(stditems!C255=64,"装备位置:腰带",IF(stditems!C255=62,"装备位置:鞋子",IF(stditems!C255=53,"装备位置:宝石\有气血石功能",IF(stditems!C255=63,"装备位置:灵石",IF(stditems!C255=65,"装备位置:官印",IF(stditems!C255=90,"装备位置:灵玉",IF(OR(stditems!C255=72,stditems!C255=73,stditems!C255=74),"装备位置:称号",IF(stditems!C255=30,"装备位置:勋章",IF(stditems!C255=28,"装备位置:马牌",IF(stditems!C255=12,"装备位置:盾牌",IF(OR(stditems!C255=66,stditems!C255=67),"装备位置:时装衣服",IF(OR(stditems!C255=68,stditems!C255=69),"装备位置:时装武器",IF(OR(stditems!C255=75,stditems!C255=76,stditems!C255=77),"装备位置:时装项链",IF(stditems!C255=78,"装备位置:时装头盔",IF(OR(stditems!C255=79,stditems!C255=80),"装备位置:时装手镯",IF(OR(stditems!C255=81,stditems!C255=82),"装备位置:时装戒指",IF(stditems!C255=83,"装备位置:时装勋章",IF(OR(stditems!C255=84,stditems!C255=85),"装备位置:时装腰带",IF(OR(stditems!C255=86,stditems!C255=87),"装备位置:时装靴子",IF(OR(stditems!C255=88,stditems!C255=89),"装备位置:时装宝石","其他物品"))))))))))))))))))))))))))))))))))))</f>
        <v>装备位置:戒指</v>
      </c>
      <c r="C255">
        <f>IF(OR(stditems!C255=5,stditems!C255=10,stditems!C255=11,stditems!C255=30,stditems!C255=16,stditems!C255=12,stditems!C255=25),0,IF(OR(stditems!C255=15,stditems!C255=19,stditems!C255=20,stditems!C255=21,stditems!C255=22,stditems!C255=23,stditems!C255=24,stditems!C255=26,stditems!C255=28,stditems!C255=29,stditems!C255=30,stditems!C255=53,stditems!C255=62,stditems!C255=63,stditems!C255=64,stditems!C255=65,stditems!C255=90),stditems!D255,""))</f>
        <v>0</v>
      </c>
      <c r="D255" t="str">
        <f>IF(ISNA( VLOOKUP(C255,attrDesc!A:C,2,FALSE)),"", "\250/"&amp;VLOOKUP(C255,attrDesc!A:C,2,FALSE)&amp;":"&amp;VLOOKUP(C255,attrDesc!A:C,3,FALSE))</f>
        <v/>
      </c>
      <c r="H255" t="str">
        <f t="shared" si="12"/>
        <v>151/装备位置:戒指</v>
      </c>
      <c r="I255" t="str">
        <f t="shared" si="13"/>
        <v>力量戒指=151/装备位置:戒指</v>
      </c>
      <c r="J255" t="str">
        <f t="shared" si="14"/>
        <v/>
      </c>
      <c r="K255" t="str">
        <f t="shared" si="15"/>
        <v/>
      </c>
    </row>
    <row r="256" spans="1:11" x14ac:dyDescent="0.2">
      <c r="A256" t="str">
        <f>IF(LEN(stditems!B256)=0,"",stditems!B256)</f>
        <v>恶魔铃铛</v>
      </c>
      <c r="B256" t="str">
        <f>IF(stditems!C256=15,"装备位置:头盔",IF(OR(stditems!C256=19,stditems!C256=20,stditems!C256=21),"装备位置:项链",IF(OR(stditems!C256=5,stditems!C256=6),"装备位置:武器",IF(OR(stditems!C256=10,stditems!C256=11),"装备位置:衣服",IF(stditems!C256=16,"装备位置:斗笠",IF(OR(stditems!C256=22,stditems!C256=23),"装备位置:戒指",IF(OR(stditems!C256=24,stditems!C256=26),"装备位置:手镯",IF(stditems!C256=31,"双击使用物品",IF(stditems!C256=4,"书籍,双击使用",IF(stditems!C256=25,"装备位置:毒符",IF(stditems!C256=41,"任务物品",IF(stditems!C256=56,"强化宝石",IF(stditems!C256=0,"药品",IF(stditems!C256=3,"卷轴",IF(stditems!C256=43,"矿石",IF(stditems!C256=2,"可使用物品",IF(stditems!C256=64,"装备位置:腰带",IF(stditems!C256=62,"装备位置:鞋子",IF(stditems!C256=53,"装备位置:宝石\有气血石功能",IF(stditems!C256=63,"装备位置:灵石",IF(stditems!C256=65,"装备位置:官印",IF(stditems!C256=90,"装备位置:灵玉",IF(OR(stditems!C256=72,stditems!C256=73,stditems!C256=74),"装备位置:称号",IF(stditems!C256=30,"装备位置:勋章",IF(stditems!C256=28,"装备位置:马牌",IF(stditems!C256=12,"装备位置:盾牌",IF(OR(stditems!C256=66,stditems!C256=67),"装备位置:时装衣服",IF(OR(stditems!C256=68,stditems!C256=69),"装备位置:时装武器",IF(OR(stditems!C256=75,stditems!C256=76,stditems!C256=77),"装备位置:时装项链",IF(stditems!C256=78,"装备位置:时装头盔",IF(OR(stditems!C256=79,stditems!C256=80),"装备位置:时装手镯",IF(OR(stditems!C256=81,stditems!C256=82),"装备位置:时装戒指",IF(stditems!C256=83,"装备位置:时装勋章",IF(OR(stditems!C256=84,stditems!C256=85),"装备位置:时装腰带",IF(OR(stditems!C256=86,stditems!C256=87),"装备位置:时装靴子",IF(OR(stditems!C256=88,stditems!C256=89),"装备位置:时装宝石","其他物品"))))))))))))))))))))))))))))))))))))</f>
        <v>装备位置:项链</v>
      </c>
      <c r="C256">
        <f>IF(OR(stditems!C256=5,stditems!C256=10,stditems!C256=11,stditems!C256=30,stditems!C256=16,stditems!C256=12,stditems!C256=25),0,IF(OR(stditems!C256=15,stditems!C256=19,stditems!C256=20,stditems!C256=21,stditems!C256=22,stditems!C256=23,stditems!C256=24,stditems!C256=26,stditems!C256=28,stditems!C256=29,stditems!C256=30,stditems!C256=53,stditems!C256=62,stditems!C256=63,stditems!C256=64,stditems!C256=65,stditems!C256=90),stditems!D256,""))</f>
        <v>0</v>
      </c>
      <c r="D256" t="str">
        <f>IF(ISNA( VLOOKUP(C256,attrDesc!A:C,2,FALSE)),"", "\250/"&amp;VLOOKUP(C256,attrDesc!A:C,2,FALSE)&amp;":"&amp;VLOOKUP(C256,attrDesc!A:C,3,FALSE))</f>
        <v/>
      </c>
      <c r="H256" t="str">
        <f t="shared" si="12"/>
        <v>151/装备位置:项链</v>
      </c>
      <c r="I256" t="str">
        <f t="shared" si="13"/>
        <v>恶魔铃铛=151/装备位置:项链</v>
      </c>
      <c r="J256" t="str">
        <f t="shared" si="14"/>
        <v/>
      </c>
      <c r="K256" t="str">
        <f t="shared" si="15"/>
        <v/>
      </c>
    </row>
    <row r="257" spans="1:11" x14ac:dyDescent="0.2">
      <c r="A257" t="str">
        <f>IF(LEN(stditems!B257)=0,"",stditems!B257)</f>
        <v>龙之手镯</v>
      </c>
      <c r="B257" t="str">
        <f>IF(stditems!C257=15,"装备位置:头盔",IF(OR(stditems!C257=19,stditems!C257=20,stditems!C257=21),"装备位置:项链",IF(OR(stditems!C257=5,stditems!C257=6),"装备位置:武器",IF(OR(stditems!C257=10,stditems!C257=11),"装备位置:衣服",IF(stditems!C257=16,"装备位置:斗笠",IF(OR(stditems!C257=22,stditems!C257=23),"装备位置:戒指",IF(OR(stditems!C257=24,stditems!C257=26),"装备位置:手镯",IF(stditems!C257=31,"双击使用物品",IF(stditems!C257=4,"书籍,双击使用",IF(stditems!C257=25,"装备位置:毒符",IF(stditems!C257=41,"任务物品",IF(stditems!C257=56,"强化宝石",IF(stditems!C257=0,"药品",IF(stditems!C257=3,"卷轴",IF(stditems!C257=43,"矿石",IF(stditems!C257=2,"可使用物品",IF(stditems!C257=64,"装备位置:腰带",IF(stditems!C257=62,"装备位置:鞋子",IF(stditems!C257=53,"装备位置:宝石\有气血石功能",IF(stditems!C257=63,"装备位置:灵石",IF(stditems!C257=65,"装备位置:官印",IF(stditems!C257=90,"装备位置:灵玉",IF(OR(stditems!C257=72,stditems!C257=73,stditems!C257=74),"装备位置:称号",IF(stditems!C257=30,"装备位置:勋章",IF(stditems!C257=28,"装备位置:马牌",IF(stditems!C257=12,"装备位置:盾牌",IF(OR(stditems!C257=66,stditems!C257=67),"装备位置:时装衣服",IF(OR(stditems!C257=68,stditems!C257=69),"装备位置:时装武器",IF(OR(stditems!C257=75,stditems!C257=76,stditems!C257=77),"装备位置:时装项链",IF(stditems!C257=78,"装备位置:时装头盔",IF(OR(stditems!C257=79,stditems!C257=80),"装备位置:时装手镯",IF(OR(stditems!C257=81,stditems!C257=82),"装备位置:时装戒指",IF(stditems!C257=83,"装备位置:时装勋章",IF(OR(stditems!C257=84,stditems!C257=85),"装备位置:时装腰带",IF(OR(stditems!C257=86,stditems!C257=87),"装备位置:时装靴子",IF(OR(stditems!C257=88,stditems!C257=89),"装备位置:时装宝石","其他物品"))))))))))))))))))))))))))))))))))))</f>
        <v>装备位置:手镯</v>
      </c>
      <c r="C257">
        <f>IF(OR(stditems!C257=5,stditems!C257=10,stditems!C257=11,stditems!C257=30,stditems!C257=16,stditems!C257=12,stditems!C257=25),0,IF(OR(stditems!C257=15,stditems!C257=19,stditems!C257=20,stditems!C257=21,stditems!C257=22,stditems!C257=23,stditems!C257=24,stditems!C257=26,stditems!C257=28,stditems!C257=29,stditems!C257=30,stditems!C257=53,stditems!C257=62,stditems!C257=63,stditems!C257=64,stditems!C257=65,stditems!C257=90),stditems!D257,""))</f>
        <v>0</v>
      </c>
      <c r="D257" t="str">
        <f>IF(ISNA( VLOOKUP(C257,attrDesc!A:C,2,FALSE)),"", "\250/"&amp;VLOOKUP(C257,attrDesc!A:C,2,FALSE)&amp;":"&amp;VLOOKUP(C257,attrDesc!A:C,3,FALSE))</f>
        <v/>
      </c>
      <c r="H257" t="str">
        <f t="shared" si="12"/>
        <v>151/装备位置:手镯</v>
      </c>
      <c r="I257" t="str">
        <f t="shared" si="13"/>
        <v>龙之手镯=151/装备位置:手镯</v>
      </c>
      <c r="J257" t="str">
        <f t="shared" si="14"/>
        <v/>
      </c>
      <c r="K257" t="str">
        <f t="shared" si="15"/>
        <v/>
      </c>
    </row>
    <row r="258" spans="1:11" x14ac:dyDescent="0.2">
      <c r="A258" t="str">
        <f>IF(LEN(stditems!B258)=0,"",stditems!B258)</f>
        <v>紫碧螺</v>
      </c>
      <c r="B258" t="str">
        <f>IF(stditems!C258=15,"装备位置:头盔",IF(OR(stditems!C258=19,stditems!C258=20,stditems!C258=21),"装备位置:项链",IF(OR(stditems!C258=5,stditems!C258=6),"装备位置:武器",IF(OR(stditems!C258=10,stditems!C258=11),"装备位置:衣服",IF(stditems!C258=16,"装备位置:斗笠",IF(OR(stditems!C258=22,stditems!C258=23),"装备位置:戒指",IF(OR(stditems!C258=24,stditems!C258=26),"装备位置:手镯",IF(stditems!C258=31,"双击使用物品",IF(stditems!C258=4,"书籍,双击使用",IF(stditems!C258=25,"装备位置:毒符",IF(stditems!C258=41,"任务物品",IF(stditems!C258=56,"强化宝石",IF(stditems!C258=0,"药品",IF(stditems!C258=3,"卷轴",IF(stditems!C258=43,"矿石",IF(stditems!C258=2,"可使用物品",IF(stditems!C258=64,"装备位置:腰带",IF(stditems!C258=62,"装备位置:鞋子",IF(stditems!C258=53,"装备位置:宝石\有气血石功能",IF(stditems!C258=63,"装备位置:灵石",IF(stditems!C258=65,"装备位置:官印",IF(stditems!C258=90,"装备位置:灵玉",IF(OR(stditems!C258=72,stditems!C258=73,stditems!C258=74),"装备位置:称号",IF(stditems!C258=30,"装备位置:勋章",IF(stditems!C258=28,"装备位置:马牌",IF(stditems!C258=12,"装备位置:盾牌",IF(OR(stditems!C258=66,stditems!C258=67),"装备位置:时装衣服",IF(OR(stditems!C258=68,stditems!C258=69),"装备位置:时装武器",IF(OR(stditems!C258=75,stditems!C258=76,stditems!C258=77),"装备位置:时装项链",IF(stditems!C258=78,"装备位置:时装头盔",IF(OR(stditems!C258=79,stditems!C258=80),"装备位置:时装手镯",IF(OR(stditems!C258=81,stditems!C258=82),"装备位置:时装戒指",IF(stditems!C258=83,"装备位置:时装勋章",IF(OR(stditems!C258=84,stditems!C258=85),"装备位置:时装腰带",IF(OR(stditems!C258=86,stditems!C258=87),"装备位置:时装靴子",IF(OR(stditems!C258=88,stditems!C258=89),"装备位置:时装宝石","其他物品"))))))))))))))))))))))))))))))))))))</f>
        <v>装备位置:戒指</v>
      </c>
      <c r="C258">
        <f>IF(OR(stditems!C258=5,stditems!C258=10,stditems!C258=11,stditems!C258=30,stditems!C258=16,stditems!C258=12,stditems!C258=25),0,IF(OR(stditems!C258=15,stditems!C258=19,stditems!C258=20,stditems!C258=21,stditems!C258=22,stditems!C258=23,stditems!C258=24,stditems!C258=26,stditems!C258=28,stditems!C258=29,stditems!C258=30,stditems!C258=53,stditems!C258=62,stditems!C258=63,stditems!C258=64,stditems!C258=65,stditems!C258=90),stditems!D258,""))</f>
        <v>0</v>
      </c>
      <c r="D258" t="str">
        <f>IF(ISNA( VLOOKUP(C258,attrDesc!A:C,2,FALSE)),"", "\250/"&amp;VLOOKUP(C258,attrDesc!A:C,2,FALSE)&amp;":"&amp;VLOOKUP(C258,attrDesc!A:C,3,FALSE))</f>
        <v/>
      </c>
      <c r="H258" t="str">
        <f t="shared" si="12"/>
        <v>151/装备位置:戒指</v>
      </c>
      <c r="I258" t="str">
        <f t="shared" si="13"/>
        <v>紫碧螺=151/装备位置:戒指</v>
      </c>
      <c r="J258" t="str">
        <f t="shared" si="14"/>
        <v/>
      </c>
      <c r="K258" t="str">
        <f t="shared" si="15"/>
        <v/>
      </c>
    </row>
    <row r="259" spans="1:11" x14ac:dyDescent="0.2">
      <c r="A259" t="str">
        <f>IF(LEN(stditems!B259)=0,"",stditems!B259)</f>
        <v>灵魂项链</v>
      </c>
      <c r="B259" t="str">
        <f>IF(stditems!C259=15,"装备位置:头盔",IF(OR(stditems!C259=19,stditems!C259=20,stditems!C259=21),"装备位置:项链",IF(OR(stditems!C259=5,stditems!C259=6),"装备位置:武器",IF(OR(stditems!C259=10,stditems!C259=11),"装备位置:衣服",IF(stditems!C259=16,"装备位置:斗笠",IF(OR(stditems!C259=22,stditems!C259=23),"装备位置:戒指",IF(OR(stditems!C259=24,stditems!C259=26),"装备位置:手镯",IF(stditems!C259=31,"双击使用物品",IF(stditems!C259=4,"书籍,双击使用",IF(stditems!C259=25,"装备位置:毒符",IF(stditems!C259=41,"任务物品",IF(stditems!C259=56,"强化宝石",IF(stditems!C259=0,"药品",IF(stditems!C259=3,"卷轴",IF(stditems!C259=43,"矿石",IF(stditems!C259=2,"可使用物品",IF(stditems!C259=64,"装备位置:腰带",IF(stditems!C259=62,"装备位置:鞋子",IF(stditems!C259=53,"装备位置:宝石\有气血石功能",IF(stditems!C259=63,"装备位置:灵石",IF(stditems!C259=65,"装备位置:官印",IF(stditems!C259=90,"装备位置:灵玉",IF(OR(stditems!C259=72,stditems!C259=73,stditems!C259=74),"装备位置:称号",IF(stditems!C259=30,"装备位置:勋章",IF(stditems!C259=28,"装备位置:马牌",IF(stditems!C259=12,"装备位置:盾牌",IF(OR(stditems!C259=66,stditems!C259=67),"装备位置:时装衣服",IF(OR(stditems!C259=68,stditems!C259=69),"装备位置:时装武器",IF(OR(stditems!C259=75,stditems!C259=76,stditems!C259=77),"装备位置:时装项链",IF(stditems!C259=78,"装备位置:时装头盔",IF(OR(stditems!C259=79,stditems!C259=80),"装备位置:时装手镯",IF(OR(stditems!C259=81,stditems!C259=82),"装备位置:时装戒指",IF(stditems!C259=83,"装备位置:时装勋章",IF(OR(stditems!C259=84,stditems!C259=85),"装备位置:时装腰带",IF(OR(stditems!C259=86,stditems!C259=87),"装备位置:时装靴子",IF(OR(stditems!C259=88,stditems!C259=89),"装备位置:时装宝石","其他物品"))))))))))))))))))))))))))))))))))))</f>
        <v>装备位置:项链</v>
      </c>
      <c r="C259">
        <f>IF(OR(stditems!C259=5,stditems!C259=10,stditems!C259=11,stditems!C259=30,stditems!C259=16,stditems!C259=12,stditems!C259=25),0,IF(OR(stditems!C259=15,stditems!C259=19,stditems!C259=20,stditems!C259=21,stditems!C259=22,stditems!C259=23,stditems!C259=24,stditems!C259=26,stditems!C259=28,stditems!C259=29,stditems!C259=30,stditems!C259=53,stditems!C259=62,stditems!C259=63,stditems!C259=64,stditems!C259=65,stditems!C259=90),stditems!D259,""))</f>
        <v>0</v>
      </c>
      <c r="D259" t="str">
        <f>IF(ISNA( VLOOKUP(C259,attrDesc!A:C,2,FALSE)),"", "\250/"&amp;VLOOKUP(C259,attrDesc!A:C,2,FALSE)&amp;":"&amp;VLOOKUP(C259,attrDesc!A:C,3,FALSE))</f>
        <v/>
      </c>
      <c r="H259" t="str">
        <f t="shared" ref="H259:H322" si="16">IF(LEN(A259)=0,"", IF(LEN(B259)=0,"","151/"&amp;B259)&amp;IF(LEN(D259)=0,"", "\249/"&amp;D259))</f>
        <v>151/装备位置:项链</v>
      </c>
      <c r="I259" t="str">
        <f t="shared" ref="I259:I322" si="17">IF(LEN(H259)=0,"",A259&amp;"="&amp; H259)</f>
        <v>灵魂项链=151/装备位置:项链</v>
      </c>
      <c r="J259" t="str">
        <f t="shared" ref="J259:J322" si="18">IF(LEN(E259)=0,"", "\168/[物品特性]\"&amp;E259) &amp;IF(LEN(F259)=0,"", "\168/[物品备注]\"&amp; F259)&amp;IF(LEN(G259)=0,"", "\168/[物品出处]\"&amp; G259)</f>
        <v/>
      </c>
      <c r="K259" t="str">
        <f t="shared" ref="K259:K322" si="19">IF(LEN(J259)=0,"",A259&amp;"="&amp;J259)</f>
        <v/>
      </c>
    </row>
    <row r="260" spans="1:11" x14ac:dyDescent="0.2">
      <c r="A260" t="str">
        <f>IF(LEN(stditems!B260)=0,"",stditems!B260)</f>
        <v>三眼手镯</v>
      </c>
      <c r="B260" t="str">
        <f>IF(stditems!C260=15,"装备位置:头盔",IF(OR(stditems!C260=19,stditems!C260=20,stditems!C260=21),"装备位置:项链",IF(OR(stditems!C260=5,stditems!C260=6),"装备位置:武器",IF(OR(stditems!C260=10,stditems!C260=11),"装备位置:衣服",IF(stditems!C260=16,"装备位置:斗笠",IF(OR(stditems!C260=22,stditems!C260=23),"装备位置:戒指",IF(OR(stditems!C260=24,stditems!C260=26),"装备位置:手镯",IF(stditems!C260=31,"双击使用物品",IF(stditems!C260=4,"书籍,双击使用",IF(stditems!C260=25,"装备位置:毒符",IF(stditems!C260=41,"任务物品",IF(stditems!C260=56,"强化宝石",IF(stditems!C260=0,"药品",IF(stditems!C260=3,"卷轴",IF(stditems!C260=43,"矿石",IF(stditems!C260=2,"可使用物品",IF(stditems!C260=64,"装备位置:腰带",IF(stditems!C260=62,"装备位置:鞋子",IF(stditems!C260=53,"装备位置:宝石\有气血石功能",IF(stditems!C260=63,"装备位置:灵石",IF(stditems!C260=65,"装备位置:官印",IF(stditems!C260=90,"装备位置:灵玉",IF(OR(stditems!C260=72,stditems!C260=73,stditems!C260=74),"装备位置:称号",IF(stditems!C260=30,"装备位置:勋章",IF(stditems!C260=28,"装备位置:马牌",IF(stditems!C260=12,"装备位置:盾牌",IF(OR(stditems!C260=66,stditems!C260=67),"装备位置:时装衣服",IF(OR(stditems!C260=68,stditems!C260=69),"装备位置:时装武器",IF(OR(stditems!C260=75,stditems!C260=76,stditems!C260=77),"装备位置:时装项链",IF(stditems!C260=78,"装备位置:时装头盔",IF(OR(stditems!C260=79,stditems!C260=80),"装备位置:时装手镯",IF(OR(stditems!C260=81,stditems!C260=82),"装备位置:时装戒指",IF(stditems!C260=83,"装备位置:时装勋章",IF(OR(stditems!C260=84,stditems!C260=85),"装备位置:时装腰带",IF(OR(stditems!C260=86,stditems!C260=87),"装备位置:时装靴子",IF(OR(stditems!C260=88,stditems!C260=89),"装备位置:时装宝石","其他物品"))))))))))))))))))))))))))))))))))))</f>
        <v>装备位置:手镯</v>
      </c>
      <c r="C260">
        <f>IF(OR(stditems!C260=5,stditems!C260=10,stditems!C260=11,stditems!C260=30,stditems!C260=16,stditems!C260=12,stditems!C260=25),0,IF(OR(stditems!C260=15,stditems!C260=19,stditems!C260=20,stditems!C260=21,stditems!C260=22,stditems!C260=23,stditems!C260=24,stditems!C260=26,stditems!C260=28,stditems!C260=29,stditems!C260=30,stditems!C260=53,stditems!C260=62,stditems!C260=63,stditems!C260=64,stditems!C260=65,stditems!C260=90),stditems!D260,""))</f>
        <v>0</v>
      </c>
      <c r="D260" t="str">
        <f>IF(ISNA( VLOOKUP(C260,attrDesc!A:C,2,FALSE)),"", "\250/"&amp;VLOOKUP(C260,attrDesc!A:C,2,FALSE)&amp;":"&amp;VLOOKUP(C260,attrDesc!A:C,3,FALSE))</f>
        <v/>
      </c>
      <c r="H260" t="str">
        <f t="shared" si="16"/>
        <v>151/装备位置:手镯</v>
      </c>
      <c r="I260" t="str">
        <f t="shared" si="17"/>
        <v>三眼手镯=151/装备位置:手镯</v>
      </c>
      <c r="J260" t="str">
        <f t="shared" si="18"/>
        <v/>
      </c>
      <c r="K260" t="str">
        <f t="shared" si="19"/>
        <v/>
      </c>
    </row>
    <row r="261" spans="1:11" x14ac:dyDescent="0.2">
      <c r="A261" t="str">
        <f>IF(LEN(stditems!B261)=0,"",stditems!B261)</f>
        <v>泰坦戒指</v>
      </c>
      <c r="B261" t="str">
        <f>IF(stditems!C261=15,"装备位置:头盔",IF(OR(stditems!C261=19,stditems!C261=20,stditems!C261=21),"装备位置:项链",IF(OR(stditems!C261=5,stditems!C261=6),"装备位置:武器",IF(OR(stditems!C261=10,stditems!C261=11),"装备位置:衣服",IF(stditems!C261=16,"装备位置:斗笠",IF(OR(stditems!C261=22,stditems!C261=23),"装备位置:戒指",IF(OR(stditems!C261=24,stditems!C261=26),"装备位置:手镯",IF(stditems!C261=31,"双击使用物品",IF(stditems!C261=4,"书籍,双击使用",IF(stditems!C261=25,"装备位置:毒符",IF(stditems!C261=41,"任务物品",IF(stditems!C261=56,"强化宝石",IF(stditems!C261=0,"药品",IF(stditems!C261=3,"卷轴",IF(stditems!C261=43,"矿石",IF(stditems!C261=2,"可使用物品",IF(stditems!C261=64,"装备位置:腰带",IF(stditems!C261=62,"装备位置:鞋子",IF(stditems!C261=53,"装备位置:宝石\有气血石功能",IF(stditems!C261=63,"装备位置:灵石",IF(stditems!C261=65,"装备位置:官印",IF(stditems!C261=90,"装备位置:灵玉",IF(OR(stditems!C261=72,stditems!C261=73,stditems!C261=74),"装备位置:称号",IF(stditems!C261=30,"装备位置:勋章",IF(stditems!C261=28,"装备位置:马牌",IF(stditems!C261=12,"装备位置:盾牌",IF(OR(stditems!C261=66,stditems!C261=67),"装备位置:时装衣服",IF(OR(stditems!C261=68,stditems!C261=69),"装备位置:时装武器",IF(OR(stditems!C261=75,stditems!C261=76,stditems!C261=77),"装备位置:时装项链",IF(stditems!C261=78,"装备位置:时装头盔",IF(OR(stditems!C261=79,stditems!C261=80),"装备位置:时装手镯",IF(OR(stditems!C261=81,stditems!C261=82),"装备位置:时装戒指",IF(stditems!C261=83,"装备位置:时装勋章",IF(OR(stditems!C261=84,stditems!C261=85),"装备位置:时装腰带",IF(OR(stditems!C261=86,stditems!C261=87),"装备位置:时装靴子",IF(OR(stditems!C261=88,stditems!C261=89),"装备位置:时装宝石","其他物品"))))))))))))))))))))))))))))))))))))</f>
        <v>装备位置:戒指</v>
      </c>
      <c r="C261">
        <f>IF(OR(stditems!C261=5,stditems!C261=10,stditems!C261=11,stditems!C261=30,stditems!C261=16,stditems!C261=12,stditems!C261=25),0,IF(OR(stditems!C261=15,stditems!C261=19,stditems!C261=20,stditems!C261=21,stditems!C261=22,stditems!C261=23,stditems!C261=24,stditems!C261=26,stditems!C261=28,stditems!C261=29,stditems!C261=30,stditems!C261=53,stditems!C261=62,stditems!C261=63,stditems!C261=64,stditems!C261=65,stditems!C261=90),stditems!D261,""))</f>
        <v>0</v>
      </c>
      <c r="D261" t="str">
        <f>IF(ISNA( VLOOKUP(C261,attrDesc!A:C,2,FALSE)),"", "\250/"&amp;VLOOKUP(C261,attrDesc!A:C,2,FALSE)&amp;":"&amp;VLOOKUP(C261,attrDesc!A:C,3,FALSE))</f>
        <v/>
      </c>
      <c r="H261" t="str">
        <f t="shared" si="16"/>
        <v>151/装备位置:戒指</v>
      </c>
      <c r="I261" t="str">
        <f t="shared" si="17"/>
        <v>泰坦戒指=151/装备位置:戒指</v>
      </c>
      <c r="J261" t="str">
        <f t="shared" si="18"/>
        <v/>
      </c>
      <c r="K261" t="str">
        <f t="shared" si="19"/>
        <v/>
      </c>
    </row>
    <row r="262" spans="1:11" x14ac:dyDescent="0.2">
      <c r="A262" t="str">
        <f>IF(LEN(stditems!B262)=0,"",stditems!B262)</f>
        <v>魔血项链</v>
      </c>
      <c r="B262" t="str">
        <f>IF(stditems!C262=15,"装备位置:头盔",IF(OR(stditems!C262=19,stditems!C262=20,stditems!C262=21),"装备位置:项链",IF(OR(stditems!C262=5,stditems!C262=6),"装备位置:武器",IF(OR(stditems!C262=10,stditems!C262=11),"装备位置:衣服",IF(stditems!C262=16,"装备位置:斗笠",IF(OR(stditems!C262=22,stditems!C262=23),"装备位置:戒指",IF(OR(stditems!C262=24,stditems!C262=26),"装备位置:手镯",IF(stditems!C262=31,"双击使用物品",IF(stditems!C262=4,"书籍,双击使用",IF(stditems!C262=25,"装备位置:毒符",IF(stditems!C262=41,"任务物品",IF(stditems!C262=56,"强化宝石",IF(stditems!C262=0,"药品",IF(stditems!C262=3,"卷轴",IF(stditems!C262=43,"矿石",IF(stditems!C262=2,"可使用物品",IF(stditems!C262=64,"装备位置:腰带",IF(stditems!C262=62,"装备位置:鞋子",IF(stditems!C262=53,"装备位置:宝石\有气血石功能",IF(stditems!C262=63,"装备位置:灵石",IF(stditems!C262=65,"装备位置:官印",IF(stditems!C262=90,"装备位置:灵玉",IF(OR(stditems!C262=72,stditems!C262=73,stditems!C262=74),"装备位置:称号",IF(stditems!C262=30,"装备位置:勋章",IF(stditems!C262=28,"装备位置:马牌",IF(stditems!C262=12,"装备位置:盾牌",IF(OR(stditems!C262=66,stditems!C262=67),"装备位置:时装衣服",IF(OR(stditems!C262=68,stditems!C262=69),"装备位置:时装武器",IF(OR(stditems!C262=75,stditems!C262=76,stditems!C262=77),"装备位置:时装项链",IF(stditems!C262=78,"装备位置:时装头盔",IF(OR(stditems!C262=79,stditems!C262=80),"装备位置:时装手镯",IF(OR(stditems!C262=81,stditems!C262=82),"装备位置:时装戒指",IF(stditems!C262=83,"装备位置:时装勋章",IF(OR(stditems!C262=84,stditems!C262=85),"装备位置:时装腰带",IF(OR(stditems!C262=86,stditems!C262=87),"装备位置:时装靴子",IF(OR(stditems!C262=88,stditems!C262=89),"装备位置:时装宝石","其他物品"))))))))))))))))))))))))))))))))))))</f>
        <v>装备位置:项链</v>
      </c>
      <c r="C262">
        <f>IF(OR(stditems!C262=5,stditems!C262=10,stditems!C262=11,stditems!C262=30,stditems!C262=16,stditems!C262=12,stditems!C262=25),0,IF(OR(stditems!C262=15,stditems!C262=19,stditems!C262=20,stditems!C262=21,stditems!C262=22,stditems!C262=23,stditems!C262=24,stditems!C262=26,stditems!C262=28,stditems!C262=29,stditems!C262=30,stditems!C262=53,stditems!C262=62,stditems!C262=63,stditems!C262=64,stditems!C262=65,stditems!C262=90),stditems!D262,""))</f>
        <v>135</v>
      </c>
      <c r="D262" t="str">
        <f>IF(ISNA( VLOOKUP(C262,attrDesc!A:C,2,FALSE)),"", "\250/"&amp;VLOOKUP(C262,attrDesc!A:C,2,FALSE)&amp;":"&amp;VLOOKUP(C262,attrDesc!A:C,3,FALSE))</f>
        <v>\250/魔血项链:魔血套装部件</v>
      </c>
      <c r="H262" t="str">
        <f t="shared" si="16"/>
        <v>151/装备位置:项链\249/\250/魔血项链:魔血套装部件</v>
      </c>
      <c r="I262" t="str">
        <f t="shared" si="17"/>
        <v>魔血项链=151/装备位置:项链\249/\250/魔血项链:魔血套装部件</v>
      </c>
      <c r="J262" t="str">
        <f t="shared" si="18"/>
        <v/>
      </c>
      <c r="K262" t="str">
        <f t="shared" si="19"/>
        <v/>
      </c>
    </row>
    <row r="263" spans="1:11" x14ac:dyDescent="0.2">
      <c r="A263" t="str">
        <f>IF(LEN(stditems!B263)=0,"",stditems!B263)</f>
        <v>魔血手镯</v>
      </c>
      <c r="B263" t="str">
        <f>IF(stditems!C263=15,"装备位置:头盔",IF(OR(stditems!C263=19,stditems!C263=20,stditems!C263=21),"装备位置:项链",IF(OR(stditems!C263=5,stditems!C263=6),"装备位置:武器",IF(OR(stditems!C263=10,stditems!C263=11),"装备位置:衣服",IF(stditems!C263=16,"装备位置:斗笠",IF(OR(stditems!C263=22,stditems!C263=23),"装备位置:戒指",IF(OR(stditems!C263=24,stditems!C263=26),"装备位置:手镯",IF(stditems!C263=31,"双击使用物品",IF(stditems!C263=4,"书籍,双击使用",IF(stditems!C263=25,"装备位置:毒符",IF(stditems!C263=41,"任务物品",IF(stditems!C263=56,"强化宝石",IF(stditems!C263=0,"药品",IF(stditems!C263=3,"卷轴",IF(stditems!C263=43,"矿石",IF(stditems!C263=2,"可使用物品",IF(stditems!C263=64,"装备位置:腰带",IF(stditems!C263=62,"装备位置:鞋子",IF(stditems!C263=53,"装备位置:宝石\有气血石功能",IF(stditems!C263=63,"装备位置:灵石",IF(stditems!C263=65,"装备位置:官印",IF(stditems!C263=90,"装备位置:灵玉",IF(OR(stditems!C263=72,stditems!C263=73,stditems!C263=74),"装备位置:称号",IF(stditems!C263=30,"装备位置:勋章",IF(stditems!C263=28,"装备位置:马牌",IF(stditems!C263=12,"装备位置:盾牌",IF(OR(stditems!C263=66,stditems!C263=67),"装备位置:时装衣服",IF(OR(stditems!C263=68,stditems!C263=69),"装备位置:时装武器",IF(OR(stditems!C263=75,stditems!C263=76,stditems!C263=77),"装备位置:时装项链",IF(stditems!C263=78,"装备位置:时装头盔",IF(OR(stditems!C263=79,stditems!C263=80),"装备位置:时装手镯",IF(OR(stditems!C263=81,stditems!C263=82),"装备位置:时装戒指",IF(stditems!C263=83,"装备位置:时装勋章",IF(OR(stditems!C263=84,stditems!C263=85),"装备位置:时装腰带",IF(OR(stditems!C263=86,stditems!C263=87),"装备位置:时装靴子",IF(OR(stditems!C263=88,stditems!C263=89),"装备位置:时装宝石","其他物品"))))))))))))))))))))))))))))))))))))</f>
        <v>装备位置:手镯</v>
      </c>
      <c r="C263">
        <f>IF(OR(stditems!C263=5,stditems!C263=10,stditems!C263=11,stditems!C263=30,stditems!C263=16,stditems!C263=12,stditems!C263=25),0,IF(OR(stditems!C263=15,stditems!C263=19,stditems!C263=20,stditems!C263=21,stditems!C263=22,stditems!C263=23,stditems!C263=24,stditems!C263=26,stditems!C263=28,stditems!C263=29,stditems!C263=30,stditems!C263=53,stditems!C263=62,stditems!C263=63,stditems!C263=64,stditems!C263=65,stditems!C263=90),stditems!D263,""))</f>
        <v>134</v>
      </c>
      <c r="D263" t="str">
        <f>IF(ISNA( VLOOKUP(C263,attrDesc!A:C,2,FALSE)),"", "\250/"&amp;VLOOKUP(C263,attrDesc!A:C,2,FALSE)&amp;":"&amp;VLOOKUP(C263,attrDesc!A:C,3,FALSE))</f>
        <v>\250/魔血手镯:魔血套装部件</v>
      </c>
      <c r="H263" t="str">
        <f t="shared" si="16"/>
        <v>151/装备位置:手镯\249/\250/魔血手镯:魔血套装部件</v>
      </c>
      <c r="I263" t="str">
        <f t="shared" si="17"/>
        <v>魔血手镯=151/装备位置:手镯\249/\250/魔血手镯:魔血套装部件</v>
      </c>
      <c r="J263" t="str">
        <f t="shared" si="18"/>
        <v/>
      </c>
      <c r="K263" t="str">
        <f t="shared" si="19"/>
        <v/>
      </c>
    </row>
    <row r="264" spans="1:11" x14ac:dyDescent="0.2">
      <c r="A264" t="str">
        <f>IF(LEN(stditems!B264)=0,"",stditems!B264)</f>
        <v>魔血戒指</v>
      </c>
      <c r="B264" t="str">
        <f>IF(stditems!C264=15,"装备位置:头盔",IF(OR(stditems!C264=19,stditems!C264=20,stditems!C264=21),"装备位置:项链",IF(OR(stditems!C264=5,stditems!C264=6),"装备位置:武器",IF(OR(stditems!C264=10,stditems!C264=11),"装备位置:衣服",IF(stditems!C264=16,"装备位置:斗笠",IF(OR(stditems!C264=22,stditems!C264=23),"装备位置:戒指",IF(OR(stditems!C264=24,stditems!C264=26),"装备位置:手镯",IF(stditems!C264=31,"双击使用物品",IF(stditems!C264=4,"书籍,双击使用",IF(stditems!C264=25,"装备位置:毒符",IF(stditems!C264=41,"任务物品",IF(stditems!C264=56,"强化宝石",IF(stditems!C264=0,"药品",IF(stditems!C264=3,"卷轴",IF(stditems!C264=43,"矿石",IF(stditems!C264=2,"可使用物品",IF(stditems!C264=64,"装备位置:腰带",IF(stditems!C264=62,"装备位置:鞋子",IF(stditems!C264=53,"装备位置:宝石\有气血石功能",IF(stditems!C264=63,"装备位置:灵石",IF(stditems!C264=65,"装备位置:官印",IF(stditems!C264=90,"装备位置:灵玉",IF(OR(stditems!C264=72,stditems!C264=73,stditems!C264=74),"装备位置:称号",IF(stditems!C264=30,"装备位置:勋章",IF(stditems!C264=28,"装备位置:马牌",IF(stditems!C264=12,"装备位置:盾牌",IF(OR(stditems!C264=66,stditems!C264=67),"装备位置:时装衣服",IF(OR(stditems!C264=68,stditems!C264=69),"装备位置:时装武器",IF(OR(stditems!C264=75,stditems!C264=76,stditems!C264=77),"装备位置:时装项链",IF(stditems!C264=78,"装备位置:时装头盔",IF(OR(stditems!C264=79,stditems!C264=80),"装备位置:时装手镯",IF(OR(stditems!C264=81,stditems!C264=82),"装备位置:时装戒指",IF(stditems!C264=83,"装备位置:时装勋章",IF(OR(stditems!C264=84,stditems!C264=85),"装备位置:时装腰带",IF(OR(stditems!C264=86,stditems!C264=87),"装备位置:时装靴子",IF(OR(stditems!C264=88,stditems!C264=89),"装备位置:时装宝石","其他物品"))))))))))))))))))))))))))))))))))))</f>
        <v>装备位置:戒指</v>
      </c>
      <c r="C264">
        <f>IF(OR(stditems!C264=5,stditems!C264=10,stditems!C264=11,stditems!C264=30,stditems!C264=16,stditems!C264=12,stditems!C264=25),0,IF(OR(stditems!C264=15,stditems!C264=19,stditems!C264=20,stditems!C264=21,stditems!C264=22,stditems!C264=23,stditems!C264=24,stditems!C264=26,stditems!C264=28,stditems!C264=29,stditems!C264=30,stditems!C264=53,stditems!C264=62,stditems!C264=63,stditems!C264=64,stditems!C264=65,stditems!C264=90),stditems!D264,""))</f>
        <v>133</v>
      </c>
      <c r="D264" t="str">
        <f>IF(ISNA( VLOOKUP(C264,attrDesc!A:C,2,FALSE)),"", "\250/"&amp;VLOOKUP(C264,attrDesc!A:C,2,FALSE)&amp;":"&amp;VLOOKUP(C264,attrDesc!A:C,3,FALSE))</f>
        <v>\250/魔血戒指:魔血套装部件</v>
      </c>
      <c r="H264" t="str">
        <f t="shared" si="16"/>
        <v>151/装备位置:戒指\249/\250/魔血戒指:魔血套装部件</v>
      </c>
      <c r="I264" t="str">
        <f t="shared" si="17"/>
        <v>魔血戒指=151/装备位置:戒指\249/\250/魔血戒指:魔血套装部件</v>
      </c>
      <c r="J264" t="str">
        <f t="shared" si="18"/>
        <v/>
      </c>
      <c r="K264" t="str">
        <f t="shared" si="19"/>
        <v/>
      </c>
    </row>
    <row r="265" spans="1:11" x14ac:dyDescent="0.2">
      <c r="A265" t="str">
        <f>IF(LEN(stditems!B265)=0,"",stditems!B265)</f>
        <v>虹魔项链</v>
      </c>
      <c r="B265" t="str">
        <f>IF(stditems!C265=15,"装备位置:头盔",IF(OR(stditems!C265=19,stditems!C265=20,stditems!C265=21),"装备位置:项链",IF(OR(stditems!C265=5,stditems!C265=6),"装备位置:武器",IF(OR(stditems!C265=10,stditems!C265=11),"装备位置:衣服",IF(stditems!C265=16,"装备位置:斗笠",IF(OR(stditems!C265=22,stditems!C265=23),"装备位置:戒指",IF(OR(stditems!C265=24,stditems!C265=26),"装备位置:手镯",IF(stditems!C265=31,"双击使用物品",IF(stditems!C265=4,"书籍,双击使用",IF(stditems!C265=25,"装备位置:毒符",IF(stditems!C265=41,"任务物品",IF(stditems!C265=56,"强化宝石",IF(stditems!C265=0,"药品",IF(stditems!C265=3,"卷轴",IF(stditems!C265=43,"矿石",IF(stditems!C265=2,"可使用物品",IF(stditems!C265=64,"装备位置:腰带",IF(stditems!C265=62,"装备位置:鞋子",IF(stditems!C265=53,"装备位置:宝石\有气血石功能",IF(stditems!C265=63,"装备位置:灵石",IF(stditems!C265=65,"装备位置:官印",IF(stditems!C265=90,"装备位置:灵玉",IF(OR(stditems!C265=72,stditems!C265=73,stditems!C265=74),"装备位置:称号",IF(stditems!C265=30,"装备位置:勋章",IF(stditems!C265=28,"装备位置:马牌",IF(stditems!C265=12,"装备位置:盾牌",IF(OR(stditems!C265=66,stditems!C265=67),"装备位置:时装衣服",IF(OR(stditems!C265=68,stditems!C265=69),"装备位置:时装武器",IF(OR(stditems!C265=75,stditems!C265=76,stditems!C265=77),"装备位置:时装项链",IF(stditems!C265=78,"装备位置:时装头盔",IF(OR(stditems!C265=79,stditems!C265=80),"装备位置:时装手镯",IF(OR(stditems!C265=81,stditems!C265=82),"装备位置:时装戒指",IF(stditems!C265=83,"装备位置:时装勋章",IF(OR(stditems!C265=84,stditems!C265=85),"装备位置:时装腰带",IF(OR(stditems!C265=86,stditems!C265=87),"装备位置:时装靴子",IF(OR(stditems!C265=88,stditems!C265=89),"装备位置:时装宝石","其他物品"))))))))))))))))))))))))))))))))))))</f>
        <v>装备位置:项链</v>
      </c>
      <c r="C265">
        <f>IF(OR(stditems!C265=5,stditems!C265=10,stditems!C265=11,stditems!C265=30,stditems!C265=16,stditems!C265=12,stditems!C265=25),0,IF(OR(stditems!C265=15,stditems!C265=19,stditems!C265=20,stditems!C265=21,stditems!C265=22,stditems!C265=23,stditems!C265=24,stditems!C265=26,stditems!C265=28,stditems!C265=29,stditems!C265=30,stditems!C265=53,stditems!C265=62,stditems!C265=63,stditems!C265=64,stditems!C265=65,stditems!C265=90),stditems!D265,""))</f>
        <v>138</v>
      </c>
      <c r="D265" t="str">
        <f>IF(ISNA( VLOOKUP(C265,attrDesc!A:C,2,FALSE)),"", "\250/"&amp;VLOOKUP(C265,attrDesc!A:C,2,FALSE)&amp;":"&amp;VLOOKUP(C265,attrDesc!A:C,3,FALSE))</f>
        <v>\250/虹魔项链:虹魔套装部件</v>
      </c>
      <c r="H265" t="str">
        <f t="shared" si="16"/>
        <v>151/装备位置:项链\249/\250/虹魔项链:虹魔套装部件</v>
      </c>
      <c r="I265" t="str">
        <f t="shared" si="17"/>
        <v>虹魔项链=151/装备位置:项链\249/\250/虹魔项链:虹魔套装部件</v>
      </c>
      <c r="J265" t="str">
        <f t="shared" si="18"/>
        <v/>
      </c>
      <c r="K265" t="str">
        <f t="shared" si="19"/>
        <v/>
      </c>
    </row>
    <row r="266" spans="1:11" x14ac:dyDescent="0.2">
      <c r="A266" t="str">
        <f>IF(LEN(stditems!B266)=0,"",stditems!B266)</f>
        <v>虹魔手镯</v>
      </c>
      <c r="B266" t="str">
        <f>IF(stditems!C266=15,"装备位置:头盔",IF(OR(stditems!C266=19,stditems!C266=20,stditems!C266=21),"装备位置:项链",IF(OR(stditems!C266=5,stditems!C266=6),"装备位置:武器",IF(OR(stditems!C266=10,stditems!C266=11),"装备位置:衣服",IF(stditems!C266=16,"装备位置:斗笠",IF(OR(stditems!C266=22,stditems!C266=23),"装备位置:戒指",IF(OR(stditems!C266=24,stditems!C266=26),"装备位置:手镯",IF(stditems!C266=31,"双击使用物品",IF(stditems!C266=4,"书籍,双击使用",IF(stditems!C266=25,"装备位置:毒符",IF(stditems!C266=41,"任务物品",IF(stditems!C266=56,"强化宝石",IF(stditems!C266=0,"药品",IF(stditems!C266=3,"卷轴",IF(stditems!C266=43,"矿石",IF(stditems!C266=2,"可使用物品",IF(stditems!C266=64,"装备位置:腰带",IF(stditems!C266=62,"装备位置:鞋子",IF(stditems!C266=53,"装备位置:宝石\有气血石功能",IF(stditems!C266=63,"装备位置:灵石",IF(stditems!C266=65,"装备位置:官印",IF(stditems!C266=90,"装备位置:灵玉",IF(OR(stditems!C266=72,stditems!C266=73,stditems!C266=74),"装备位置:称号",IF(stditems!C266=30,"装备位置:勋章",IF(stditems!C266=28,"装备位置:马牌",IF(stditems!C266=12,"装备位置:盾牌",IF(OR(stditems!C266=66,stditems!C266=67),"装备位置:时装衣服",IF(OR(stditems!C266=68,stditems!C266=69),"装备位置:时装武器",IF(OR(stditems!C266=75,stditems!C266=76,stditems!C266=77),"装备位置:时装项链",IF(stditems!C266=78,"装备位置:时装头盔",IF(OR(stditems!C266=79,stditems!C266=80),"装备位置:时装手镯",IF(OR(stditems!C266=81,stditems!C266=82),"装备位置:时装戒指",IF(stditems!C266=83,"装备位置:时装勋章",IF(OR(stditems!C266=84,stditems!C266=85),"装备位置:时装腰带",IF(OR(stditems!C266=86,stditems!C266=87),"装备位置:时装靴子",IF(OR(stditems!C266=88,stditems!C266=89),"装备位置:时装宝石","其他物品"))))))))))))))))))))))))))))))))))))</f>
        <v>装备位置:手镯</v>
      </c>
      <c r="C266">
        <f>IF(OR(stditems!C266=5,stditems!C266=10,stditems!C266=11,stditems!C266=30,stditems!C266=16,stditems!C266=12,stditems!C266=25),0,IF(OR(stditems!C266=15,stditems!C266=19,stditems!C266=20,stditems!C266=21,stditems!C266=22,stditems!C266=23,stditems!C266=24,stditems!C266=26,stditems!C266=28,stditems!C266=29,stditems!C266=30,stditems!C266=53,stditems!C266=62,stditems!C266=63,stditems!C266=64,stditems!C266=65,stditems!C266=90),stditems!D266,""))</f>
        <v>137</v>
      </c>
      <c r="D266" t="str">
        <f>IF(ISNA( VLOOKUP(C266,attrDesc!A:C,2,FALSE)),"", "\250/"&amp;VLOOKUP(C266,attrDesc!A:C,2,FALSE)&amp;":"&amp;VLOOKUP(C266,attrDesc!A:C,3,FALSE))</f>
        <v>\250/虹魔戒指:虹魔套装部件</v>
      </c>
      <c r="H266" t="str">
        <f t="shared" si="16"/>
        <v>151/装备位置:手镯\249/\250/虹魔戒指:虹魔套装部件</v>
      </c>
      <c r="I266" t="str">
        <f t="shared" si="17"/>
        <v>虹魔手镯=151/装备位置:手镯\249/\250/虹魔戒指:虹魔套装部件</v>
      </c>
      <c r="J266" t="str">
        <f t="shared" si="18"/>
        <v/>
      </c>
      <c r="K266" t="str">
        <f t="shared" si="19"/>
        <v/>
      </c>
    </row>
    <row r="267" spans="1:11" x14ac:dyDescent="0.2">
      <c r="A267" t="str">
        <f>IF(LEN(stditems!B267)=0,"",stditems!B267)</f>
        <v>虹魔戒指</v>
      </c>
      <c r="B267" t="str">
        <f>IF(stditems!C267=15,"装备位置:头盔",IF(OR(stditems!C267=19,stditems!C267=20,stditems!C267=21),"装备位置:项链",IF(OR(stditems!C267=5,stditems!C267=6),"装备位置:武器",IF(OR(stditems!C267=10,stditems!C267=11),"装备位置:衣服",IF(stditems!C267=16,"装备位置:斗笠",IF(OR(stditems!C267=22,stditems!C267=23),"装备位置:戒指",IF(OR(stditems!C267=24,stditems!C267=26),"装备位置:手镯",IF(stditems!C267=31,"双击使用物品",IF(stditems!C267=4,"书籍,双击使用",IF(stditems!C267=25,"装备位置:毒符",IF(stditems!C267=41,"任务物品",IF(stditems!C267=56,"强化宝石",IF(stditems!C267=0,"药品",IF(stditems!C267=3,"卷轴",IF(stditems!C267=43,"矿石",IF(stditems!C267=2,"可使用物品",IF(stditems!C267=64,"装备位置:腰带",IF(stditems!C267=62,"装备位置:鞋子",IF(stditems!C267=53,"装备位置:宝石\有气血石功能",IF(stditems!C267=63,"装备位置:灵石",IF(stditems!C267=65,"装备位置:官印",IF(stditems!C267=90,"装备位置:灵玉",IF(OR(stditems!C267=72,stditems!C267=73,stditems!C267=74),"装备位置:称号",IF(stditems!C267=30,"装备位置:勋章",IF(stditems!C267=28,"装备位置:马牌",IF(stditems!C267=12,"装备位置:盾牌",IF(OR(stditems!C267=66,stditems!C267=67),"装备位置:时装衣服",IF(OR(stditems!C267=68,stditems!C267=69),"装备位置:时装武器",IF(OR(stditems!C267=75,stditems!C267=76,stditems!C267=77),"装备位置:时装项链",IF(stditems!C267=78,"装备位置:时装头盔",IF(OR(stditems!C267=79,stditems!C267=80),"装备位置:时装手镯",IF(OR(stditems!C267=81,stditems!C267=82),"装备位置:时装戒指",IF(stditems!C267=83,"装备位置:时装勋章",IF(OR(stditems!C267=84,stditems!C267=85),"装备位置:时装腰带",IF(OR(stditems!C267=86,stditems!C267=87),"装备位置:时装靴子",IF(OR(stditems!C267=88,stditems!C267=89),"装备位置:时装宝石","其他物品"))))))))))))))))))))))))))))))))))))</f>
        <v>装备位置:戒指</v>
      </c>
      <c r="C267">
        <f>IF(OR(stditems!C267=5,stditems!C267=10,stditems!C267=11,stditems!C267=30,stditems!C267=16,stditems!C267=12,stditems!C267=25),0,IF(OR(stditems!C267=15,stditems!C267=19,stditems!C267=20,stditems!C267=21,stditems!C267=22,stditems!C267=23,stditems!C267=24,stditems!C267=26,stditems!C267=28,stditems!C267=29,stditems!C267=30,stditems!C267=53,stditems!C267=62,stditems!C267=63,stditems!C267=64,stditems!C267=65,stditems!C267=90),stditems!D267,""))</f>
        <v>136</v>
      </c>
      <c r="D267" t="str">
        <f>IF(ISNA( VLOOKUP(C267,attrDesc!A:C,2,FALSE)),"", "\250/"&amp;VLOOKUP(C267,attrDesc!A:C,2,FALSE)&amp;":"&amp;VLOOKUP(C267,attrDesc!A:C,3,FALSE))</f>
        <v>\250/虹魔戒指:虹魔套装部件</v>
      </c>
      <c r="H267" t="str">
        <f t="shared" si="16"/>
        <v>151/装备位置:戒指\249/\250/虹魔戒指:虹魔套装部件</v>
      </c>
      <c r="I267" t="str">
        <f t="shared" si="17"/>
        <v>虹魔戒指=151/装备位置:戒指\249/\250/虹魔戒指:虹魔套装部件</v>
      </c>
      <c r="J267" t="str">
        <f t="shared" si="18"/>
        <v/>
      </c>
      <c r="K267" t="str">
        <f t="shared" si="19"/>
        <v/>
      </c>
    </row>
    <row r="268" spans="1:11" x14ac:dyDescent="0.2">
      <c r="A268" t="str">
        <f>IF(LEN(stditems!B268)=0,"",stditems!B268)</f>
        <v>圣战头盔</v>
      </c>
      <c r="B268" t="str">
        <f>IF(stditems!C268=15,"装备位置:头盔",IF(OR(stditems!C268=19,stditems!C268=20,stditems!C268=21),"装备位置:项链",IF(OR(stditems!C268=5,stditems!C268=6),"装备位置:武器",IF(OR(stditems!C268=10,stditems!C268=11),"装备位置:衣服",IF(stditems!C268=16,"装备位置:斗笠",IF(OR(stditems!C268=22,stditems!C268=23),"装备位置:戒指",IF(OR(stditems!C268=24,stditems!C268=26),"装备位置:手镯",IF(stditems!C268=31,"双击使用物品",IF(stditems!C268=4,"书籍,双击使用",IF(stditems!C268=25,"装备位置:毒符",IF(stditems!C268=41,"任务物品",IF(stditems!C268=56,"强化宝石",IF(stditems!C268=0,"药品",IF(stditems!C268=3,"卷轴",IF(stditems!C268=43,"矿石",IF(stditems!C268=2,"可使用物品",IF(stditems!C268=64,"装备位置:腰带",IF(stditems!C268=62,"装备位置:鞋子",IF(stditems!C268=53,"装备位置:宝石\有气血石功能",IF(stditems!C268=63,"装备位置:灵石",IF(stditems!C268=65,"装备位置:官印",IF(stditems!C268=90,"装备位置:灵玉",IF(OR(stditems!C268=72,stditems!C268=73,stditems!C268=74),"装备位置:称号",IF(stditems!C268=30,"装备位置:勋章",IF(stditems!C268=28,"装备位置:马牌",IF(stditems!C268=12,"装备位置:盾牌",IF(OR(stditems!C268=66,stditems!C268=67),"装备位置:时装衣服",IF(OR(stditems!C268=68,stditems!C268=69),"装备位置:时装武器",IF(OR(stditems!C268=75,stditems!C268=76,stditems!C268=77),"装备位置:时装项链",IF(stditems!C268=78,"装备位置:时装头盔",IF(OR(stditems!C268=79,stditems!C268=80),"装备位置:时装手镯",IF(OR(stditems!C268=81,stditems!C268=82),"装备位置:时装戒指",IF(stditems!C268=83,"装备位置:时装勋章",IF(OR(stditems!C268=84,stditems!C268=85),"装备位置:时装腰带",IF(OR(stditems!C268=86,stditems!C268=87),"装备位置:时装靴子",IF(OR(stditems!C268=88,stditems!C268=89),"装备位置:时装宝石","其他物品"))))))))))))))))))))))))))))))))))))</f>
        <v>装备位置:头盔</v>
      </c>
      <c r="C268">
        <f>IF(OR(stditems!C268=5,stditems!C268=10,stditems!C268=11,stditems!C268=30,stditems!C268=16,stditems!C268=12,stditems!C268=25),0,IF(OR(stditems!C268=15,stditems!C268=19,stditems!C268=20,stditems!C268=21,stditems!C268=22,stditems!C268=23,stditems!C268=24,stditems!C268=26,stditems!C268=28,stditems!C268=29,stditems!C268=30,stditems!C268=53,stditems!C268=62,stditems!C268=63,stditems!C268=64,stditems!C268=65,stditems!C268=90),stditems!D268,""))</f>
        <v>0</v>
      </c>
      <c r="D268" t="str">
        <f>IF(ISNA( VLOOKUP(C268,attrDesc!A:C,2,FALSE)),"", "\250/"&amp;VLOOKUP(C268,attrDesc!A:C,2,FALSE)&amp;":"&amp;VLOOKUP(C268,attrDesc!A:C,3,FALSE))</f>
        <v/>
      </c>
      <c r="H268" t="str">
        <f t="shared" si="16"/>
        <v>151/装备位置:头盔</v>
      </c>
      <c r="I268" t="str">
        <f t="shared" si="17"/>
        <v>圣战头盔=151/装备位置:头盔</v>
      </c>
      <c r="J268" t="str">
        <f t="shared" si="18"/>
        <v/>
      </c>
      <c r="K268" t="str">
        <f t="shared" si="19"/>
        <v/>
      </c>
    </row>
    <row r="269" spans="1:11" x14ac:dyDescent="0.2">
      <c r="A269" t="str">
        <f>IF(LEN(stditems!B269)=0,"",stditems!B269)</f>
        <v>圣战项链</v>
      </c>
      <c r="B269" t="str">
        <f>IF(stditems!C269=15,"装备位置:头盔",IF(OR(stditems!C269=19,stditems!C269=20,stditems!C269=21),"装备位置:项链",IF(OR(stditems!C269=5,stditems!C269=6),"装备位置:武器",IF(OR(stditems!C269=10,stditems!C269=11),"装备位置:衣服",IF(stditems!C269=16,"装备位置:斗笠",IF(OR(stditems!C269=22,stditems!C269=23),"装备位置:戒指",IF(OR(stditems!C269=24,stditems!C269=26),"装备位置:手镯",IF(stditems!C269=31,"双击使用物品",IF(stditems!C269=4,"书籍,双击使用",IF(stditems!C269=25,"装备位置:毒符",IF(stditems!C269=41,"任务物品",IF(stditems!C269=56,"强化宝石",IF(stditems!C269=0,"药品",IF(stditems!C269=3,"卷轴",IF(stditems!C269=43,"矿石",IF(stditems!C269=2,"可使用物品",IF(stditems!C269=64,"装备位置:腰带",IF(stditems!C269=62,"装备位置:鞋子",IF(stditems!C269=53,"装备位置:宝石\有气血石功能",IF(stditems!C269=63,"装备位置:灵石",IF(stditems!C269=65,"装备位置:官印",IF(stditems!C269=90,"装备位置:灵玉",IF(OR(stditems!C269=72,stditems!C269=73,stditems!C269=74),"装备位置:称号",IF(stditems!C269=30,"装备位置:勋章",IF(stditems!C269=28,"装备位置:马牌",IF(stditems!C269=12,"装备位置:盾牌",IF(OR(stditems!C269=66,stditems!C269=67),"装备位置:时装衣服",IF(OR(stditems!C269=68,stditems!C269=69),"装备位置:时装武器",IF(OR(stditems!C269=75,stditems!C269=76,stditems!C269=77),"装备位置:时装项链",IF(stditems!C269=78,"装备位置:时装头盔",IF(OR(stditems!C269=79,stditems!C269=80),"装备位置:时装手镯",IF(OR(stditems!C269=81,stditems!C269=82),"装备位置:时装戒指",IF(stditems!C269=83,"装备位置:时装勋章",IF(OR(stditems!C269=84,stditems!C269=85),"装备位置:时装腰带",IF(OR(stditems!C269=86,stditems!C269=87),"装备位置:时装靴子",IF(OR(stditems!C269=88,stditems!C269=89),"装备位置:时装宝石","其他物品"))))))))))))))))))))))))))))))))))))</f>
        <v>装备位置:项链</v>
      </c>
      <c r="C269">
        <f>IF(OR(stditems!C269=5,stditems!C269=10,stditems!C269=11,stditems!C269=30,stditems!C269=16,stditems!C269=12,stditems!C269=25),0,IF(OR(stditems!C269=15,stditems!C269=19,stditems!C269=20,stditems!C269=21,stditems!C269=22,stditems!C269=23,stditems!C269=24,stditems!C269=26,stditems!C269=28,stditems!C269=29,stditems!C269=30,stditems!C269=53,stditems!C269=62,stditems!C269=63,stditems!C269=64,stditems!C269=65,stditems!C269=90),stditems!D269,""))</f>
        <v>0</v>
      </c>
      <c r="D269" t="str">
        <f>IF(ISNA( VLOOKUP(C269,attrDesc!A:C,2,FALSE)),"", "\250/"&amp;VLOOKUP(C269,attrDesc!A:C,2,FALSE)&amp;":"&amp;VLOOKUP(C269,attrDesc!A:C,3,FALSE))</f>
        <v/>
      </c>
      <c r="H269" t="str">
        <f t="shared" si="16"/>
        <v>151/装备位置:项链</v>
      </c>
      <c r="I269" t="str">
        <f t="shared" si="17"/>
        <v>圣战项链=151/装备位置:项链</v>
      </c>
      <c r="J269" t="str">
        <f t="shared" si="18"/>
        <v/>
      </c>
      <c r="K269" t="str">
        <f t="shared" si="19"/>
        <v/>
      </c>
    </row>
    <row r="270" spans="1:11" x14ac:dyDescent="0.2">
      <c r="A270" t="str">
        <f>IF(LEN(stditems!B270)=0,"",stditems!B270)</f>
        <v>圣战手镯</v>
      </c>
      <c r="B270" t="str">
        <f>IF(stditems!C270=15,"装备位置:头盔",IF(OR(stditems!C270=19,stditems!C270=20,stditems!C270=21),"装备位置:项链",IF(OR(stditems!C270=5,stditems!C270=6),"装备位置:武器",IF(OR(stditems!C270=10,stditems!C270=11),"装备位置:衣服",IF(stditems!C270=16,"装备位置:斗笠",IF(OR(stditems!C270=22,stditems!C270=23),"装备位置:戒指",IF(OR(stditems!C270=24,stditems!C270=26),"装备位置:手镯",IF(stditems!C270=31,"双击使用物品",IF(stditems!C270=4,"书籍,双击使用",IF(stditems!C270=25,"装备位置:毒符",IF(stditems!C270=41,"任务物品",IF(stditems!C270=56,"强化宝石",IF(stditems!C270=0,"药品",IF(stditems!C270=3,"卷轴",IF(stditems!C270=43,"矿石",IF(stditems!C270=2,"可使用物品",IF(stditems!C270=64,"装备位置:腰带",IF(stditems!C270=62,"装备位置:鞋子",IF(stditems!C270=53,"装备位置:宝石\有气血石功能",IF(stditems!C270=63,"装备位置:灵石",IF(stditems!C270=65,"装备位置:官印",IF(stditems!C270=90,"装备位置:灵玉",IF(OR(stditems!C270=72,stditems!C270=73,stditems!C270=74),"装备位置:称号",IF(stditems!C270=30,"装备位置:勋章",IF(stditems!C270=28,"装备位置:马牌",IF(stditems!C270=12,"装备位置:盾牌",IF(OR(stditems!C270=66,stditems!C270=67),"装备位置:时装衣服",IF(OR(stditems!C270=68,stditems!C270=69),"装备位置:时装武器",IF(OR(stditems!C270=75,stditems!C270=76,stditems!C270=77),"装备位置:时装项链",IF(stditems!C270=78,"装备位置:时装头盔",IF(OR(stditems!C270=79,stditems!C270=80),"装备位置:时装手镯",IF(OR(stditems!C270=81,stditems!C270=82),"装备位置:时装戒指",IF(stditems!C270=83,"装备位置:时装勋章",IF(OR(stditems!C270=84,stditems!C270=85),"装备位置:时装腰带",IF(OR(stditems!C270=86,stditems!C270=87),"装备位置:时装靴子",IF(OR(stditems!C270=88,stditems!C270=89),"装备位置:时装宝石","其他物品"))))))))))))))))))))))))))))))))))))</f>
        <v>装备位置:手镯</v>
      </c>
      <c r="C270">
        <f>IF(OR(stditems!C270=5,stditems!C270=10,stditems!C270=11,stditems!C270=30,stditems!C270=16,stditems!C270=12,stditems!C270=25),0,IF(OR(stditems!C270=15,stditems!C270=19,stditems!C270=20,stditems!C270=21,stditems!C270=22,stditems!C270=23,stditems!C270=24,stditems!C270=26,stditems!C270=28,stditems!C270=29,stditems!C270=30,stditems!C270=53,stditems!C270=62,stditems!C270=63,stditems!C270=64,stditems!C270=65,stditems!C270=90),stditems!D270,""))</f>
        <v>0</v>
      </c>
      <c r="D270" t="str">
        <f>IF(ISNA( VLOOKUP(C270,attrDesc!A:C,2,FALSE)),"", "\250/"&amp;VLOOKUP(C270,attrDesc!A:C,2,FALSE)&amp;":"&amp;VLOOKUP(C270,attrDesc!A:C,3,FALSE))</f>
        <v/>
      </c>
      <c r="H270" t="str">
        <f t="shared" si="16"/>
        <v>151/装备位置:手镯</v>
      </c>
      <c r="I270" t="str">
        <f t="shared" si="17"/>
        <v>圣战手镯=151/装备位置:手镯</v>
      </c>
      <c r="J270" t="str">
        <f t="shared" si="18"/>
        <v/>
      </c>
      <c r="K270" t="str">
        <f t="shared" si="19"/>
        <v/>
      </c>
    </row>
    <row r="271" spans="1:11" x14ac:dyDescent="0.2">
      <c r="A271" t="str">
        <f>IF(LEN(stditems!B271)=0,"",stditems!B271)</f>
        <v>圣战戒指</v>
      </c>
      <c r="B271" t="str">
        <f>IF(stditems!C271=15,"装备位置:头盔",IF(OR(stditems!C271=19,stditems!C271=20,stditems!C271=21),"装备位置:项链",IF(OR(stditems!C271=5,stditems!C271=6),"装备位置:武器",IF(OR(stditems!C271=10,stditems!C271=11),"装备位置:衣服",IF(stditems!C271=16,"装备位置:斗笠",IF(OR(stditems!C271=22,stditems!C271=23),"装备位置:戒指",IF(OR(stditems!C271=24,stditems!C271=26),"装备位置:手镯",IF(stditems!C271=31,"双击使用物品",IF(stditems!C271=4,"书籍,双击使用",IF(stditems!C271=25,"装备位置:毒符",IF(stditems!C271=41,"任务物品",IF(stditems!C271=56,"强化宝石",IF(stditems!C271=0,"药品",IF(stditems!C271=3,"卷轴",IF(stditems!C271=43,"矿石",IF(stditems!C271=2,"可使用物品",IF(stditems!C271=64,"装备位置:腰带",IF(stditems!C271=62,"装备位置:鞋子",IF(stditems!C271=53,"装备位置:宝石\有气血石功能",IF(stditems!C271=63,"装备位置:灵石",IF(stditems!C271=65,"装备位置:官印",IF(stditems!C271=90,"装备位置:灵玉",IF(OR(stditems!C271=72,stditems!C271=73,stditems!C271=74),"装备位置:称号",IF(stditems!C271=30,"装备位置:勋章",IF(stditems!C271=28,"装备位置:马牌",IF(stditems!C271=12,"装备位置:盾牌",IF(OR(stditems!C271=66,stditems!C271=67),"装备位置:时装衣服",IF(OR(stditems!C271=68,stditems!C271=69),"装备位置:时装武器",IF(OR(stditems!C271=75,stditems!C271=76,stditems!C271=77),"装备位置:时装项链",IF(stditems!C271=78,"装备位置:时装头盔",IF(OR(stditems!C271=79,stditems!C271=80),"装备位置:时装手镯",IF(OR(stditems!C271=81,stditems!C271=82),"装备位置:时装戒指",IF(stditems!C271=83,"装备位置:时装勋章",IF(OR(stditems!C271=84,stditems!C271=85),"装备位置:时装腰带",IF(OR(stditems!C271=86,stditems!C271=87),"装备位置:时装靴子",IF(OR(stditems!C271=88,stditems!C271=89),"装备位置:时装宝石","其他物品"))))))))))))))))))))))))))))))))))))</f>
        <v>装备位置:戒指</v>
      </c>
      <c r="C271">
        <f>IF(OR(stditems!C271=5,stditems!C271=10,stditems!C271=11,stditems!C271=30,stditems!C271=16,stditems!C271=12,stditems!C271=25),0,IF(OR(stditems!C271=15,stditems!C271=19,stditems!C271=20,stditems!C271=21,stditems!C271=22,stditems!C271=23,stditems!C271=24,stditems!C271=26,stditems!C271=28,stditems!C271=29,stditems!C271=30,stditems!C271=53,stditems!C271=62,stditems!C271=63,stditems!C271=64,stditems!C271=65,stditems!C271=90),stditems!D271,""))</f>
        <v>0</v>
      </c>
      <c r="D271" t="str">
        <f>IF(ISNA( VLOOKUP(C271,attrDesc!A:C,2,FALSE)),"", "\250/"&amp;VLOOKUP(C271,attrDesc!A:C,2,FALSE)&amp;":"&amp;VLOOKUP(C271,attrDesc!A:C,3,FALSE))</f>
        <v/>
      </c>
      <c r="H271" t="str">
        <f t="shared" si="16"/>
        <v>151/装备位置:戒指</v>
      </c>
      <c r="I271" t="str">
        <f t="shared" si="17"/>
        <v>圣战戒指=151/装备位置:戒指</v>
      </c>
      <c r="J271" t="str">
        <f t="shared" si="18"/>
        <v/>
      </c>
      <c r="K271" t="str">
        <f t="shared" si="19"/>
        <v/>
      </c>
    </row>
    <row r="272" spans="1:11" x14ac:dyDescent="0.2">
      <c r="A272" t="str">
        <f>IF(LEN(stditems!B272)=0,"",stditems!B272)</f>
        <v>法神头盔</v>
      </c>
      <c r="B272" t="str">
        <f>IF(stditems!C272=15,"装备位置:头盔",IF(OR(stditems!C272=19,stditems!C272=20,stditems!C272=21),"装备位置:项链",IF(OR(stditems!C272=5,stditems!C272=6),"装备位置:武器",IF(OR(stditems!C272=10,stditems!C272=11),"装备位置:衣服",IF(stditems!C272=16,"装备位置:斗笠",IF(OR(stditems!C272=22,stditems!C272=23),"装备位置:戒指",IF(OR(stditems!C272=24,stditems!C272=26),"装备位置:手镯",IF(stditems!C272=31,"双击使用物品",IF(stditems!C272=4,"书籍,双击使用",IF(stditems!C272=25,"装备位置:毒符",IF(stditems!C272=41,"任务物品",IF(stditems!C272=56,"强化宝石",IF(stditems!C272=0,"药品",IF(stditems!C272=3,"卷轴",IF(stditems!C272=43,"矿石",IF(stditems!C272=2,"可使用物品",IF(stditems!C272=64,"装备位置:腰带",IF(stditems!C272=62,"装备位置:鞋子",IF(stditems!C272=53,"装备位置:宝石\有气血石功能",IF(stditems!C272=63,"装备位置:灵石",IF(stditems!C272=65,"装备位置:官印",IF(stditems!C272=90,"装备位置:灵玉",IF(OR(stditems!C272=72,stditems!C272=73,stditems!C272=74),"装备位置:称号",IF(stditems!C272=30,"装备位置:勋章",IF(stditems!C272=28,"装备位置:马牌",IF(stditems!C272=12,"装备位置:盾牌",IF(OR(stditems!C272=66,stditems!C272=67),"装备位置:时装衣服",IF(OR(stditems!C272=68,stditems!C272=69),"装备位置:时装武器",IF(OR(stditems!C272=75,stditems!C272=76,stditems!C272=77),"装备位置:时装项链",IF(stditems!C272=78,"装备位置:时装头盔",IF(OR(stditems!C272=79,stditems!C272=80),"装备位置:时装手镯",IF(OR(stditems!C272=81,stditems!C272=82),"装备位置:时装戒指",IF(stditems!C272=83,"装备位置:时装勋章",IF(OR(stditems!C272=84,stditems!C272=85),"装备位置:时装腰带",IF(OR(stditems!C272=86,stditems!C272=87),"装备位置:时装靴子",IF(OR(stditems!C272=88,stditems!C272=89),"装备位置:时装宝石","其他物品"))))))))))))))))))))))))))))))))))))</f>
        <v>装备位置:头盔</v>
      </c>
      <c r="C272">
        <f>IF(OR(stditems!C272=5,stditems!C272=10,stditems!C272=11,stditems!C272=30,stditems!C272=16,stditems!C272=12,stditems!C272=25),0,IF(OR(stditems!C272=15,stditems!C272=19,stditems!C272=20,stditems!C272=21,stditems!C272=22,stditems!C272=23,stditems!C272=24,stditems!C272=26,stditems!C272=28,stditems!C272=29,stditems!C272=30,stditems!C272=53,stditems!C272=62,stditems!C272=63,stditems!C272=64,stditems!C272=65,stditems!C272=90),stditems!D272,""))</f>
        <v>0</v>
      </c>
      <c r="D272" t="str">
        <f>IF(ISNA( VLOOKUP(C272,attrDesc!A:C,2,FALSE)),"", "\250/"&amp;VLOOKUP(C272,attrDesc!A:C,2,FALSE)&amp;":"&amp;VLOOKUP(C272,attrDesc!A:C,3,FALSE))</f>
        <v/>
      </c>
      <c r="H272" t="str">
        <f t="shared" si="16"/>
        <v>151/装备位置:头盔</v>
      </c>
      <c r="I272" t="str">
        <f t="shared" si="17"/>
        <v>法神头盔=151/装备位置:头盔</v>
      </c>
      <c r="J272" t="str">
        <f t="shared" si="18"/>
        <v/>
      </c>
      <c r="K272" t="str">
        <f t="shared" si="19"/>
        <v/>
      </c>
    </row>
    <row r="273" spans="1:11" x14ac:dyDescent="0.2">
      <c r="A273" t="str">
        <f>IF(LEN(stditems!B273)=0,"",stditems!B273)</f>
        <v>法神项链</v>
      </c>
      <c r="B273" t="str">
        <f>IF(stditems!C273=15,"装备位置:头盔",IF(OR(stditems!C273=19,stditems!C273=20,stditems!C273=21),"装备位置:项链",IF(OR(stditems!C273=5,stditems!C273=6),"装备位置:武器",IF(OR(stditems!C273=10,stditems!C273=11),"装备位置:衣服",IF(stditems!C273=16,"装备位置:斗笠",IF(OR(stditems!C273=22,stditems!C273=23),"装备位置:戒指",IF(OR(stditems!C273=24,stditems!C273=26),"装备位置:手镯",IF(stditems!C273=31,"双击使用物品",IF(stditems!C273=4,"书籍,双击使用",IF(stditems!C273=25,"装备位置:毒符",IF(stditems!C273=41,"任务物品",IF(stditems!C273=56,"强化宝石",IF(stditems!C273=0,"药品",IF(stditems!C273=3,"卷轴",IF(stditems!C273=43,"矿石",IF(stditems!C273=2,"可使用物品",IF(stditems!C273=64,"装备位置:腰带",IF(stditems!C273=62,"装备位置:鞋子",IF(stditems!C273=53,"装备位置:宝石\有气血石功能",IF(stditems!C273=63,"装备位置:灵石",IF(stditems!C273=65,"装备位置:官印",IF(stditems!C273=90,"装备位置:灵玉",IF(OR(stditems!C273=72,stditems!C273=73,stditems!C273=74),"装备位置:称号",IF(stditems!C273=30,"装备位置:勋章",IF(stditems!C273=28,"装备位置:马牌",IF(stditems!C273=12,"装备位置:盾牌",IF(OR(stditems!C273=66,stditems!C273=67),"装备位置:时装衣服",IF(OR(stditems!C273=68,stditems!C273=69),"装备位置:时装武器",IF(OR(stditems!C273=75,stditems!C273=76,stditems!C273=77),"装备位置:时装项链",IF(stditems!C273=78,"装备位置:时装头盔",IF(OR(stditems!C273=79,stditems!C273=80),"装备位置:时装手镯",IF(OR(stditems!C273=81,stditems!C273=82),"装备位置:时装戒指",IF(stditems!C273=83,"装备位置:时装勋章",IF(OR(stditems!C273=84,stditems!C273=85),"装备位置:时装腰带",IF(OR(stditems!C273=86,stditems!C273=87),"装备位置:时装靴子",IF(OR(stditems!C273=88,stditems!C273=89),"装备位置:时装宝石","其他物品"))))))))))))))))))))))))))))))))))))</f>
        <v>装备位置:项链</v>
      </c>
      <c r="C273">
        <f>IF(OR(stditems!C273=5,stditems!C273=10,stditems!C273=11,stditems!C273=30,stditems!C273=16,stditems!C273=12,stditems!C273=25),0,IF(OR(stditems!C273=15,stditems!C273=19,stditems!C273=20,stditems!C273=21,stditems!C273=22,stditems!C273=23,stditems!C273=24,stditems!C273=26,stditems!C273=28,stditems!C273=29,stditems!C273=30,stditems!C273=53,stditems!C273=62,stditems!C273=63,stditems!C273=64,stditems!C273=65,stditems!C273=90),stditems!D273,""))</f>
        <v>0</v>
      </c>
      <c r="D273" t="str">
        <f>IF(ISNA( VLOOKUP(C273,attrDesc!A:C,2,FALSE)),"", "\250/"&amp;VLOOKUP(C273,attrDesc!A:C,2,FALSE)&amp;":"&amp;VLOOKUP(C273,attrDesc!A:C,3,FALSE))</f>
        <v/>
      </c>
      <c r="H273" t="str">
        <f t="shared" si="16"/>
        <v>151/装备位置:项链</v>
      </c>
      <c r="I273" t="str">
        <f t="shared" si="17"/>
        <v>法神项链=151/装备位置:项链</v>
      </c>
      <c r="J273" t="str">
        <f t="shared" si="18"/>
        <v/>
      </c>
      <c r="K273" t="str">
        <f t="shared" si="19"/>
        <v/>
      </c>
    </row>
    <row r="274" spans="1:11" x14ac:dyDescent="0.2">
      <c r="A274" t="str">
        <f>IF(LEN(stditems!B274)=0,"",stditems!B274)</f>
        <v>法神手镯</v>
      </c>
      <c r="B274" t="str">
        <f>IF(stditems!C274=15,"装备位置:头盔",IF(OR(stditems!C274=19,stditems!C274=20,stditems!C274=21),"装备位置:项链",IF(OR(stditems!C274=5,stditems!C274=6),"装备位置:武器",IF(OR(stditems!C274=10,stditems!C274=11),"装备位置:衣服",IF(stditems!C274=16,"装备位置:斗笠",IF(OR(stditems!C274=22,stditems!C274=23),"装备位置:戒指",IF(OR(stditems!C274=24,stditems!C274=26),"装备位置:手镯",IF(stditems!C274=31,"双击使用物品",IF(stditems!C274=4,"书籍,双击使用",IF(stditems!C274=25,"装备位置:毒符",IF(stditems!C274=41,"任务物品",IF(stditems!C274=56,"强化宝石",IF(stditems!C274=0,"药品",IF(stditems!C274=3,"卷轴",IF(stditems!C274=43,"矿石",IF(stditems!C274=2,"可使用物品",IF(stditems!C274=64,"装备位置:腰带",IF(stditems!C274=62,"装备位置:鞋子",IF(stditems!C274=53,"装备位置:宝石\有气血石功能",IF(stditems!C274=63,"装备位置:灵石",IF(stditems!C274=65,"装备位置:官印",IF(stditems!C274=90,"装备位置:灵玉",IF(OR(stditems!C274=72,stditems!C274=73,stditems!C274=74),"装备位置:称号",IF(stditems!C274=30,"装备位置:勋章",IF(stditems!C274=28,"装备位置:马牌",IF(stditems!C274=12,"装备位置:盾牌",IF(OR(stditems!C274=66,stditems!C274=67),"装备位置:时装衣服",IF(OR(stditems!C274=68,stditems!C274=69),"装备位置:时装武器",IF(OR(stditems!C274=75,stditems!C274=76,stditems!C274=77),"装备位置:时装项链",IF(stditems!C274=78,"装备位置:时装头盔",IF(OR(stditems!C274=79,stditems!C274=80),"装备位置:时装手镯",IF(OR(stditems!C274=81,stditems!C274=82),"装备位置:时装戒指",IF(stditems!C274=83,"装备位置:时装勋章",IF(OR(stditems!C274=84,stditems!C274=85),"装备位置:时装腰带",IF(OR(stditems!C274=86,stditems!C274=87),"装备位置:时装靴子",IF(OR(stditems!C274=88,stditems!C274=89),"装备位置:时装宝石","其他物品"))))))))))))))))))))))))))))))))))))</f>
        <v>装备位置:手镯</v>
      </c>
      <c r="C274">
        <f>IF(OR(stditems!C274=5,stditems!C274=10,stditems!C274=11,stditems!C274=30,stditems!C274=16,stditems!C274=12,stditems!C274=25),0,IF(OR(stditems!C274=15,stditems!C274=19,stditems!C274=20,stditems!C274=21,stditems!C274=22,stditems!C274=23,stditems!C274=24,stditems!C274=26,stditems!C274=28,stditems!C274=29,stditems!C274=30,stditems!C274=53,stditems!C274=62,stditems!C274=63,stditems!C274=64,stditems!C274=65,stditems!C274=90),stditems!D274,""))</f>
        <v>0</v>
      </c>
      <c r="D274" t="str">
        <f>IF(ISNA( VLOOKUP(C274,attrDesc!A:C,2,FALSE)),"", "\250/"&amp;VLOOKUP(C274,attrDesc!A:C,2,FALSE)&amp;":"&amp;VLOOKUP(C274,attrDesc!A:C,3,FALSE))</f>
        <v/>
      </c>
      <c r="H274" t="str">
        <f t="shared" si="16"/>
        <v>151/装备位置:手镯</v>
      </c>
      <c r="I274" t="str">
        <f t="shared" si="17"/>
        <v>法神手镯=151/装备位置:手镯</v>
      </c>
      <c r="J274" t="str">
        <f t="shared" si="18"/>
        <v/>
      </c>
      <c r="K274" t="str">
        <f t="shared" si="19"/>
        <v/>
      </c>
    </row>
    <row r="275" spans="1:11" x14ac:dyDescent="0.2">
      <c r="A275" t="str">
        <f>IF(LEN(stditems!B275)=0,"",stditems!B275)</f>
        <v>法神戒指</v>
      </c>
      <c r="B275" t="str">
        <f>IF(stditems!C275=15,"装备位置:头盔",IF(OR(stditems!C275=19,stditems!C275=20,stditems!C275=21),"装备位置:项链",IF(OR(stditems!C275=5,stditems!C275=6),"装备位置:武器",IF(OR(stditems!C275=10,stditems!C275=11),"装备位置:衣服",IF(stditems!C275=16,"装备位置:斗笠",IF(OR(stditems!C275=22,stditems!C275=23),"装备位置:戒指",IF(OR(stditems!C275=24,stditems!C275=26),"装备位置:手镯",IF(stditems!C275=31,"双击使用物品",IF(stditems!C275=4,"书籍,双击使用",IF(stditems!C275=25,"装备位置:毒符",IF(stditems!C275=41,"任务物品",IF(stditems!C275=56,"强化宝石",IF(stditems!C275=0,"药品",IF(stditems!C275=3,"卷轴",IF(stditems!C275=43,"矿石",IF(stditems!C275=2,"可使用物品",IF(stditems!C275=64,"装备位置:腰带",IF(stditems!C275=62,"装备位置:鞋子",IF(stditems!C275=53,"装备位置:宝石\有气血石功能",IF(stditems!C275=63,"装备位置:灵石",IF(stditems!C275=65,"装备位置:官印",IF(stditems!C275=90,"装备位置:灵玉",IF(OR(stditems!C275=72,stditems!C275=73,stditems!C275=74),"装备位置:称号",IF(stditems!C275=30,"装备位置:勋章",IF(stditems!C275=28,"装备位置:马牌",IF(stditems!C275=12,"装备位置:盾牌",IF(OR(stditems!C275=66,stditems!C275=67),"装备位置:时装衣服",IF(OR(stditems!C275=68,stditems!C275=69),"装备位置:时装武器",IF(OR(stditems!C275=75,stditems!C275=76,stditems!C275=77),"装备位置:时装项链",IF(stditems!C275=78,"装备位置:时装头盔",IF(OR(stditems!C275=79,stditems!C275=80),"装备位置:时装手镯",IF(OR(stditems!C275=81,stditems!C275=82),"装备位置:时装戒指",IF(stditems!C275=83,"装备位置:时装勋章",IF(OR(stditems!C275=84,stditems!C275=85),"装备位置:时装腰带",IF(OR(stditems!C275=86,stditems!C275=87),"装备位置:时装靴子",IF(OR(stditems!C275=88,stditems!C275=89),"装备位置:时装宝石","其他物品"))))))))))))))))))))))))))))))))))))</f>
        <v>装备位置:戒指</v>
      </c>
      <c r="C275">
        <f>IF(OR(stditems!C275=5,stditems!C275=10,stditems!C275=11,stditems!C275=30,stditems!C275=16,stditems!C275=12,stditems!C275=25),0,IF(OR(stditems!C275=15,stditems!C275=19,stditems!C275=20,stditems!C275=21,stditems!C275=22,stditems!C275=23,stditems!C275=24,stditems!C275=26,stditems!C275=28,stditems!C275=29,stditems!C275=30,stditems!C275=53,stditems!C275=62,stditems!C275=63,stditems!C275=64,stditems!C275=65,stditems!C275=90),stditems!D275,""))</f>
        <v>0</v>
      </c>
      <c r="D275" t="str">
        <f>IF(ISNA( VLOOKUP(C275,attrDesc!A:C,2,FALSE)),"", "\250/"&amp;VLOOKUP(C275,attrDesc!A:C,2,FALSE)&amp;":"&amp;VLOOKUP(C275,attrDesc!A:C,3,FALSE))</f>
        <v/>
      </c>
      <c r="H275" t="str">
        <f t="shared" si="16"/>
        <v>151/装备位置:戒指</v>
      </c>
      <c r="I275" t="str">
        <f t="shared" si="17"/>
        <v>法神戒指=151/装备位置:戒指</v>
      </c>
      <c r="J275" t="str">
        <f t="shared" si="18"/>
        <v/>
      </c>
      <c r="K275" t="str">
        <f t="shared" si="19"/>
        <v/>
      </c>
    </row>
    <row r="276" spans="1:11" x14ac:dyDescent="0.2">
      <c r="A276" t="str">
        <f>IF(LEN(stditems!B276)=0,"",stditems!B276)</f>
        <v>天尊头盔</v>
      </c>
      <c r="B276" t="str">
        <f>IF(stditems!C276=15,"装备位置:头盔",IF(OR(stditems!C276=19,stditems!C276=20,stditems!C276=21),"装备位置:项链",IF(OR(stditems!C276=5,stditems!C276=6),"装备位置:武器",IF(OR(stditems!C276=10,stditems!C276=11),"装备位置:衣服",IF(stditems!C276=16,"装备位置:斗笠",IF(OR(stditems!C276=22,stditems!C276=23),"装备位置:戒指",IF(OR(stditems!C276=24,stditems!C276=26),"装备位置:手镯",IF(stditems!C276=31,"双击使用物品",IF(stditems!C276=4,"书籍,双击使用",IF(stditems!C276=25,"装备位置:毒符",IF(stditems!C276=41,"任务物品",IF(stditems!C276=56,"强化宝石",IF(stditems!C276=0,"药品",IF(stditems!C276=3,"卷轴",IF(stditems!C276=43,"矿石",IF(stditems!C276=2,"可使用物品",IF(stditems!C276=64,"装备位置:腰带",IF(stditems!C276=62,"装备位置:鞋子",IF(stditems!C276=53,"装备位置:宝石\有气血石功能",IF(stditems!C276=63,"装备位置:灵石",IF(stditems!C276=65,"装备位置:官印",IF(stditems!C276=90,"装备位置:灵玉",IF(OR(stditems!C276=72,stditems!C276=73,stditems!C276=74),"装备位置:称号",IF(stditems!C276=30,"装备位置:勋章",IF(stditems!C276=28,"装备位置:马牌",IF(stditems!C276=12,"装备位置:盾牌",IF(OR(stditems!C276=66,stditems!C276=67),"装备位置:时装衣服",IF(OR(stditems!C276=68,stditems!C276=69),"装备位置:时装武器",IF(OR(stditems!C276=75,stditems!C276=76,stditems!C276=77),"装备位置:时装项链",IF(stditems!C276=78,"装备位置:时装头盔",IF(OR(stditems!C276=79,stditems!C276=80),"装备位置:时装手镯",IF(OR(stditems!C276=81,stditems!C276=82),"装备位置:时装戒指",IF(stditems!C276=83,"装备位置:时装勋章",IF(OR(stditems!C276=84,stditems!C276=85),"装备位置:时装腰带",IF(OR(stditems!C276=86,stditems!C276=87),"装备位置:时装靴子",IF(OR(stditems!C276=88,stditems!C276=89),"装备位置:时装宝石","其他物品"))))))))))))))))))))))))))))))))))))</f>
        <v>装备位置:头盔</v>
      </c>
      <c r="C276">
        <f>IF(OR(stditems!C276=5,stditems!C276=10,stditems!C276=11,stditems!C276=30,stditems!C276=16,stditems!C276=12,stditems!C276=25),0,IF(OR(stditems!C276=15,stditems!C276=19,stditems!C276=20,stditems!C276=21,stditems!C276=22,stditems!C276=23,stditems!C276=24,stditems!C276=26,stditems!C276=28,stditems!C276=29,stditems!C276=30,stditems!C276=53,stditems!C276=62,stditems!C276=63,stditems!C276=64,stditems!C276=65,stditems!C276=90),stditems!D276,""))</f>
        <v>0</v>
      </c>
      <c r="D276" t="str">
        <f>IF(ISNA( VLOOKUP(C276,attrDesc!A:C,2,FALSE)),"", "\250/"&amp;VLOOKUP(C276,attrDesc!A:C,2,FALSE)&amp;":"&amp;VLOOKUP(C276,attrDesc!A:C,3,FALSE))</f>
        <v/>
      </c>
      <c r="H276" t="str">
        <f t="shared" si="16"/>
        <v>151/装备位置:头盔</v>
      </c>
      <c r="I276" t="str">
        <f t="shared" si="17"/>
        <v>天尊头盔=151/装备位置:头盔</v>
      </c>
      <c r="J276" t="str">
        <f t="shared" si="18"/>
        <v/>
      </c>
      <c r="K276" t="str">
        <f t="shared" si="19"/>
        <v/>
      </c>
    </row>
    <row r="277" spans="1:11" x14ac:dyDescent="0.2">
      <c r="A277" t="str">
        <f>IF(LEN(stditems!B277)=0,"",stditems!B277)</f>
        <v>天尊项链</v>
      </c>
      <c r="B277" t="str">
        <f>IF(stditems!C277=15,"装备位置:头盔",IF(OR(stditems!C277=19,stditems!C277=20,stditems!C277=21),"装备位置:项链",IF(OR(stditems!C277=5,stditems!C277=6),"装备位置:武器",IF(OR(stditems!C277=10,stditems!C277=11),"装备位置:衣服",IF(stditems!C277=16,"装备位置:斗笠",IF(OR(stditems!C277=22,stditems!C277=23),"装备位置:戒指",IF(OR(stditems!C277=24,stditems!C277=26),"装备位置:手镯",IF(stditems!C277=31,"双击使用物品",IF(stditems!C277=4,"书籍,双击使用",IF(stditems!C277=25,"装备位置:毒符",IF(stditems!C277=41,"任务物品",IF(stditems!C277=56,"强化宝石",IF(stditems!C277=0,"药品",IF(stditems!C277=3,"卷轴",IF(stditems!C277=43,"矿石",IF(stditems!C277=2,"可使用物品",IF(stditems!C277=64,"装备位置:腰带",IF(stditems!C277=62,"装备位置:鞋子",IF(stditems!C277=53,"装备位置:宝石\有气血石功能",IF(stditems!C277=63,"装备位置:灵石",IF(stditems!C277=65,"装备位置:官印",IF(stditems!C277=90,"装备位置:灵玉",IF(OR(stditems!C277=72,stditems!C277=73,stditems!C277=74),"装备位置:称号",IF(stditems!C277=30,"装备位置:勋章",IF(stditems!C277=28,"装备位置:马牌",IF(stditems!C277=12,"装备位置:盾牌",IF(OR(stditems!C277=66,stditems!C277=67),"装备位置:时装衣服",IF(OR(stditems!C277=68,stditems!C277=69),"装备位置:时装武器",IF(OR(stditems!C277=75,stditems!C277=76,stditems!C277=77),"装备位置:时装项链",IF(stditems!C277=78,"装备位置:时装头盔",IF(OR(stditems!C277=79,stditems!C277=80),"装备位置:时装手镯",IF(OR(stditems!C277=81,stditems!C277=82),"装备位置:时装戒指",IF(stditems!C277=83,"装备位置:时装勋章",IF(OR(stditems!C277=84,stditems!C277=85),"装备位置:时装腰带",IF(OR(stditems!C277=86,stditems!C277=87),"装备位置:时装靴子",IF(OR(stditems!C277=88,stditems!C277=89),"装备位置:时装宝石","其他物品"))))))))))))))))))))))))))))))))))))</f>
        <v>装备位置:项链</v>
      </c>
      <c r="C277">
        <f>IF(OR(stditems!C277=5,stditems!C277=10,stditems!C277=11,stditems!C277=30,stditems!C277=16,stditems!C277=12,stditems!C277=25),0,IF(OR(stditems!C277=15,stditems!C277=19,stditems!C277=20,stditems!C277=21,stditems!C277=22,stditems!C277=23,stditems!C277=24,stditems!C277=26,stditems!C277=28,stditems!C277=29,stditems!C277=30,stditems!C277=53,stditems!C277=62,stditems!C277=63,stditems!C277=64,stditems!C277=65,stditems!C277=90),stditems!D277,""))</f>
        <v>0</v>
      </c>
      <c r="D277" t="str">
        <f>IF(ISNA( VLOOKUP(C277,attrDesc!A:C,2,FALSE)),"", "\250/"&amp;VLOOKUP(C277,attrDesc!A:C,2,FALSE)&amp;":"&amp;VLOOKUP(C277,attrDesc!A:C,3,FALSE))</f>
        <v/>
      </c>
      <c r="H277" t="str">
        <f t="shared" si="16"/>
        <v>151/装备位置:项链</v>
      </c>
      <c r="I277" t="str">
        <f t="shared" si="17"/>
        <v>天尊项链=151/装备位置:项链</v>
      </c>
      <c r="J277" t="str">
        <f t="shared" si="18"/>
        <v/>
      </c>
      <c r="K277" t="str">
        <f t="shared" si="19"/>
        <v/>
      </c>
    </row>
    <row r="278" spans="1:11" x14ac:dyDescent="0.2">
      <c r="A278" t="str">
        <f>IF(LEN(stditems!B278)=0,"",stditems!B278)</f>
        <v>天尊手镯</v>
      </c>
      <c r="B278" t="str">
        <f>IF(stditems!C278=15,"装备位置:头盔",IF(OR(stditems!C278=19,stditems!C278=20,stditems!C278=21),"装备位置:项链",IF(OR(stditems!C278=5,stditems!C278=6),"装备位置:武器",IF(OR(stditems!C278=10,stditems!C278=11),"装备位置:衣服",IF(stditems!C278=16,"装备位置:斗笠",IF(OR(stditems!C278=22,stditems!C278=23),"装备位置:戒指",IF(OR(stditems!C278=24,stditems!C278=26),"装备位置:手镯",IF(stditems!C278=31,"双击使用物品",IF(stditems!C278=4,"书籍,双击使用",IF(stditems!C278=25,"装备位置:毒符",IF(stditems!C278=41,"任务物品",IF(stditems!C278=56,"强化宝石",IF(stditems!C278=0,"药品",IF(stditems!C278=3,"卷轴",IF(stditems!C278=43,"矿石",IF(stditems!C278=2,"可使用物品",IF(stditems!C278=64,"装备位置:腰带",IF(stditems!C278=62,"装备位置:鞋子",IF(stditems!C278=53,"装备位置:宝石\有气血石功能",IF(stditems!C278=63,"装备位置:灵石",IF(stditems!C278=65,"装备位置:官印",IF(stditems!C278=90,"装备位置:灵玉",IF(OR(stditems!C278=72,stditems!C278=73,stditems!C278=74),"装备位置:称号",IF(stditems!C278=30,"装备位置:勋章",IF(stditems!C278=28,"装备位置:马牌",IF(stditems!C278=12,"装备位置:盾牌",IF(OR(stditems!C278=66,stditems!C278=67),"装备位置:时装衣服",IF(OR(stditems!C278=68,stditems!C278=69),"装备位置:时装武器",IF(OR(stditems!C278=75,stditems!C278=76,stditems!C278=77),"装备位置:时装项链",IF(stditems!C278=78,"装备位置:时装头盔",IF(OR(stditems!C278=79,stditems!C278=80),"装备位置:时装手镯",IF(OR(stditems!C278=81,stditems!C278=82),"装备位置:时装戒指",IF(stditems!C278=83,"装备位置:时装勋章",IF(OR(stditems!C278=84,stditems!C278=85),"装备位置:时装腰带",IF(OR(stditems!C278=86,stditems!C278=87),"装备位置:时装靴子",IF(OR(stditems!C278=88,stditems!C278=89),"装备位置:时装宝石","其他物品"))))))))))))))))))))))))))))))))))))</f>
        <v>装备位置:手镯</v>
      </c>
      <c r="C278">
        <f>IF(OR(stditems!C278=5,stditems!C278=10,stditems!C278=11,stditems!C278=30,stditems!C278=16,stditems!C278=12,stditems!C278=25),0,IF(OR(stditems!C278=15,stditems!C278=19,stditems!C278=20,stditems!C278=21,stditems!C278=22,stditems!C278=23,stditems!C278=24,stditems!C278=26,stditems!C278=28,stditems!C278=29,stditems!C278=30,stditems!C278=53,stditems!C278=62,stditems!C278=63,stditems!C278=64,stditems!C278=65,stditems!C278=90),stditems!D278,""))</f>
        <v>0</v>
      </c>
      <c r="D278" t="str">
        <f>IF(ISNA( VLOOKUP(C278,attrDesc!A:C,2,FALSE)),"", "\250/"&amp;VLOOKUP(C278,attrDesc!A:C,2,FALSE)&amp;":"&amp;VLOOKUP(C278,attrDesc!A:C,3,FALSE))</f>
        <v/>
      </c>
      <c r="H278" t="str">
        <f t="shared" si="16"/>
        <v>151/装备位置:手镯</v>
      </c>
      <c r="I278" t="str">
        <f t="shared" si="17"/>
        <v>天尊手镯=151/装备位置:手镯</v>
      </c>
      <c r="J278" t="str">
        <f t="shared" si="18"/>
        <v/>
      </c>
      <c r="K278" t="str">
        <f t="shared" si="19"/>
        <v/>
      </c>
    </row>
    <row r="279" spans="1:11" x14ac:dyDescent="0.2">
      <c r="A279" t="str">
        <f>IF(LEN(stditems!B279)=0,"",stditems!B279)</f>
        <v>天尊戒指</v>
      </c>
      <c r="B279" t="str">
        <f>IF(stditems!C279=15,"装备位置:头盔",IF(OR(stditems!C279=19,stditems!C279=20,stditems!C279=21),"装备位置:项链",IF(OR(stditems!C279=5,stditems!C279=6),"装备位置:武器",IF(OR(stditems!C279=10,stditems!C279=11),"装备位置:衣服",IF(stditems!C279=16,"装备位置:斗笠",IF(OR(stditems!C279=22,stditems!C279=23),"装备位置:戒指",IF(OR(stditems!C279=24,stditems!C279=26),"装备位置:手镯",IF(stditems!C279=31,"双击使用物品",IF(stditems!C279=4,"书籍,双击使用",IF(stditems!C279=25,"装备位置:毒符",IF(stditems!C279=41,"任务物品",IF(stditems!C279=56,"强化宝石",IF(stditems!C279=0,"药品",IF(stditems!C279=3,"卷轴",IF(stditems!C279=43,"矿石",IF(stditems!C279=2,"可使用物品",IF(stditems!C279=64,"装备位置:腰带",IF(stditems!C279=62,"装备位置:鞋子",IF(stditems!C279=53,"装备位置:宝石\有气血石功能",IF(stditems!C279=63,"装备位置:灵石",IF(stditems!C279=65,"装备位置:官印",IF(stditems!C279=90,"装备位置:灵玉",IF(OR(stditems!C279=72,stditems!C279=73,stditems!C279=74),"装备位置:称号",IF(stditems!C279=30,"装备位置:勋章",IF(stditems!C279=28,"装备位置:马牌",IF(stditems!C279=12,"装备位置:盾牌",IF(OR(stditems!C279=66,stditems!C279=67),"装备位置:时装衣服",IF(OR(stditems!C279=68,stditems!C279=69),"装备位置:时装武器",IF(OR(stditems!C279=75,stditems!C279=76,stditems!C279=77),"装备位置:时装项链",IF(stditems!C279=78,"装备位置:时装头盔",IF(OR(stditems!C279=79,stditems!C279=80),"装备位置:时装手镯",IF(OR(stditems!C279=81,stditems!C279=82),"装备位置:时装戒指",IF(stditems!C279=83,"装备位置:时装勋章",IF(OR(stditems!C279=84,stditems!C279=85),"装备位置:时装腰带",IF(OR(stditems!C279=86,stditems!C279=87),"装备位置:时装靴子",IF(OR(stditems!C279=88,stditems!C279=89),"装备位置:时装宝石","其他物品"))))))))))))))))))))))))))))))))))))</f>
        <v>装备位置:戒指</v>
      </c>
      <c r="C279">
        <f>IF(OR(stditems!C279=5,stditems!C279=10,stditems!C279=11,stditems!C279=30,stditems!C279=16,stditems!C279=12,stditems!C279=25),0,IF(OR(stditems!C279=15,stditems!C279=19,stditems!C279=20,stditems!C279=21,stditems!C279=22,stditems!C279=23,stditems!C279=24,stditems!C279=26,stditems!C279=28,stditems!C279=29,stditems!C279=30,stditems!C279=53,stditems!C279=62,stditems!C279=63,stditems!C279=64,stditems!C279=65,stditems!C279=90),stditems!D279,""))</f>
        <v>0</v>
      </c>
      <c r="D279" t="str">
        <f>IF(ISNA( VLOOKUP(C279,attrDesc!A:C,2,FALSE)),"", "\250/"&amp;VLOOKUP(C279,attrDesc!A:C,2,FALSE)&amp;":"&amp;VLOOKUP(C279,attrDesc!A:C,3,FALSE))</f>
        <v/>
      </c>
      <c r="H279" t="str">
        <f t="shared" si="16"/>
        <v>151/装备位置:戒指</v>
      </c>
      <c r="I279" t="str">
        <f t="shared" si="17"/>
        <v>天尊戒指=151/装备位置:戒指</v>
      </c>
      <c r="J279" t="str">
        <f t="shared" si="18"/>
        <v/>
      </c>
      <c r="K279" t="str">
        <f t="shared" si="19"/>
        <v/>
      </c>
    </row>
    <row r="280" spans="1:11" x14ac:dyDescent="0.2">
      <c r="A280" t="str">
        <f>IF(LEN(stditems!B280)=0,"",stditems!B280)</f>
        <v>布鞋</v>
      </c>
      <c r="B280" t="str">
        <f>IF(stditems!C280=15,"装备位置:头盔",IF(OR(stditems!C280=19,stditems!C280=20,stditems!C280=21),"装备位置:项链",IF(OR(stditems!C280=5,stditems!C280=6),"装备位置:武器",IF(OR(stditems!C280=10,stditems!C280=11),"装备位置:衣服",IF(stditems!C280=16,"装备位置:斗笠",IF(OR(stditems!C280=22,stditems!C280=23),"装备位置:戒指",IF(OR(stditems!C280=24,stditems!C280=26),"装备位置:手镯",IF(stditems!C280=31,"双击使用物品",IF(stditems!C280=4,"书籍,双击使用",IF(stditems!C280=25,"装备位置:毒符",IF(stditems!C280=41,"任务物品",IF(stditems!C280=56,"强化宝石",IF(stditems!C280=0,"药品",IF(stditems!C280=3,"卷轴",IF(stditems!C280=43,"矿石",IF(stditems!C280=2,"可使用物品",IF(stditems!C280=64,"装备位置:腰带",IF(stditems!C280=62,"装备位置:鞋子",IF(stditems!C280=53,"装备位置:宝石\有气血石功能",IF(stditems!C280=63,"装备位置:灵石",IF(stditems!C280=65,"装备位置:官印",IF(stditems!C280=90,"装备位置:灵玉",IF(OR(stditems!C280=72,stditems!C280=73,stditems!C280=74),"装备位置:称号",IF(stditems!C280=30,"装备位置:勋章",IF(stditems!C280=28,"装备位置:马牌",IF(stditems!C280=12,"装备位置:盾牌",IF(OR(stditems!C280=66,stditems!C280=67),"装备位置:时装衣服",IF(OR(stditems!C280=68,stditems!C280=69),"装备位置:时装武器",IF(OR(stditems!C280=75,stditems!C280=76,stditems!C280=77),"装备位置:时装项链",IF(stditems!C280=78,"装备位置:时装头盔",IF(OR(stditems!C280=79,stditems!C280=80),"装备位置:时装手镯",IF(OR(stditems!C280=81,stditems!C280=82),"装备位置:时装戒指",IF(stditems!C280=83,"装备位置:时装勋章",IF(OR(stditems!C280=84,stditems!C280=85),"装备位置:时装腰带",IF(OR(stditems!C280=86,stditems!C280=87),"装备位置:时装靴子",IF(OR(stditems!C280=88,stditems!C280=89),"装备位置:时装宝石","其他物品"))))))))))))))))))))))))))))))))))))</f>
        <v>装备位置:鞋子</v>
      </c>
      <c r="C280">
        <f>IF(OR(stditems!C280=5,stditems!C280=10,stditems!C280=11,stditems!C280=30,stditems!C280=16,stditems!C280=12,stditems!C280=25),0,IF(OR(stditems!C280=15,stditems!C280=19,stditems!C280=20,stditems!C280=21,stditems!C280=22,stditems!C280=23,stditems!C280=24,stditems!C280=26,stditems!C280=28,stditems!C280=29,stditems!C280=30,stditems!C280=53,stditems!C280=62,stditems!C280=63,stditems!C280=64,stditems!C280=65,stditems!C280=90),stditems!D280,""))</f>
        <v>0</v>
      </c>
      <c r="D280" t="str">
        <f>IF(ISNA( VLOOKUP(C280,attrDesc!A:C,2,FALSE)),"", "\250/"&amp;VLOOKUP(C280,attrDesc!A:C,2,FALSE)&amp;":"&amp;VLOOKUP(C280,attrDesc!A:C,3,FALSE))</f>
        <v/>
      </c>
      <c r="H280" t="str">
        <f t="shared" si="16"/>
        <v>151/装备位置:鞋子</v>
      </c>
      <c r="I280" t="str">
        <f t="shared" si="17"/>
        <v>布鞋=151/装备位置:鞋子</v>
      </c>
      <c r="J280" t="str">
        <f t="shared" si="18"/>
        <v/>
      </c>
      <c r="K280" t="str">
        <f t="shared" si="19"/>
        <v/>
      </c>
    </row>
    <row r="281" spans="1:11" x14ac:dyDescent="0.2">
      <c r="A281" t="str">
        <f>IF(LEN(stditems!B281)=0,"",stditems!B281)</f>
        <v>鹿皮靴</v>
      </c>
      <c r="B281" t="str">
        <f>IF(stditems!C281=15,"装备位置:头盔",IF(OR(stditems!C281=19,stditems!C281=20,stditems!C281=21),"装备位置:项链",IF(OR(stditems!C281=5,stditems!C281=6),"装备位置:武器",IF(OR(stditems!C281=10,stditems!C281=11),"装备位置:衣服",IF(stditems!C281=16,"装备位置:斗笠",IF(OR(stditems!C281=22,stditems!C281=23),"装备位置:戒指",IF(OR(stditems!C281=24,stditems!C281=26),"装备位置:手镯",IF(stditems!C281=31,"双击使用物品",IF(stditems!C281=4,"书籍,双击使用",IF(stditems!C281=25,"装备位置:毒符",IF(stditems!C281=41,"任务物品",IF(stditems!C281=56,"强化宝石",IF(stditems!C281=0,"药品",IF(stditems!C281=3,"卷轴",IF(stditems!C281=43,"矿石",IF(stditems!C281=2,"可使用物品",IF(stditems!C281=64,"装备位置:腰带",IF(stditems!C281=62,"装备位置:鞋子",IF(stditems!C281=53,"装备位置:宝石\有气血石功能",IF(stditems!C281=63,"装备位置:灵石",IF(stditems!C281=65,"装备位置:官印",IF(stditems!C281=90,"装备位置:灵玉",IF(OR(stditems!C281=72,stditems!C281=73,stditems!C281=74),"装备位置:称号",IF(stditems!C281=30,"装备位置:勋章",IF(stditems!C281=28,"装备位置:马牌",IF(stditems!C281=12,"装备位置:盾牌",IF(OR(stditems!C281=66,stditems!C281=67),"装备位置:时装衣服",IF(OR(stditems!C281=68,stditems!C281=69),"装备位置:时装武器",IF(OR(stditems!C281=75,stditems!C281=76,stditems!C281=77),"装备位置:时装项链",IF(stditems!C281=78,"装备位置:时装头盔",IF(OR(stditems!C281=79,stditems!C281=80),"装备位置:时装手镯",IF(OR(stditems!C281=81,stditems!C281=82),"装备位置:时装戒指",IF(stditems!C281=83,"装备位置:时装勋章",IF(OR(stditems!C281=84,stditems!C281=85),"装备位置:时装腰带",IF(OR(stditems!C281=86,stditems!C281=87),"装备位置:时装靴子",IF(OR(stditems!C281=88,stditems!C281=89),"装备位置:时装宝石","其他物品"))))))))))))))))))))))))))))))))))))</f>
        <v>装备位置:鞋子</v>
      </c>
      <c r="C281">
        <f>IF(OR(stditems!C281=5,stditems!C281=10,stditems!C281=11,stditems!C281=30,stditems!C281=16,stditems!C281=12,stditems!C281=25),0,IF(OR(stditems!C281=15,stditems!C281=19,stditems!C281=20,stditems!C281=21,stditems!C281=22,stditems!C281=23,stditems!C281=24,stditems!C281=26,stditems!C281=28,stditems!C281=29,stditems!C281=30,stditems!C281=53,stditems!C281=62,stditems!C281=63,stditems!C281=64,stditems!C281=65,stditems!C281=90),stditems!D281,""))</f>
        <v>0</v>
      </c>
      <c r="D281" t="str">
        <f>IF(ISNA( VLOOKUP(C281,attrDesc!A:C,2,FALSE)),"", "\250/"&amp;VLOOKUP(C281,attrDesc!A:C,2,FALSE)&amp;":"&amp;VLOOKUP(C281,attrDesc!A:C,3,FALSE))</f>
        <v/>
      </c>
      <c r="H281" t="str">
        <f t="shared" si="16"/>
        <v>151/装备位置:鞋子</v>
      </c>
      <c r="I281" t="str">
        <f t="shared" si="17"/>
        <v>鹿皮靴=151/装备位置:鞋子</v>
      </c>
      <c r="J281" t="str">
        <f t="shared" si="18"/>
        <v/>
      </c>
      <c r="K281" t="str">
        <f t="shared" si="19"/>
        <v/>
      </c>
    </row>
    <row r="282" spans="1:11" x14ac:dyDescent="0.2">
      <c r="A282" t="str">
        <f>IF(LEN(stditems!B282)=0,"",stditems!B282)</f>
        <v>紫绸靴</v>
      </c>
      <c r="B282" t="str">
        <f>IF(stditems!C282=15,"装备位置:头盔",IF(OR(stditems!C282=19,stditems!C282=20,stditems!C282=21),"装备位置:项链",IF(OR(stditems!C282=5,stditems!C282=6),"装备位置:武器",IF(OR(stditems!C282=10,stditems!C282=11),"装备位置:衣服",IF(stditems!C282=16,"装备位置:斗笠",IF(OR(stditems!C282=22,stditems!C282=23),"装备位置:戒指",IF(OR(stditems!C282=24,stditems!C282=26),"装备位置:手镯",IF(stditems!C282=31,"双击使用物品",IF(stditems!C282=4,"书籍,双击使用",IF(stditems!C282=25,"装备位置:毒符",IF(stditems!C282=41,"任务物品",IF(stditems!C282=56,"强化宝石",IF(stditems!C282=0,"药品",IF(stditems!C282=3,"卷轴",IF(stditems!C282=43,"矿石",IF(stditems!C282=2,"可使用物品",IF(stditems!C282=64,"装备位置:腰带",IF(stditems!C282=62,"装备位置:鞋子",IF(stditems!C282=53,"装备位置:宝石\有气血石功能",IF(stditems!C282=63,"装备位置:灵石",IF(stditems!C282=65,"装备位置:官印",IF(stditems!C282=90,"装备位置:灵玉",IF(OR(stditems!C282=72,stditems!C282=73,stditems!C282=74),"装备位置:称号",IF(stditems!C282=30,"装备位置:勋章",IF(stditems!C282=28,"装备位置:马牌",IF(stditems!C282=12,"装备位置:盾牌",IF(OR(stditems!C282=66,stditems!C282=67),"装备位置:时装衣服",IF(OR(stditems!C282=68,stditems!C282=69),"装备位置:时装武器",IF(OR(stditems!C282=75,stditems!C282=76,stditems!C282=77),"装备位置:时装项链",IF(stditems!C282=78,"装备位置:时装头盔",IF(OR(stditems!C282=79,stditems!C282=80),"装备位置:时装手镯",IF(OR(stditems!C282=81,stditems!C282=82),"装备位置:时装戒指",IF(stditems!C282=83,"装备位置:时装勋章",IF(OR(stditems!C282=84,stditems!C282=85),"装备位置:时装腰带",IF(OR(stditems!C282=86,stditems!C282=87),"装备位置:时装靴子",IF(OR(stditems!C282=88,stditems!C282=89),"装备位置:时装宝石","其他物品"))))))))))))))))))))))))))))))))))))</f>
        <v>装备位置:鞋子</v>
      </c>
      <c r="C282">
        <f>IF(OR(stditems!C282=5,stditems!C282=10,stditems!C282=11,stditems!C282=30,stditems!C282=16,stditems!C282=12,stditems!C282=25),0,IF(OR(stditems!C282=15,stditems!C282=19,stditems!C282=20,stditems!C282=21,stditems!C282=22,stditems!C282=23,stditems!C282=24,stditems!C282=26,stditems!C282=28,stditems!C282=29,stditems!C282=30,stditems!C282=53,stditems!C282=62,stditems!C282=63,stditems!C282=64,stditems!C282=65,stditems!C282=90),stditems!D282,""))</f>
        <v>0</v>
      </c>
      <c r="D282" t="str">
        <f>IF(ISNA( VLOOKUP(C282,attrDesc!A:C,2,FALSE)),"", "\250/"&amp;VLOOKUP(C282,attrDesc!A:C,2,FALSE)&amp;":"&amp;VLOOKUP(C282,attrDesc!A:C,3,FALSE))</f>
        <v/>
      </c>
      <c r="H282" t="str">
        <f t="shared" si="16"/>
        <v>151/装备位置:鞋子</v>
      </c>
      <c r="I282" t="str">
        <f t="shared" si="17"/>
        <v>紫绸靴=151/装备位置:鞋子</v>
      </c>
      <c r="J282" t="str">
        <f t="shared" si="18"/>
        <v/>
      </c>
      <c r="K282" t="str">
        <f t="shared" si="19"/>
        <v/>
      </c>
    </row>
    <row r="283" spans="1:11" x14ac:dyDescent="0.2">
      <c r="A283" t="str">
        <f>IF(LEN(stditems!B283)=0,"",stditems!B283)</f>
        <v>避魂靴</v>
      </c>
      <c r="B283" t="str">
        <f>IF(stditems!C283=15,"装备位置:头盔",IF(OR(stditems!C283=19,stditems!C283=20,stditems!C283=21),"装备位置:项链",IF(OR(stditems!C283=5,stditems!C283=6),"装备位置:武器",IF(OR(stditems!C283=10,stditems!C283=11),"装备位置:衣服",IF(stditems!C283=16,"装备位置:斗笠",IF(OR(stditems!C283=22,stditems!C283=23),"装备位置:戒指",IF(OR(stditems!C283=24,stditems!C283=26),"装备位置:手镯",IF(stditems!C283=31,"双击使用物品",IF(stditems!C283=4,"书籍,双击使用",IF(stditems!C283=25,"装备位置:毒符",IF(stditems!C283=41,"任务物品",IF(stditems!C283=56,"强化宝石",IF(stditems!C283=0,"药品",IF(stditems!C283=3,"卷轴",IF(stditems!C283=43,"矿石",IF(stditems!C283=2,"可使用物品",IF(stditems!C283=64,"装备位置:腰带",IF(stditems!C283=62,"装备位置:鞋子",IF(stditems!C283=53,"装备位置:宝石\有气血石功能",IF(stditems!C283=63,"装备位置:灵石",IF(stditems!C283=65,"装备位置:官印",IF(stditems!C283=90,"装备位置:灵玉",IF(OR(stditems!C283=72,stditems!C283=73,stditems!C283=74),"装备位置:称号",IF(stditems!C283=30,"装备位置:勋章",IF(stditems!C283=28,"装备位置:马牌",IF(stditems!C283=12,"装备位置:盾牌",IF(OR(stditems!C283=66,stditems!C283=67),"装备位置:时装衣服",IF(OR(stditems!C283=68,stditems!C283=69),"装备位置:时装武器",IF(OR(stditems!C283=75,stditems!C283=76,stditems!C283=77),"装备位置:时装项链",IF(stditems!C283=78,"装备位置:时装头盔",IF(OR(stditems!C283=79,stditems!C283=80),"装备位置:时装手镯",IF(OR(stditems!C283=81,stditems!C283=82),"装备位置:时装戒指",IF(stditems!C283=83,"装备位置:时装勋章",IF(OR(stditems!C283=84,stditems!C283=85),"装备位置:时装腰带",IF(OR(stditems!C283=86,stditems!C283=87),"装备位置:时装靴子",IF(OR(stditems!C283=88,stditems!C283=89),"装备位置:时装宝石","其他物品"))))))))))))))))))))))))))))))))))))</f>
        <v>装备位置:鞋子</v>
      </c>
      <c r="C283">
        <f>IF(OR(stditems!C283=5,stditems!C283=10,stditems!C283=11,stditems!C283=30,stditems!C283=16,stditems!C283=12,stditems!C283=25),0,IF(OR(stditems!C283=15,stditems!C283=19,stditems!C283=20,stditems!C283=21,stditems!C283=22,stditems!C283=23,stditems!C283=24,stditems!C283=26,stditems!C283=28,stditems!C283=29,stditems!C283=30,stditems!C283=53,stditems!C283=62,stditems!C283=63,stditems!C283=64,stditems!C283=65,stditems!C283=90),stditems!D283,""))</f>
        <v>0</v>
      </c>
      <c r="D283" t="str">
        <f>IF(ISNA( VLOOKUP(C283,attrDesc!A:C,2,FALSE)),"", "\250/"&amp;VLOOKUP(C283,attrDesc!A:C,2,FALSE)&amp;":"&amp;VLOOKUP(C283,attrDesc!A:C,3,FALSE))</f>
        <v/>
      </c>
      <c r="H283" t="str">
        <f t="shared" si="16"/>
        <v>151/装备位置:鞋子</v>
      </c>
      <c r="I283" t="str">
        <f t="shared" si="17"/>
        <v>避魂靴=151/装备位置:鞋子</v>
      </c>
      <c r="J283" t="str">
        <f t="shared" si="18"/>
        <v/>
      </c>
      <c r="K283" t="str">
        <f t="shared" si="19"/>
        <v/>
      </c>
    </row>
    <row r="284" spans="1:11" x14ac:dyDescent="0.2">
      <c r="A284" t="str">
        <f>IF(LEN(stditems!B284)=0,"",stditems!B284)</f>
        <v>兽皮腰带</v>
      </c>
      <c r="B284" t="str">
        <f>IF(stditems!C284=15,"装备位置:头盔",IF(OR(stditems!C284=19,stditems!C284=20,stditems!C284=21),"装备位置:项链",IF(OR(stditems!C284=5,stditems!C284=6),"装备位置:武器",IF(OR(stditems!C284=10,stditems!C284=11),"装备位置:衣服",IF(stditems!C284=16,"装备位置:斗笠",IF(OR(stditems!C284=22,stditems!C284=23),"装备位置:戒指",IF(OR(stditems!C284=24,stditems!C284=26),"装备位置:手镯",IF(stditems!C284=31,"双击使用物品",IF(stditems!C284=4,"书籍,双击使用",IF(stditems!C284=25,"装备位置:毒符",IF(stditems!C284=41,"任务物品",IF(stditems!C284=56,"强化宝石",IF(stditems!C284=0,"药品",IF(stditems!C284=3,"卷轴",IF(stditems!C284=43,"矿石",IF(stditems!C284=2,"可使用物品",IF(stditems!C284=64,"装备位置:腰带",IF(stditems!C284=62,"装备位置:鞋子",IF(stditems!C284=53,"装备位置:宝石\有气血石功能",IF(stditems!C284=63,"装备位置:灵石",IF(stditems!C284=65,"装备位置:官印",IF(stditems!C284=90,"装备位置:灵玉",IF(OR(stditems!C284=72,stditems!C284=73,stditems!C284=74),"装备位置:称号",IF(stditems!C284=30,"装备位置:勋章",IF(stditems!C284=28,"装备位置:马牌",IF(stditems!C284=12,"装备位置:盾牌",IF(OR(stditems!C284=66,stditems!C284=67),"装备位置:时装衣服",IF(OR(stditems!C284=68,stditems!C284=69),"装备位置:时装武器",IF(OR(stditems!C284=75,stditems!C284=76,stditems!C284=77),"装备位置:时装项链",IF(stditems!C284=78,"装备位置:时装头盔",IF(OR(stditems!C284=79,stditems!C284=80),"装备位置:时装手镯",IF(OR(stditems!C284=81,stditems!C284=82),"装备位置:时装戒指",IF(stditems!C284=83,"装备位置:时装勋章",IF(OR(stditems!C284=84,stditems!C284=85),"装备位置:时装腰带",IF(OR(stditems!C284=86,stditems!C284=87),"装备位置:时装靴子",IF(OR(stditems!C284=88,stditems!C284=89),"装备位置:时装宝石","其他物品"))))))))))))))))))))))))))))))))))))</f>
        <v>装备位置:腰带</v>
      </c>
      <c r="C284">
        <f>IF(OR(stditems!C284=5,stditems!C284=10,stditems!C284=11,stditems!C284=30,stditems!C284=16,stditems!C284=12,stditems!C284=25),0,IF(OR(stditems!C284=15,stditems!C284=19,stditems!C284=20,stditems!C284=21,stditems!C284=22,stditems!C284=23,stditems!C284=24,stditems!C284=26,stditems!C284=28,stditems!C284=29,stditems!C284=30,stditems!C284=53,stditems!C284=62,stditems!C284=63,stditems!C284=64,stditems!C284=65,stditems!C284=90),stditems!D284,""))</f>
        <v>0</v>
      </c>
      <c r="D284" t="str">
        <f>IF(ISNA( VLOOKUP(C284,attrDesc!A:C,2,FALSE)),"", "\250/"&amp;VLOOKUP(C284,attrDesc!A:C,2,FALSE)&amp;":"&amp;VLOOKUP(C284,attrDesc!A:C,3,FALSE))</f>
        <v/>
      </c>
      <c r="H284" t="str">
        <f t="shared" si="16"/>
        <v>151/装备位置:腰带</v>
      </c>
      <c r="I284" t="str">
        <f t="shared" si="17"/>
        <v>兽皮腰带=151/装备位置:腰带</v>
      </c>
      <c r="J284" t="str">
        <f t="shared" si="18"/>
        <v/>
      </c>
      <c r="K284" t="str">
        <f t="shared" si="19"/>
        <v/>
      </c>
    </row>
    <row r="285" spans="1:11" x14ac:dyDescent="0.2">
      <c r="A285" t="str">
        <f>IF(LEN(stditems!B285)=0,"",stditems!B285)</f>
        <v>铁腰带</v>
      </c>
      <c r="B285" t="str">
        <f>IF(stditems!C285=15,"装备位置:头盔",IF(OR(stditems!C285=19,stditems!C285=20,stditems!C285=21),"装备位置:项链",IF(OR(stditems!C285=5,stditems!C285=6),"装备位置:武器",IF(OR(stditems!C285=10,stditems!C285=11),"装备位置:衣服",IF(stditems!C285=16,"装备位置:斗笠",IF(OR(stditems!C285=22,stditems!C285=23),"装备位置:戒指",IF(OR(stditems!C285=24,stditems!C285=26),"装备位置:手镯",IF(stditems!C285=31,"双击使用物品",IF(stditems!C285=4,"书籍,双击使用",IF(stditems!C285=25,"装备位置:毒符",IF(stditems!C285=41,"任务物品",IF(stditems!C285=56,"强化宝石",IF(stditems!C285=0,"药品",IF(stditems!C285=3,"卷轴",IF(stditems!C285=43,"矿石",IF(stditems!C285=2,"可使用物品",IF(stditems!C285=64,"装备位置:腰带",IF(stditems!C285=62,"装备位置:鞋子",IF(stditems!C285=53,"装备位置:宝石\有气血石功能",IF(stditems!C285=63,"装备位置:灵石",IF(stditems!C285=65,"装备位置:官印",IF(stditems!C285=90,"装备位置:灵玉",IF(OR(stditems!C285=72,stditems!C285=73,stditems!C285=74),"装备位置:称号",IF(stditems!C285=30,"装备位置:勋章",IF(stditems!C285=28,"装备位置:马牌",IF(stditems!C285=12,"装备位置:盾牌",IF(OR(stditems!C285=66,stditems!C285=67),"装备位置:时装衣服",IF(OR(stditems!C285=68,stditems!C285=69),"装备位置:时装武器",IF(OR(stditems!C285=75,stditems!C285=76,stditems!C285=77),"装备位置:时装项链",IF(stditems!C285=78,"装备位置:时装头盔",IF(OR(stditems!C285=79,stditems!C285=80),"装备位置:时装手镯",IF(OR(stditems!C285=81,stditems!C285=82),"装备位置:时装戒指",IF(stditems!C285=83,"装备位置:时装勋章",IF(OR(stditems!C285=84,stditems!C285=85),"装备位置:时装腰带",IF(OR(stditems!C285=86,stditems!C285=87),"装备位置:时装靴子",IF(OR(stditems!C285=88,stditems!C285=89),"装备位置:时装宝石","其他物品"))))))))))))))))))))))))))))))))))))</f>
        <v>装备位置:腰带</v>
      </c>
      <c r="C285">
        <f>IF(OR(stditems!C285=5,stditems!C285=10,stditems!C285=11,stditems!C285=30,stditems!C285=16,stditems!C285=12,stditems!C285=25),0,IF(OR(stditems!C285=15,stditems!C285=19,stditems!C285=20,stditems!C285=21,stditems!C285=22,stditems!C285=23,stditems!C285=24,stditems!C285=26,stditems!C285=28,stditems!C285=29,stditems!C285=30,stditems!C285=53,stditems!C285=62,stditems!C285=63,stditems!C285=64,stditems!C285=65,stditems!C285=90),stditems!D285,""))</f>
        <v>0</v>
      </c>
      <c r="D285" t="str">
        <f>IF(ISNA( VLOOKUP(C285,attrDesc!A:C,2,FALSE)),"", "\250/"&amp;VLOOKUP(C285,attrDesc!A:C,2,FALSE)&amp;":"&amp;VLOOKUP(C285,attrDesc!A:C,3,FALSE))</f>
        <v/>
      </c>
      <c r="H285" t="str">
        <f t="shared" si="16"/>
        <v>151/装备位置:腰带</v>
      </c>
      <c r="I285" t="str">
        <f t="shared" si="17"/>
        <v>铁腰带=151/装备位置:腰带</v>
      </c>
      <c r="J285" t="str">
        <f t="shared" si="18"/>
        <v/>
      </c>
      <c r="K285" t="str">
        <f t="shared" si="19"/>
        <v/>
      </c>
    </row>
    <row r="286" spans="1:11" x14ac:dyDescent="0.2">
      <c r="A286" t="str">
        <f>IF(LEN(stditems!B286)=0,"",stditems!B286)</f>
        <v>青铜腰带</v>
      </c>
      <c r="B286" t="str">
        <f>IF(stditems!C286=15,"装备位置:头盔",IF(OR(stditems!C286=19,stditems!C286=20,stditems!C286=21),"装备位置:项链",IF(OR(stditems!C286=5,stditems!C286=6),"装备位置:武器",IF(OR(stditems!C286=10,stditems!C286=11),"装备位置:衣服",IF(stditems!C286=16,"装备位置:斗笠",IF(OR(stditems!C286=22,stditems!C286=23),"装备位置:戒指",IF(OR(stditems!C286=24,stditems!C286=26),"装备位置:手镯",IF(stditems!C286=31,"双击使用物品",IF(stditems!C286=4,"书籍,双击使用",IF(stditems!C286=25,"装备位置:毒符",IF(stditems!C286=41,"任务物品",IF(stditems!C286=56,"强化宝石",IF(stditems!C286=0,"药品",IF(stditems!C286=3,"卷轴",IF(stditems!C286=43,"矿石",IF(stditems!C286=2,"可使用物品",IF(stditems!C286=64,"装备位置:腰带",IF(stditems!C286=62,"装备位置:鞋子",IF(stditems!C286=53,"装备位置:宝石\有气血石功能",IF(stditems!C286=63,"装备位置:灵石",IF(stditems!C286=65,"装备位置:官印",IF(stditems!C286=90,"装备位置:灵玉",IF(OR(stditems!C286=72,stditems!C286=73,stditems!C286=74),"装备位置:称号",IF(stditems!C286=30,"装备位置:勋章",IF(stditems!C286=28,"装备位置:马牌",IF(stditems!C286=12,"装备位置:盾牌",IF(OR(stditems!C286=66,stditems!C286=67),"装备位置:时装衣服",IF(OR(stditems!C286=68,stditems!C286=69),"装备位置:时装武器",IF(OR(stditems!C286=75,stditems!C286=76,stditems!C286=77),"装备位置:时装项链",IF(stditems!C286=78,"装备位置:时装头盔",IF(OR(stditems!C286=79,stditems!C286=80),"装备位置:时装手镯",IF(OR(stditems!C286=81,stditems!C286=82),"装备位置:时装戒指",IF(stditems!C286=83,"装备位置:时装勋章",IF(OR(stditems!C286=84,stditems!C286=85),"装备位置:时装腰带",IF(OR(stditems!C286=86,stditems!C286=87),"装备位置:时装靴子",IF(OR(stditems!C286=88,stditems!C286=89),"装备位置:时装宝石","其他物品"))))))))))))))))))))))))))))))))))))</f>
        <v>装备位置:腰带</v>
      </c>
      <c r="C286">
        <f>IF(OR(stditems!C286=5,stditems!C286=10,stditems!C286=11,stditems!C286=30,stditems!C286=16,stditems!C286=12,stditems!C286=25),0,IF(OR(stditems!C286=15,stditems!C286=19,stditems!C286=20,stditems!C286=21,stditems!C286=22,stditems!C286=23,stditems!C286=24,stditems!C286=26,stditems!C286=28,stditems!C286=29,stditems!C286=30,stditems!C286=53,stditems!C286=62,stditems!C286=63,stditems!C286=64,stditems!C286=65,stditems!C286=90),stditems!D286,""))</f>
        <v>0</v>
      </c>
      <c r="D286" t="str">
        <f>IF(ISNA( VLOOKUP(C286,attrDesc!A:C,2,FALSE)),"", "\250/"&amp;VLOOKUP(C286,attrDesc!A:C,2,FALSE)&amp;":"&amp;VLOOKUP(C286,attrDesc!A:C,3,FALSE))</f>
        <v/>
      </c>
      <c r="H286" t="str">
        <f t="shared" si="16"/>
        <v>151/装备位置:腰带</v>
      </c>
      <c r="I286" t="str">
        <f t="shared" si="17"/>
        <v>青铜腰带=151/装备位置:腰带</v>
      </c>
      <c r="J286" t="str">
        <f t="shared" si="18"/>
        <v/>
      </c>
      <c r="K286" t="str">
        <f t="shared" si="19"/>
        <v/>
      </c>
    </row>
    <row r="287" spans="1:11" x14ac:dyDescent="0.2">
      <c r="A287" t="str">
        <f>IF(LEN(stditems!B287)=0,"",stditems!B287)</f>
        <v>钢铁腰带</v>
      </c>
      <c r="B287" t="str">
        <f>IF(stditems!C287=15,"装备位置:头盔",IF(OR(stditems!C287=19,stditems!C287=20,stditems!C287=21),"装备位置:项链",IF(OR(stditems!C287=5,stditems!C287=6),"装备位置:武器",IF(OR(stditems!C287=10,stditems!C287=11),"装备位置:衣服",IF(stditems!C287=16,"装备位置:斗笠",IF(OR(stditems!C287=22,stditems!C287=23),"装备位置:戒指",IF(OR(stditems!C287=24,stditems!C287=26),"装备位置:手镯",IF(stditems!C287=31,"双击使用物品",IF(stditems!C287=4,"书籍,双击使用",IF(stditems!C287=25,"装备位置:毒符",IF(stditems!C287=41,"任务物品",IF(stditems!C287=56,"强化宝石",IF(stditems!C287=0,"药品",IF(stditems!C287=3,"卷轴",IF(stditems!C287=43,"矿石",IF(stditems!C287=2,"可使用物品",IF(stditems!C287=64,"装备位置:腰带",IF(stditems!C287=62,"装备位置:鞋子",IF(stditems!C287=53,"装备位置:宝石\有气血石功能",IF(stditems!C287=63,"装备位置:灵石",IF(stditems!C287=65,"装备位置:官印",IF(stditems!C287=90,"装备位置:灵玉",IF(OR(stditems!C287=72,stditems!C287=73,stditems!C287=74),"装备位置:称号",IF(stditems!C287=30,"装备位置:勋章",IF(stditems!C287=28,"装备位置:马牌",IF(stditems!C287=12,"装备位置:盾牌",IF(OR(stditems!C287=66,stditems!C287=67),"装备位置:时装衣服",IF(OR(stditems!C287=68,stditems!C287=69),"装备位置:时装武器",IF(OR(stditems!C287=75,stditems!C287=76,stditems!C287=77),"装备位置:时装项链",IF(stditems!C287=78,"装备位置:时装头盔",IF(OR(stditems!C287=79,stditems!C287=80),"装备位置:时装手镯",IF(OR(stditems!C287=81,stditems!C287=82),"装备位置:时装戒指",IF(stditems!C287=83,"装备位置:时装勋章",IF(OR(stditems!C287=84,stditems!C287=85),"装备位置:时装腰带",IF(OR(stditems!C287=86,stditems!C287=87),"装备位置:时装靴子",IF(OR(stditems!C287=88,stditems!C287=89),"装备位置:时装宝石","其他物品"))))))))))))))))))))))))))))))))))))</f>
        <v>装备位置:腰带</v>
      </c>
      <c r="C287">
        <f>IF(OR(stditems!C287=5,stditems!C287=10,stditems!C287=11,stditems!C287=30,stditems!C287=16,stditems!C287=12,stditems!C287=25),0,IF(OR(stditems!C287=15,stditems!C287=19,stditems!C287=20,stditems!C287=21,stditems!C287=22,stditems!C287=23,stditems!C287=24,stditems!C287=26,stditems!C287=28,stditems!C287=29,stditems!C287=30,stditems!C287=53,stditems!C287=62,stditems!C287=63,stditems!C287=64,stditems!C287=65,stditems!C287=90),stditems!D287,""))</f>
        <v>0</v>
      </c>
      <c r="D287" t="str">
        <f>IF(ISNA( VLOOKUP(C287,attrDesc!A:C,2,FALSE)),"", "\250/"&amp;VLOOKUP(C287,attrDesc!A:C,2,FALSE)&amp;":"&amp;VLOOKUP(C287,attrDesc!A:C,3,FALSE))</f>
        <v/>
      </c>
      <c r="H287" t="str">
        <f t="shared" si="16"/>
        <v>151/装备位置:腰带</v>
      </c>
      <c r="I287" t="str">
        <f t="shared" si="17"/>
        <v>钢铁腰带=151/装备位置:腰带</v>
      </c>
      <c r="J287" t="str">
        <f t="shared" si="18"/>
        <v/>
      </c>
      <c r="K287" t="str">
        <f t="shared" si="19"/>
        <v/>
      </c>
    </row>
    <row r="288" spans="1:11" x14ac:dyDescent="0.2">
      <c r="A288" t="str">
        <f>IF(LEN(stditems!B288)=0,"",stditems!B288)</f>
        <v>雷霆战甲(男)</v>
      </c>
      <c r="B288" t="str">
        <f>IF(stditems!C288=15,"装备位置:头盔",IF(OR(stditems!C288=19,stditems!C288=20,stditems!C288=21),"装备位置:项链",IF(OR(stditems!C288=5,stditems!C288=6),"装备位置:武器",IF(OR(stditems!C288=10,stditems!C288=11),"装备位置:衣服",IF(stditems!C288=16,"装备位置:斗笠",IF(OR(stditems!C288=22,stditems!C288=23),"装备位置:戒指",IF(OR(stditems!C288=24,stditems!C288=26),"装备位置:手镯",IF(stditems!C288=31,"双击使用物品",IF(stditems!C288=4,"书籍,双击使用",IF(stditems!C288=25,"装备位置:毒符",IF(stditems!C288=41,"任务物品",IF(stditems!C288=56,"强化宝石",IF(stditems!C288=0,"药品",IF(stditems!C288=3,"卷轴",IF(stditems!C288=43,"矿石",IF(stditems!C288=2,"可使用物品",IF(stditems!C288=64,"装备位置:腰带",IF(stditems!C288=62,"装备位置:鞋子",IF(stditems!C288=53,"装备位置:宝石\有气血石功能",IF(stditems!C288=63,"装备位置:灵石",IF(stditems!C288=65,"装备位置:官印",IF(stditems!C288=90,"装备位置:灵玉",IF(OR(stditems!C288=72,stditems!C288=73,stditems!C288=74),"装备位置:称号",IF(stditems!C288=30,"装备位置:勋章",IF(stditems!C288=28,"装备位置:马牌",IF(stditems!C288=12,"装备位置:盾牌",IF(OR(stditems!C288=66,stditems!C288=67),"装备位置:时装衣服",IF(OR(stditems!C288=68,stditems!C288=69),"装备位置:时装武器",IF(OR(stditems!C288=75,stditems!C288=76,stditems!C288=77),"装备位置:时装项链",IF(stditems!C288=78,"装备位置:时装头盔",IF(OR(stditems!C288=79,stditems!C288=80),"装备位置:时装手镯",IF(OR(stditems!C288=81,stditems!C288=82),"装备位置:时装戒指",IF(stditems!C288=83,"装备位置:时装勋章",IF(OR(stditems!C288=84,stditems!C288=85),"装备位置:时装腰带",IF(OR(stditems!C288=86,stditems!C288=87),"装备位置:时装靴子",IF(OR(stditems!C288=88,stditems!C288=89),"装备位置:时装宝石","其他物品"))))))))))))))))))))))))))))))))))))</f>
        <v>装备位置:衣服</v>
      </c>
      <c r="C288">
        <f>IF(OR(stditems!C288=5,stditems!C288=10,stditems!C288=11,stditems!C288=30,stditems!C288=16,stditems!C288=12,stditems!C288=25),0,IF(OR(stditems!C288=15,stditems!C288=19,stditems!C288=20,stditems!C288=21,stditems!C288=22,stditems!C288=23,stditems!C288=24,stditems!C288=26,stditems!C288=28,stditems!C288=29,stditems!C288=30,stditems!C288=53,stditems!C288=62,stditems!C288=63,stditems!C288=64,stditems!C288=65,stditems!C288=90),stditems!D288,""))</f>
        <v>0</v>
      </c>
      <c r="D288" t="str">
        <f>IF(ISNA( VLOOKUP(C288,attrDesc!A:C,2,FALSE)),"", "\250/"&amp;VLOOKUP(C288,attrDesc!A:C,2,FALSE)&amp;":"&amp;VLOOKUP(C288,attrDesc!A:C,3,FALSE))</f>
        <v/>
      </c>
      <c r="H288" t="str">
        <f t="shared" si="16"/>
        <v>151/装备位置:衣服</v>
      </c>
      <c r="I288" t="str">
        <f t="shared" si="17"/>
        <v>雷霆战甲(男)=151/装备位置:衣服</v>
      </c>
      <c r="J288" t="str">
        <f t="shared" si="18"/>
        <v/>
      </c>
      <c r="K288" t="str">
        <f t="shared" si="19"/>
        <v/>
      </c>
    </row>
    <row r="289" spans="1:11" x14ac:dyDescent="0.2">
      <c r="A289" t="str">
        <f>IF(LEN(stditems!B289)=0,"",stditems!B289)</f>
        <v>雷霆战甲(女)</v>
      </c>
      <c r="B289" t="str">
        <f>IF(stditems!C289=15,"装备位置:头盔",IF(OR(stditems!C289=19,stditems!C289=20,stditems!C289=21),"装备位置:项链",IF(OR(stditems!C289=5,stditems!C289=6),"装备位置:武器",IF(OR(stditems!C289=10,stditems!C289=11),"装备位置:衣服",IF(stditems!C289=16,"装备位置:斗笠",IF(OR(stditems!C289=22,stditems!C289=23),"装备位置:戒指",IF(OR(stditems!C289=24,stditems!C289=26),"装备位置:手镯",IF(stditems!C289=31,"双击使用物品",IF(stditems!C289=4,"书籍,双击使用",IF(stditems!C289=25,"装备位置:毒符",IF(stditems!C289=41,"任务物品",IF(stditems!C289=56,"强化宝石",IF(stditems!C289=0,"药品",IF(stditems!C289=3,"卷轴",IF(stditems!C289=43,"矿石",IF(stditems!C289=2,"可使用物品",IF(stditems!C289=64,"装备位置:腰带",IF(stditems!C289=62,"装备位置:鞋子",IF(stditems!C289=53,"装备位置:宝石\有气血石功能",IF(stditems!C289=63,"装备位置:灵石",IF(stditems!C289=65,"装备位置:官印",IF(stditems!C289=90,"装备位置:灵玉",IF(OR(stditems!C289=72,stditems!C289=73,stditems!C289=74),"装备位置:称号",IF(stditems!C289=30,"装备位置:勋章",IF(stditems!C289=28,"装备位置:马牌",IF(stditems!C289=12,"装备位置:盾牌",IF(OR(stditems!C289=66,stditems!C289=67),"装备位置:时装衣服",IF(OR(stditems!C289=68,stditems!C289=69),"装备位置:时装武器",IF(OR(stditems!C289=75,stditems!C289=76,stditems!C289=77),"装备位置:时装项链",IF(stditems!C289=78,"装备位置:时装头盔",IF(OR(stditems!C289=79,stditems!C289=80),"装备位置:时装手镯",IF(OR(stditems!C289=81,stditems!C289=82),"装备位置:时装戒指",IF(stditems!C289=83,"装备位置:时装勋章",IF(OR(stditems!C289=84,stditems!C289=85),"装备位置:时装腰带",IF(OR(stditems!C289=86,stditems!C289=87),"装备位置:时装靴子",IF(OR(stditems!C289=88,stditems!C289=89),"装备位置:时装宝石","其他物品"))))))))))))))))))))))))))))))))))))</f>
        <v>装备位置:衣服</v>
      </c>
      <c r="C289">
        <f>IF(OR(stditems!C289=5,stditems!C289=10,stditems!C289=11,stditems!C289=30,stditems!C289=16,stditems!C289=12,stditems!C289=25),0,IF(OR(stditems!C289=15,stditems!C289=19,stditems!C289=20,stditems!C289=21,stditems!C289=22,stditems!C289=23,stditems!C289=24,stditems!C289=26,stditems!C289=28,stditems!C289=29,stditems!C289=30,stditems!C289=53,stditems!C289=62,stditems!C289=63,stditems!C289=64,stditems!C289=65,stditems!C289=90),stditems!D289,""))</f>
        <v>0</v>
      </c>
      <c r="D289" t="str">
        <f>IF(ISNA( VLOOKUP(C289,attrDesc!A:C,2,FALSE)),"", "\250/"&amp;VLOOKUP(C289,attrDesc!A:C,2,FALSE)&amp;":"&amp;VLOOKUP(C289,attrDesc!A:C,3,FALSE))</f>
        <v/>
      </c>
      <c r="H289" t="str">
        <f t="shared" si="16"/>
        <v>151/装备位置:衣服</v>
      </c>
      <c r="I289" t="str">
        <f t="shared" si="17"/>
        <v>雷霆战甲(女)=151/装备位置:衣服</v>
      </c>
      <c r="J289" t="str">
        <f t="shared" si="18"/>
        <v/>
      </c>
      <c r="K289" t="str">
        <f t="shared" si="19"/>
        <v/>
      </c>
    </row>
    <row r="290" spans="1:11" x14ac:dyDescent="0.2">
      <c r="A290" t="str">
        <f>IF(LEN(stditems!B290)=0,"",stditems!B290)</f>
        <v>雷霆项链</v>
      </c>
      <c r="B290" t="str">
        <f>IF(stditems!C290=15,"装备位置:头盔",IF(OR(stditems!C290=19,stditems!C290=20,stditems!C290=21),"装备位置:项链",IF(OR(stditems!C290=5,stditems!C290=6),"装备位置:武器",IF(OR(stditems!C290=10,stditems!C290=11),"装备位置:衣服",IF(stditems!C290=16,"装备位置:斗笠",IF(OR(stditems!C290=22,stditems!C290=23),"装备位置:戒指",IF(OR(stditems!C290=24,stditems!C290=26),"装备位置:手镯",IF(stditems!C290=31,"双击使用物品",IF(stditems!C290=4,"书籍,双击使用",IF(stditems!C290=25,"装备位置:毒符",IF(stditems!C290=41,"任务物品",IF(stditems!C290=56,"强化宝石",IF(stditems!C290=0,"药品",IF(stditems!C290=3,"卷轴",IF(stditems!C290=43,"矿石",IF(stditems!C290=2,"可使用物品",IF(stditems!C290=64,"装备位置:腰带",IF(stditems!C290=62,"装备位置:鞋子",IF(stditems!C290=53,"装备位置:宝石\有气血石功能",IF(stditems!C290=63,"装备位置:灵石",IF(stditems!C290=65,"装备位置:官印",IF(stditems!C290=90,"装备位置:灵玉",IF(OR(stditems!C290=72,stditems!C290=73,stditems!C290=74),"装备位置:称号",IF(stditems!C290=30,"装备位置:勋章",IF(stditems!C290=28,"装备位置:马牌",IF(stditems!C290=12,"装备位置:盾牌",IF(OR(stditems!C290=66,stditems!C290=67),"装备位置:时装衣服",IF(OR(stditems!C290=68,stditems!C290=69),"装备位置:时装武器",IF(OR(stditems!C290=75,stditems!C290=76,stditems!C290=77),"装备位置:时装项链",IF(stditems!C290=78,"装备位置:时装头盔",IF(OR(stditems!C290=79,stditems!C290=80),"装备位置:时装手镯",IF(OR(stditems!C290=81,stditems!C290=82),"装备位置:时装戒指",IF(stditems!C290=83,"装备位置:时装勋章",IF(OR(stditems!C290=84,stditems!C290=85),"装备位置:时装腰带",IF(OR(stditems!C290=86,stditems!C290=87),"装备位置:时装靴子",IF(OR(stditems!C290=88,stditems!C290=89),"装备位置:时装宝石","其他物品"))))))))))))))))))))))))))))))))))))</f>
        <v>装备位置:项链</v>
      </c>
      <c r="C290">
        <f>IF(OR(stditems!C290=5,stditems!C290=10,stditems!C290=11,stditems!C290=30,stditems!C290=16,stditems!C290=12,stditems!C290=25),0,IF(OR(stditems!C290=15,stditems!C290=19,stditems!C290=20,stditems!C290=21,stditems!C290=22,stditems!C290=23,stditems!C290=24,stditems!C290=26,stditems!C290=28,stditems!C290=29,stditems!C290=30,stditems!C290=53,stditems!C290=62,stditems!C290=63,stditems!C290=64,stditems!C290=65,stditems!C290=90),stditems!D290,""))</f>
        <v>0</v>
      </c>
      <c r="D290" t="str">
        <f>IF(ISNA( VLOOKUP(C290,attrDesc!A:C,2,FALSE)),"", "\250/"&amp;VLOOKUP(C290,attrDesc!A:C,2,FALSE)&amp;":"&amp;VLOOKUP(C290,attrDesc!A:C,3,FALSE))</f>
        <v/>
      </c>
      <c r="H290" t="str">
        <f t="shared" si="16"/>
        <v>151/装备位置:项链</v>
      </c>
      <c r="I290" t="str">
        <f t="shared" si="17"/>
        <v>雷霆项链=151/装备位置:项链</v>
      </c>
      <c r="J290" t="str">
        <f t="shared" si="18"/>
        <v/>
      </c>
      <c r="K290" t="str">
        <f t="shared" si="19"/>
        <v/>
      </c>
    </row>
    <row r="291" spans="1:11" x14ac:dyDescent="0.2">
      <c r="A291" t="str">
        <f>IF(LEN(stditems!B291)=0,"",stditems!B291)</f>
        <v>雷霆护腕</v>
      </c>
      <c r="B291" t="str">
        <f>IF(stditems!C291=15,"装备位置:头盔",IF(OR(stditems!C291=19,stditems!C291=20,stditems!C291=21),"装备位置:项链",IF(OR(stditems!C291=5,stditems!C291=6),"装备位置:武器",IF(OR(stditems!C291=10,stditems!C291=11),"装备位置:衣服",IF(stditems!C291=16,"装备位置:斗笠",IF(OR(stditems!C291=22,stditems!C291=23),"装备位置:戒指",IF(OR(stditems!C291=24,stditems!C291=26),"装备位置:手镯",IF(stditems!C291=31,"双击使用物品",IF(stditems!C291=4,"书籍,双击使用",IF(stditems!C291=25,"装备位置:毒符",IF(stditems!C291=41,"任务物品",IF(stditems!C291=56,"强化宝石",IF(stditems!C291=0,"药品",IF(stditems!C291=3,"卷轴",IF(stditems!C291=43,"矿石",IF(stditems!C291=2,"可使用物品",IF(stditems!C291=64,"装备位置:腰带",IF(stditems!C291=62,"装备位置:鞋子",IF(stditems!C291=53,"装备位置:宝石\有气血石功能",IF(stditems!C291=63,"装备位置:灵石",IF(stditems!C291=65,"装备位置:官印",IF(stditems!C291=90,"装备位置:灵玉",IF(OR(stditems!C291=72,stditems!C291=73,stditems!C291=74),"装备位置:称号",IF(stditems!C291=30,"装备位置:勋章",IF(stditems!C291=28,"装备位置:马牌",IF(stditems!C291=12,"装备位置:盾牌",IF(OR(stditems!C291=66,stditems!C291=67),"装备位置:时装衣服",IF(OR(stditems!C291=68,stditems!C291=69),"装备位置:时装武器",IF(OR(stditems!C291=75,stditems!C291=76,stditems!C291=77),"装备位置:时装项链",IF(stditems!C291=78,"装备位置:时装头盔",IF(OR(stditems!C291=79,stditems!C291=80),"装备位置:时装手镯",IF(OR(stditems!C291=81,stditems!C291=82),"装备位置:时装戒指",IF(stditems!C291=83,"装备位置:时装勋章",IF(OR(stditems!C291=84,stditems!C291=85),"装备位置:时装腰带",IF(OR(stditems!C291=86,stditems!C291=87),"装备位置:时装靴子",IF(OR(stditems!C291=88,stditems!C291=89),"装备位置:时装宝石","其他物品"))))))))))))))))))))))))))))))))))))</f>
        <v>装备位置:手镯</v>
      </c>
      <c r="C291">
        <f>IF(OR(stditems!C291=5,stditems!C291=10,stditems!C291=11,stditems!C291=30,stditems!C291=16,stditems!C291=12,stditems!C291=25),0,IF(OR(stditems!C291=15,stditems!C291=19,stditems!C291=20,stditems!C291=21,stditems!C291=22,stditems!C291=23,stditems!C291=24,stditems!C291=26,stditems!C291=28,stditems!C291=29,stditems!C291=30,stditems!C291=53,stditems!C291=62,stditems!C291=63,stditems!C291=64,stditems!C291=65,stditems!C291=90),stditems!D291,""))</f>
        <v>0</v>
      </c>
      <c r="D291" t="str">
        <f>IF(ISNA( VLOOKUP(C291,attrDesc!A:C,2,FALSE)),"", "\250/"&amp;VLOOKUP(C291,attrDesc!A:C,2,FALSE)&amp;":"&amp;VLOOKUP(C291,attrDesc!A:C,3,FALSE))</f>
        <v/>
      </c>
      <c r="H291" t="str">
        <f t="shared" si="16"/>
        <v>151/装备位置:手镯</v>
      </c>
      <c r="I291" t="str">
        <f t="shared" si="17"/>
        <v>雷霆护腕=151/装备位置:手镯</v>
      </c>
      <c r="J291" t="str">
        <f t="shared" si="18"/>
        <v/>
      </c>
      <c r="K291" t="str">
        <f t="shared" si="19"/>
        <v/>
      </c>
    </row>
    <row r="292" spans="1:11" x14ac:dyDescent="0.2">
      <c r="A292" t="str">
        <f>IF(LEN(stditems!B292)=0,"",stditems!B292)</f>
        <v>雷霆战戒</v>
      </c>
      <c r="B292" t="str">
        <f>IF(stditems!C292=15,"装备位置:头盔",IF(OR(stditems!C292=19,stditems!C292=20,stditems!C292=21),"装备位置:项链",IF(OR(stditems!C292=5,stditems!C292=6),"装备位置:武器",IF(OR(stditems!C292=10,stditems!C292=11),"装备位置:衣服",IF(stditems!C292=16,"装备位置:斗笠",IF(OR(stditems!C292=22,stditems!C292=23),"装备位置:戒指",IF(OR(stditems!C292=24,stditems!C292=26),"装备位置:手镯",IF(stditems!C292=31,"双击使用物品",IF(stditems!C292=4,"书籍,双击使用",IF(stditems!C292=25,"装备位置:毒符",IF(stditems!C292=41,"任务物品",IF(stditems!C292=56,"强化宝石",IF(stditems!C292=0,"药品",IF(stditems!C292=3,"卷轴",IF(stditems!C292=43,"矿石",IF(stditems!C292=2,"可使用物品",IF(stditems!C292=64,"装备位置:腰带",IF(stditems!C292=62,"装备位置:鞋子",IF(stditems!C292=53,"装备位置:宝石\有气血石功能",IF(stditems!C292=63,"装备位置:灵石",IF(stditems!C292=65,"装备位置:官印",IF(stditems!C292=90,"装备位置:灵玉",IF(OR(stditems!C292=72,stditems!C292=73,stditems!C292=74),"装备位置:称号",IF(stditems!C292=30,"装备位置:勋章",IF(stditems!C292=28,"装备位置:马牌",IF(stditems!C292=12,"装备位置:盾牌",IF(OR(stditems!C292=66,stditems!C292=67),"装备位置:时装衣服",IF(OR(stditems!C292=68,stditems!C292=69),"装备位置:时装武器",IF(OR(stditems!C292=75,stditems!C292=76,stditems!C292=77),"装备位置:时装项链",IF(stditems!C292=78,"装备位置:时装头盔",IF(OR(stditems!C292=79,stditems!C292=80),"装备位置:时装手镯",IF(OR(stditems!C292=81,stditems!C292=82),"装备位置:时装戒指",IF(stditems!C292=83,"装备位置:时装勋章",IF(OR(stditems!C292=84,stditems!C292=85),"装备位置:时装腰带",IF(OR(stditems!C292=86,stditems!C292=87),"装备位置:时装靴子",IF(OR(stditems!C292=88,stditems!C292=89),"装备位置:时装宝石","其他物品"))))))))))))))))))))))))))))))))))))</f>
        <v>装备位置:戒指</v>
      </c>
      <c r="C292">
        <f>IF(OR(stditems!C292=5,stditems!C292=10,stditems!C292=11,stditems!C292=30,stditems!C292=16,stditems!C292=12,stditems!C292=25),0,IF(OR(stditems!C292=15,stditems!C292=19,stditems!C292=20,stditems!C292=21,stditems!C292=22,stditems!C292=23,stditems!C292=24,stditems!C292=26,stditems!C292=28,stditems!C292=29,stditems!C292=30,stditems!C292=53,stditems!C292=62,stditems!C292=63,stditems!C292=64,stditems!C292=65,stditems!C292=90),stditems!D292,""))</f>
        <v>0</v>
      </c>
      <c r="D292" t="str">
        <f>IF(ISNA( VLOOKUP(C292,attrDesc!A:C,2,FALSE)),"", "\250/"&amp;VLOOKUP(C292,attrDesc!A:C,2,FALSE)&amp;":"&amp;VLOOKUP(C292,attrDesc!A:C,3,FALSE))</f>
        <v/>
      </c>
      <c r="H292" t="str">
        <f t="shared" si="16"/>
        <v>151/装备位置:戒指</v>
      </c>
      <c r="I292" t="str">
        <f t="shared" si="17"/>
        <v>雷霆战戒=151/装备位置:戒指</v>
      </c>
      <c r="J292" t="str">
        <f t="shared" si="18"/>
        <v/>
      </c>
      <c r="K292" t="str">
        <f t="shared" si="19"/>
        <v/>
      </c>
    </row>
    <row r="293" spans="1:11" x14ac:dyDescent="0.2">
      <c r="A293" t="str">
        <f>IF(LEN(stditems!B293)=0,"",stditems!B293)</f>
        <v>雷霆战靴</v>
      </c>
      <c r="B293" t="str">
        <f>IF(stditems!C293=15,"装备位置:头盔",IF(OR(stditems!C293=19,stditems!C293=20,stditems!C293=21),"装备位置:项链",IF(OR(stditems!C293=5,stditems!C293=6),"装备位置:武器",IF(OR(stditems!C293=10,stditems!C293=11),"装备位置:衣服",IF(stditems!C293=16,"装备位置:斗笠",IF(OR(stditems!C293=22,stditems!C293=23),"装备位置:戒指",IF(OR(stditems!C293=24,stditems!C293=26),"装备位置:手镯",IF(stditems!C293=31,"双击使用物品",IF(stditems!C293=4,"书籍,双击使用",IF(stditems!C293=25,"装备位置:毒符",IF(stditems!C293=41,"任务物品",IF(stditems!C293=56,"强化宝石",IF(stditems!C293=0,"药品",IF(stditems!C293=3,"卷轴",IF(stditems!C293=43,"矿石",IF(stditems!C293=2,"可使用物品",IF(stditems!C293=64,"装备位置:腰带",IF(stditems!C293=62,"装备位置:鞋子",IF(stditems!C293=53,"装备位置:宝石\有气血石功能",IF(stditems!C293=63,"装备位置:灵石",IF(stditems!C293=65,"装备位置:官印",IF(stditems!C293=90,"装备位置:灵玉",IF(OR(stditems!C293=72,stditems!C293=73,stditems!C293=74),"装备位置:称号",IF(stditems!C293=30,"装备位置:勋章",IF(stditems!C293=28,"装备位置:马牌",IF(stditems!C293=12,"装备位置:盾牌",IF(OR(stditems!C293=66,stditems!C293=67),"装备位置:时装衣服",IF(OR(stditems!C293=68,stditems!C293=69),"装备位置:时装武器",IF(OR(stditems!C293=75,stditems!C293=76,stditems!C293=77),"装备位置:时装项链",IF(stditems!C293=78,"装备位置:时装头盔",IF(OR(stditems!C293=79,stditems!C293=80),"装备位置:时装手镯",IF(OR(stditems!C293=81,stditems!C293=82),"装备位置:时装戒指",IF(stditems!C293=83,"装备位置:时装勋章",IF(OR(stditems!C293=84,stditems!C293=85),"装备位置:时装腰带",IF(OR(stditems!C293=86,stditems!C293=87),"装备位置:时装靴子",IF(OR(stditems!C293=88,stditems!C293=89),"装备位置:时装宝石","其他物品"))))))))))))))))))))))))))))))))))))</f>
        <v>装备位置:鞋子</v>
      </c>
      <c r="C293">
        <f>IF(OR(stditems!C293=5,stditems!C293=10,stditems!C293=11,stditems!C293=30,stditems!C293=16,stditems!C293=12,stditems!C293=25),0,IF(OR(stditems!C293=15,stditems!C293=19,stditems!C293=20,stditems!C293=21,stditems!C293=22,stditems!C293=23,stditems!C293=24,stditems!C293=26,stditems!C293=28,stditems!C293=29,stditems!C293=30,stditems!C293=53,stditems!C293=62,stditems!C293=63,stditems!C293=64,stditems!C293=65,stditems!C293=90),stditems!D293,""))</f>
        <v>0</v>
      </c>
      <c r="D293" t="str">
        <f>IF(ISNA( VLOOKUP(C293,attrDesc!A:C,2,FALSE)),"", "\250/"&amp;VLOOKUP(C293,attrDesc!A:C,2,FALSE)&amp;":"&amp;VLOOKUP(C293,attrDesc!A:C,3,FALSE))</f>
        <v/>
      </c>
      <c r="H293" t="str">
        <f t="shared" si="16"/>
        <v>151/装备位置:鞋子</v>
      </c>
      <c r="I293" t="str">
        <f t="shared" si="17"/>
        <v>雷霆战靴=151/装备位置:鞋子</v>
      </c>
      <c r="J293" t="str">
        <f t="shared" si="18"/>
        <v/>
      </c>
      <c r="K293" t="str">
        <f t="shared" si="19"/>
        <v/>
      </c>
    </row>
    <row r="294" spans="1:11" x14ac:dyDescent="0.2">
      <c r="A294" t="str">
        <f>IF(LEN(stditems!B294)=0,"",stditems!B294)</f>
        <v>雷霆腰带</v>
      </c>
      <c r="B294" t="str">
        <f>IF(stditems!C294=15,"装备位置:头盔",IF(OR(stditems!C294=19,stditems!C294=20,stditems!C294=21),"装备位置:项链",IF(OR(stditems!C294=5,stditems!C294=6),"装备位置:武器",IF(OR(stditems!C294=10,stditems!C294=11),"装备位置:衣服",IF(stditems!C294=16,"装备位置:斗笠",IF(OR(stditems!C294=22,stditems!C294=23),"装备位置:戒指",IF(OR(stditems!C294=24,stditems!C294=26),"装备位置:手镯",IF(stditems!C294=31,"双击使用物品",IF(stditems!C294=4,"书籍,双击使用",IF(stditems!C294=25,"装备位置:毒符",IF(stditems!C294=41,"任务物品",IF(stditems!C294=56,"强化宝石",IF(stditems!C294=0,"药品",IF(stditems!C294=3,"卷轴",IF(stditems!C294=43,"矿石",IF(stditems!C294=2,"可使用物品",IF(stditems!C294=64,"装备位置:腰带",IF(stditems!C294=62,"装备位置:鞋子",IF(stditems!C294=53,"装备位置:宝石\有气血石功能",IF(stditems!C294=63,"装备位置:灵石",IF(stditems!C294=65,"装备位置:官印",IF(stditems!C294=90,"装备位置:灵玉",IF(OR(stditems!C294=72,stditems!C294=73,stditems!C294=74),"装备位置:称号",IF(stditems!C294=30,"装备位置:勋章",IF(stditems!C294=28,"装备位置:马牌",IF(stditems!C294=12,"装备位置:盾牌",IF(OR(stditems!C294=66,stditems!C294=67),"装备位置:时装衣服",IF(OR(stditems!C294=68,stditems!C294=69),"装备位置:时装武器",IF(OR(stditems!C294=75,stditems!C294=76,stditems!C294=77),"装备位置:时装项链",IF(stditems!C294=78,"装备位置:时装头盔",IF(OR(stditems!C294=79,stditems!C294=80),"装备位置:时装手镯",IF(OR(stditems!C294=81,stditems!C294=82),"装备位置:时装戒指",IF(stditems!C294=83,"装备位置:时装勋章",IF(OR(stditems!C294=84,stditems!C294=85),"装备位置:时装腰带",IF(OR(stditems!C294=86,stditems!C294=87),"装备位置:时装靴子",IF(OR(stditems!C294=88,stditems!C294=89),"装备位置:时装宝石","其他物品"))))))))))))))))))))))))))))))))))))</f>
        <v>装备位置:腰带</v>
      </c>
      <c r="C294">
        <f>IF(OR(stditems!C294=5,stditems!C294=10,stditems!C294=11,stditems!C294=30,stditems!C294=16,stditems!C294=12,stditems!C294=25),0,IF(OR(stditems!C294=15,stditems!C294=19,stditems!C294=20,stditems!C294=21,stditems!C294=22,stditems!C294=23,stditems!C294=24,stditems!C294=26,stditems!C294=28,stditems!C294=29,stditems!C294=30,stditems!C294=53,stditems!C294=62,stditems!C294=63,stditems!C294=64,stditems!C294=65,stditems!C294=90),stditems!D294,""))</f>
        <v>0</v>
      </c>
      <c r="D294" t="str">
        <f>IF(ISNA( VLOOKUP(C294,attrDesc!A:C,2,FALSE)),"", "\250/"&amp;VLOOKUP(C294,attrDesc!A:C,2,FALSE)&amp;":"&amp;VLOOKUP(C294,attrDesc!A:C,3,FALSE))</f>
        <v/>
      </c>
      <c r="H294" t="str">
        <f t="shared" si="16"/>
        <v>151/装备位置:腰带</v>
      </c>
      <c r="I294" t="str">
        <f t="shared" si="17"/>
        <v>雷霆腰带=151/装备位置:腰带</v>
      </c>
      <c r="J294" t="str">
        <f t="shared" si="18"/>
        <v/>
      </c>
      <c r="K294" t="str">
        <f t="shared" si="19"/>
        <v/>
      </c>
    </row>
    <row r="295" spans="1:11" x14ac:dyDescent="0.2">
      <c r="A295" t="str">
        <f>IF(LEN(stditems!B295)=0,"",stditems!B295)</f>
        <v>烈焰魔衣(男)</v>
      </c>
      <c r="B295" t="str">
        <f>IF(stditems!C295=15,"装备位置:头盔",IF(OR(stditems!C295=19,stditems!C295=20,stditems!C295=21),"装备位置:项链",IF(OR(stditems!C295=5,stditems!C295=6),"装备位置:武器",IF(OR(stditems!C295=10,stditems!C295=11),"装备位置:衣服",IF(stditems!C295=16,"装备位置:斗笠",IF(OR(stditems!C295=22,stditems!C295=23),"装备位置:戒指",IF(OR(stditems!C295=24,stditems!C295=26),"装备位置:手镯",IF(stditems!C295=31,"双击使用物品",IF(stditems!C295=4,"书籍,双击使用",IF(stditems!C295=25,"装备位置:毒符",IF(stditems!C295=41,"任务物品",IF(stditems!C295=56,"强化宝石",IF(stditems!C295=0,"药品",IF(stditems!C295=3,"卷轴",IF(stditems!C295=43,"矿石",IF(stditems!C295=2,"可使用物品",IF(stditems!C295=64,"装备位置:腰带",IF(stditems!C295=62,"装备位置:鞋子",IF(stditems!C295=53,"装备位置:宝石\有气血石功能",IF(stditems!C295=63,"装备位置:灵石",IF(stditems!C295=65,"装备位置:官印",IF(stditems!C295=90,"装备位置:灵玉",IF(OR(stditems!C295=72,stditems!C295=73,stditems!C295=74),"装备位置:称号",IF(stditems!C295=30,"装备位置:勋章",IF(stditems!C295=28,"装备位置:马牌",IF(stditems!C295=12,"装备位置:盾牌",IF(OR(stditems!C295=66,stditems!C295=67),"装备位置:时装衣服",IF(OR(stditems!C295=68,stditems!C295=69),"装备位置:时装武器",IF(OR(stditems!C295=75,stditems!C295=76,stditems!C295=77),"装备位置:时装项链",IF(stditems!C295=78,"装备位置:时装头盔",IF(OR(stditems!C295=79,stditems!C295=80),"装备位置:时装手镯",IF(OR(stditems!C295=81,stditems!C295=82),"装备位置:时装戒指",IF(stditems!C295=83,"装备位置:时装勋章",IF(OR(stditems!C295=84,stditems!C295=85),"装备位置:时装腰带",IF(OR(stditems!C295=86,stditems!C295=87),"装备位置:时装靴子",IF(OR(stditems!C295=88,stditems!C295=89),"装备位置:时装宝石","其他物品"))))))))))))))))))))))))))))))))))))</f>
        <v>装备位置:衣服</v>
      </c>
      <c r="C295">
        <f>IF(OR(stditems!C295=5,stditems!C295=10,stditems!C295=11,stditems!C295=30,stditems!C295=16,stditems!C295=12,stditems!C295=25),0,IF(OR(stditems!C295=15,stditems!C295=19,stditems!C295=20,stditems!C295=21,stditems!C295=22,stditems!C295=23,stditems!C295=24,stditems!C295=26,stditems!C295=28,stditems!C295=29,stditems!C295=30,stditems!C295=53,stditems!C295=62,stditems!C295=63,stditems!C295=64,stditems!C295=65,stditems!C295=90),stditems!D295,""))</f>
        <v>0</v>
      </c>
      <c r="D295" t="str">
        <f>IF(ISNA( VLOOKUP(C295,attrDesc!A:C,2,FALSE)),"", "\250/"&amp;VLOOKUP(C295,attrDesc!A:C,2,FALSE)&amp;":"&amp;VLOOKUP(C295,attrDesc!A:C,3,FALSE))</f>
        <v/>
      </c>
      <c r="H295" t="str">
        <f t="shared" si="16"/>
        <v>151/装备位置:衣服</v>
      </c>
      <c r="I295" t="str">
        <f t="shared" si="17"/>
        <v>烈焰魔衣(男)=151/装备位置:衣服</v>
      </c>
      <c r="J295" t="str">
        <f t="shared" si="18"/>
        <v/>
      </c>
      <c r="K295" t="str">
        <f t="shared" si="19"/>
        <v/>
      </c>
    </row>
    <row r="296" spans="1:11" x14ac:dyDescent="0.2">
      <c r="A296" t="str">
        <f>IF(LEN(stditems!B296)=0,"",stditems!B296)</f>
        <v>烈焰魔衣(女)</v>
      </c>
      <c r="B296" t="str">
        <f>IF(stditems!C296=15,"装备位置:头盔",IF(OR(stditems!C296=19,stditems!C296=20,stditems!C296=21),"装备位置:项链",IF(OR(stditems!C296=5,stditems!C296=6),"装备位置:武器",IF(OR(stditems!C296=10,stditems!C296=11),"装备位置:衣服",IF(stditems!C296=16,"装备位置:斗笠",IF(OR(stditems!C296=22,stditems!C296=23),"装备位置:戒指",IF(OR(stditems!C296=24,stditems!C296=26),"装备位置:手镯",IF(stditems!C296=31,"双击使用物品",IF(stditems!C296=4,"书籍,双击使用",IF(stditems!C296=25,"装备位置:毒符",IF(stditems!C296=41,"任务物品",IF(stditems!C296=56,"强化宝石",IF(stditems!C296=0,"药品",IF(stditems!C296=3,"卷轴",IF(stditems!C296=43,"矿石",IF(stditems!C296=2,"可使用物品",IF(stditems!C296=64,"装备位置:腰带",IF(stditems!C296=62,"装备位置:鞋子",IF(stditems!C296=53,"装备位置:宝石\有气血石功能",IF(stditems!C296=63,"装备位置:灵石",IF(stditems!C296=65,"装备位置:官印",IF(stditems!C296=90,"装备位置:灵玉",IF(OR(stditems!C296=72,stditems!C296=73,stditems!C296=74),"装备位置:称号",IF(stditems!C296=30,"装备位置:勋章",IF(stditems!C296=28,"装备位置:马牌",IF(stditems!C296=12,"装备位置:盾牌",IF(OR(stditems!C296=66,stditems!C296=67),"装备位置:时装衣服",IF(OR(stditems!C296=68,stditems!C296=69),"装备位置:时装武器",IF(OR(stditems!C296=75,stditems!C296=76,stditems!C296=77),"装备位置:时装项链",IF(stditems!C296=78,"装备位置:时装头盔",IF(OR(stditems!C296=79,stditems!C296=80),"装备位置:时装手镯",IF(OR(stditems!C296=81,stditems!C296=82),"装备位置:时装戒指",IF(stditems!C296=83,"装备位置:时装勋章",IF(OR(stditems!C296=84,stditems!C296=85),"装备位置:时装腰带",IF(OR(stditems!C296=86,stditems!C296=87),"装备位置:时装靴子",IF(OR(stditems!C296=88,stditems!C296=89),"装备位置:时装宝石","其他物品"))))))))))))))))))))))))))))))))))))</f>
        <v>装备位置:衣服</v>
      </c>
      <c r="C296">
        <f>IF(OR(stditems!C296=5,stditems!C296=10,stditems!C296=11,stditems!C296=30,stditems!C296=16,stditems!C296=12,stditems!C296=25),0,IF(OR(stditems!C296=15,stditems!C296=19,stditems!C296=20,stditems!C296=21,stditems!C296=22,stditems!C296=23,stditems!C296=24,stditems!C296=26,stditems!C296=28,stditems!C296=29,stditems!C296=30,stditems!C296=53,stditems!C296=62,stditems!C296=63,stditems!C296=64,stditems!C296=65,stditems!C296=90),stditems!D296,""))</f>
        <v>0</v>
      </c>
      <c r="D296" t="str">
        <f>IF(ISNA( VLOOKUP(C296,attrDesc!A:C,2,FALSE)),"", "\250/"&amp;VLOOKUP(C296,attrDesc!A:C,2,FALSE)&amp;":"&amp;VLOOKUP(C296,attrDesc!A:C,3,FALSE))</f>
        <v/>
      </c>
      <c r="H296" t="str">
        <f t="shared" si="16"/>
        <v>151/装备位置:衣服</v>
      </c>
      <c r="I296" t="str">
        <f t="shared" si="17"/>
        <v>烈焰魔衣(女)=151/装备位置:衣服</v>
      </c>
      <c r="J296" t="str">
        <f t="shared" si="18"/>
        <v/>
      </c>
      <c r="K296" t="str">
        <f t="shared" si="19"/>
        <v/>
      </c>
    </row>
    <row r="297" spans="1:11" x14ac:dyDescent="0.2">
      <c r="A297" t="str">
        <f>IF(LEN(stditems!B297)=0,"",stditems!B297)</f>
        <v>烈焰项链</v>
      </c>
      <c r="B297" t="str">
        <f>IF(stditems!C297=15,"装备位置:头盔",IF(OR(stditems!C297=19,stditems!C297=20,stditems!C297=21),"装备位置:项链",IF(OR(stditems!C297=5,stditems!C297=6),"装备位置:武器",IF(OR(stditems!C297=10,stditems!C297=11),"装备位置:衣服",IF(stditems!C297=16,"装备位置:斗笠",IF(OR(stditems!C297=22,stditems!C297=23),"装备位置:戒指",IF(OR(stditems!C297=24,stditems!C297=26),"装备位置:手镯",IF(stditems!C297=31,"双击使用物品",IF(stditems!C297=4,"书籍,双击使用",IF(stditems!C297=25,"装备位置:毒符",IF(stditems!C297=41,"任务物品",IF(stditems!C297=56,"强化宝石",IF(stditems!C297=0,"药品",IF(stditems!C297=3,"卷轴",IF(stditems!C297=43,"矿石",IF(stditems!C297=2,"可使用物品",IF(stditems!C297=64,"装备位置:腰带",IF(stditems!C297=62,"装备位置:鞋子",IF(stditems!C297=53,"装备位置:宝石\有气血石功能",IF(stditems!C297=63,"装备位置:灵石",IF(stditems!C297=65,"装备位置:官印",IF(stditems!C297=90,"装备位置:灵玉",IF(OR(stditems!C297=72,stditems!C297=73,stditems!C297=74),"装备位置:称号",IF(stditems!C297=30,"装备位置:勋章",IF(stditems!C297=28,"装备位置:马牌",IF(stditems!C297=12,"装备位置:盾牌",IF(OR(stditems!C297=66,stditems!C297=67),"装备位置:时装衣服",IF(OR(stditems!C297=68,stditems!C297=69),"装备位置:时装武器",IF(OR(stditems!C297=75,stditems!C297=76,stditems!C297=77),"装备位置:时装项链",IF(stditems!C297=78,"装备位置:时装头盔",IF(OR(stditems!C297=79,stditems!C297=80),"装备位置:时装手镯",IF(OR(stditems!C297=81,stditems!C297=82),"装备位置:时装戒指",IF(stditems!C297=83,"装备位置:时装勋章",IF(OR(stditems!C297=84,stditems!C297=85),"装备位置:时装腰带",IF(OR(stditems!C297=86,stditems!C297=87),"装备位置:时装靴子",IF(OR(stditems!C297=88,stditems!C297=89),"装备位置:时装宝石","其他物品"))))))))))))))))))))))))))))))))))))</f>
        <v>装备位置:项链</v>
      </c>
      <c r="C297">
        <f>IF(OR(stditems!C297=5,stditems!C297=10,stditems!C297=11,stditems!C297=30,stditems!C297=16,stditems!C297=12,stditems!C297=25),0,IF(OR(stditems!C297=15,stditems!C297=19,stditems!C297=20,stditems!C297=21,stditems!C297=22,stditems!C297=23,stditems!C297=24,stditems!C297=26,stditems!C297=28,stditems!C297=29,stditems!C297=30,stditems!C297=53,stditems!C297=62,stditems!C297=63,stditems!C297=64,stditems!C297=65,stditems!C297=90),stditems!D297,""))</f>
        <v>0</v>
      </c>
      <c r="D297" t="str">
        <f>IF(ISNA( VLOOKUP(C297,attrDesc!A:C,2,FALSE)),"", "\250/"&amp;VLOOKUP(C297,attrDesc!A:C,2,FALSE)&amp;":"&amp;VLOOKUP(C297,attrDesc!A:C,3,FALSE))</f>
        <v/>
      </c>
      <c r="H297" t="str">
        <f t="shared" si="16"/>
        <v>151/装备位置:项链</v>
      </c>
      <c r="I297" t="str">
        <f t="shared" si="17"/>
        <v>烈焰项链=151/装备位置:项链</v>
      </c>
      <c r="J297" t="str">
        <f t="shared" si="18"/>
        <v/>
      </c>
      <c r="K297" t="str">
        <f t="shared" si="19"/>
        <v/>
      </c>
    </row>
    <row r="298" spans="1:11" x14ac:dyDescent="0.2">
      <c r="A298" t="str">
        <f>IF(LEN(stditems!B298)=0,"",stditems!B298)</f>
        <v>烈焰护腕</v>
      </c>
      <c r="B298" t="str">
        <f>IF(stditems!C298=15,"装备位置:头盔",IF(OR(stditems!C298=19,stditems!C298=20,stditems!C298=21),"装备位置:项链",IF(OR(stditems!C298=5,stditems!C298=6),"装备位置:武器",IF(OR(stditems!C298=10,stditems!C298=11),"装备位置:衣服",IF(stditems!C298=16,"装备位置:斗笠",IF(OR(stditems!C298=22,stditems!C298=23),"装备位置:戒指",IF(OR(stditems!C298=24,stditems!C298=26),"装备位置:手镯",IF(stditems!C298=31,"双击使用物品",IF(stditems!C298=4,"书籍,双击使用",IF(stditems!C298=25,"装备位置:毒符",IF(stditems!C298=41,"任务物品",IF(stditems!C298=56,"强化宝石",IF(stditems!C298=0,"药品",IF(stditems!C298=3,"卷轴",IF(stditems!C298=43,"矿石",IF(stditems!C298=2,"可使用物品",IF(stditems!C298=64,"装备位置:腰带",IF(stditems!C298=62,"装备位置:鞋子",IF(stditems!C298=53,"装备位置:宝石\有气血石功能",IF(stditems!C298=63,"装备位置:灵石",IF(stditems!C298=65,"装备位置:官印",IF(stditems!C298=90,"装备位置:灵玉",IF(OR(stditems!C298=72,stditems!C298=73,stditems!C298=74),"装备位置:称号",IF(stditems!C298=30,"装备位置:勋章",IF(stditems!C298=28,"装备位置:马牌",IF(stditems!C298=12,"装备位置:盾牌",IF(OR(stditems!C298=66,stditems!C298=67),"装备位置:时装衣服",IF(OR(stditems!C298=68,stditems!C298=69),"装备位置:时装武器",IF(OR(stditems!C298=75,stditems!C298=76,stditems!C298=77),"装备位置:时装项链",IF(stditems!C298=78,"装备位置:时装头盔",IF(OR(stditems!C298=79,stditems!C298=80),"装备位置:时装手镯",IF(OR(stditems!C298=81,stditems!C298=82),"装备位置:时装戒指",IF(stditems!C298=83,"装备位置:时装勋章",IF(OR(stditems!C298=84,stditems!C298=85),"装备位置:时装腰带",IF(OR(stditems!C298=86,stditems!C298=87),"装备位置:时装靴子",IF(OR(stditems!C298=88,stditems!C298=89),"装备位置:时装宝石","其他物品"))))))))))))))))))))))))))))))))))))</f>
        <v>装备位置:手镯</v>
      </c>
      <c r="C298">
        <f>IF(OR(stditems!C298=5,stditems!C298=10,stditems!C298=11,stditems!C298=30,stditems!C298=16,stditems!C298=12,stditems!C298=25),0,IF(OR(stditems!C298=15,stditems!C298=19,stditems!C298=20,stditems!C298=21,stditems!C298=22,stditems!C298=23,stditems!C298=24,stditems!C298=26,stditems!C298=28,stditems!C298=29,stditems!C298=30,stditems!C298=53,stditems!C298=62,stditems!C298=63,stditems!C298=64,stditems!C298=65,stditems!C298=90),stditems!D298,""))</f>
        <v>0</v>
      </c>
      <c r="D298" t="str">
        <f>IF(ISNA( VLOOKUP(C298,attrDesc!A:C,2,FALSE)),"", "\250/"&amp;VLOOKUP(C298,attrDesc!A:C,2,FALSE)&amp;":"&amp;VLOOKUP(C298,attrDesc!A:C,3,FALSE))</f>
        <v/>
      </c>
      <c r="H298" t="str">
        <f t="shared" si="16"/>
        <v>151/装备位置:手镯</v>
      </c>
      <c r="I298" t="str">
        <f t="shared" si="17"/>
        <v>烈焰护腕=151/装备位置:手镯</v>
      </c>
      <c r="J298" t="str">
        <f t="shared" si="18"/>
        <v/>
      </c>
      <c r="K298" t="str">
        <f t="shared" si="19"/>
        <v/>
      </c>
    </row>
    <row r="299" spans="1:11" x14ac:dyDescent="0.2">
      <c r="A299" t="str">
        <f>IF(LEN(stditems!B299)=0,"",stditems!B299)</f>
        <v>烈焰魔戒</v>
      </c>
      <c r="B299" t="str">
        <f>IF(stditems!C299=15,"装备位置:头盔",IF(OR(stditems!C299=19,stditems!C299=20,stditems!C299=21),"装备位置:项链",IF(OR(stditems!C299=5,stditems!C299=6),"装备位置:武器",IF(OR(stditems!C299=10,stditems!C299=11),"装备位置:衣服",IF(stditems!C299=16,"装备位置:斗笠",IF(OR(stditems!C299=22,stditems!C299=23),"装备位置:戒指",IF(OR(stditems!C299=24,stditems!C299=26),"装备位置:手镯",IF(stditems!C299=31,"双击使用物品",IF(stditems!C299=4,"书籍,双击使用",IF(stditems!C299=25,"装备位置:毒符",IF(stditems!C299=41,"任务物品",IF(stditems!C299=56,"强化宝石",IF(stditems!C299=0,"药品",IF(stditems!C299=3,"卷轴",IF(stditems!C299=43,"矿石",IF(stditems!C299=2,"可使用物品",IF(stditems!C299=64,"装备位置:腰带",IF(stditems!C299=62,"装备位置:鞋子",IF(stditems!C299=53,"装备位置:宝石\有气血石功能",IF(stditems!C299=63,"装备位置:灵石",IF(stditems!C299=65,"装备位置:官印",IF(stditems!C299=90,"装备位置:灵玉",IF(OR(stditems!C299=72,stditems!C299=73,stditems!C299=74),"装备位置:称号",IF(stditems!C299=30,"装备位置:勋章",IF(stditems!C299=28,"装备位置:马牌",IF(stditems!C299=12,"装备位置:盾牌",IF(OR(stditems!C299=66,stditems!C299=67),"装备位置:时装衣服",IF(OR(stditems!C299=68,stditems!C299=69),"装备位置:时装武器",IF(OR(stditems!C299=75,stditems!C299=76,stditems!C299=77),"装备位置:时装项链",IF(stditems!C299=78,"装备位置:时装头盔",IF(OR(stditems!C299=79,stditems!C299=80),"装备位置:时装手镯",IF(OR(stditems!C299=81,stditems!C299=82),"装备位置:时装戒指",IF(stditems!C299=83,"装备位置:时装勋章",IF(OR(stditems!C299=84,stditems!C299=85),"装备位置:时装腰带",IF(OR(stditems!C299=86,stditems!C299=87),"装备位置:时装靴子",IF(OR(stditems!C299=88,stditems!C299=89),"装备位置:时装宝石","其他物品"))))))))))))))))))))))))))))))))))))</f>
        <v>装备位置:戒指</v>
      </c>
      <c r="C299">
        <f>IF(OR(stditems!C299=5,stditems!C299=10,stditems!C299=11,stditems!C299=30,stditems!C299=16,stditems!C299=12,stditems!C299=25),0,IF(OR(stditems!C299=15,stditems!C299=19,stditems!C299=20,stditems!C299=21,stditems!C299=22,stditems!C299=23,stditems!C299=24,stditems!C299=26,stditems!C299=28,stditems!C299=29,stditems!C299=30,stditems!C299=53,stditems!C299=62,stditems!C299=63,stditems!C299=64,stditems!C299=65,stditems!C299=90),stditems!D299,""))</f>
        <v>0</v>
      </c>
      <c r="D299" t="str">
        <f>IF(ISNA( VLOOKUP(C299,attrDesc!A:C,2,FALSE)),"", "\250/"&amp;VLOOKUP(C299,attrDesc!A:C,2,FALSE)&amp;":"&amp;VLOOKUP(C299,attrDesc!A:C,3,FALSE))</f>
        <v/>
      </c>
      <c r="H299" t="str">
        <f t="shared" si="16"/>
        <v>151/装备位置:戒指</v>
      </c>
      <c r="I299" t="str">
        <f t="shared" si="17"/>
        <v>烈焰魔戒=151/装备位置:戒指</v>
      </c>
      <c r="J299" t="str">
        <f t="shared" si="18"/>
        <v/>
      </c>
      <c r="K299" t="str">
        <f t="shared" si="19"/>
        <v/>
      </c>
    </row>
    <row r="300" spans="1:11" x14ac:dyDescent="0.2">
      <c r="A300" t="str">
        <f>IF(LEN(stditems!B300)=0,"",stditems!B300)</f>
        <v>烈焰魔靴</v>
      </c>
      <c r="B300" t="str">
        <f>IF(stditems!C300=15,"装备位置:头盔",IF(OR(stditems!C300=19,stditems!C300=20,stditems!C300=21),"装备位置:项链",IF(OR(stditems!C300=5,stditems!C300=6),"装备位置:武器",IF(OR(stditems!C300=10,stditems!C300=11),"装备位置:衣服",IF(stditems!C300=16,"装备位置:斗笠",IF(OR(stditems!C300=22,stditems!C300=23),"装备位置:戒指",IF(OR(stditems!C300=24,stditems!C300=26),"装备位置:手镯",IF(stditems!C300=31,"双击使用物品",IF(stditems!C300=4,"书籍,双击使用",IF(stditems!C300=25,"装备位置:毒符",IF(stditems!C300=41,"任务物品",IF(stditems!C300=56,"强化宝石",IF(stditems!C300=0,"药品",IF(stditems!C300=3,"卷轴",IF(stditems!C300=43,"矿石",IF(stditems!C300=2,"可使用物品",IF(stditems!C300=64,"装备位置:腰带",IF(stditems!C300=62,"装备位置:鞋子",IF(stditems!C300=53,"装备位置:宝石\有气血石功能",IF(stditems!C300=63,"装备位置:灵石",IF(stditems!C300=65,"装备位置:官印",IF(stditems!C300=90,"装备位置:灵玉",IF(OR(stditems!C300=72,stditems!C300=73,stditems!C300=74),"装备位置:称号",IF(stditems!C300=30,"装备位置:勋章",IF(stditems!C300=28,"装备位置:马牌",IF(stditems!C300=12,"装备位置:盾牌",IF(OR(stditems!C300=66,stditems!C300=67),"装备位置:时装衣服",IF(OR(stditems!C300=68,stditems!C300=69),"装备位置:时装武器",IF(OR(stditems!C300=75,stditems!C300=76,stditems!C300=77),"装备位置:时装项链",IF(stditems!C300=78,"装备位置:时装头盔",IF(OR(stditems!C300=79,stditems!C300=80),"装备位置:时装手镯",IF(OR(stditems!C300=81,stditems!C300=82),"装备位置:时装戒指",IF(stditems!C300=83,"装备位置:时装勋章",IF(OR(stditems!C300=84,stditems!C300=85),"装备位置:时装腰带",IF(OR(stditems!C300=86,stditems!C300=87),"装备位置:时装靴子",IF(OR(stditems!C300=88,stditems!C300=89),"装备位置:时装宝石","其他物品"))))))))))))))))))))))))))))))))))))</f>
        <v>装备位置:鞋子</v>
      </c>
      <c r="C300">
        <f>IF(OR(stditems!C300=5,stditems!C300=10,stditems!C300=11,stditems!C300=30,stditems!C300=16,stditems!C300=12,stditems!C300=25),0,IF(OR(stditems!C300=15,stditems!C300=19,stditems!C300=20,stditems!C300=21,stditems!C300=22,stditems!C300=23,stditems!C300=24,stditems!C300=26,stditems!C300=28,stditems!C300=29,stditems!C300=30,stditems!C300=53,stditems!C300=62,stditems!C300=63,stditems!C300=64,stditems!C300=65,stditems!C300=90),stditems!D300,""))</f>
        <v>0</v>
      </c>
      <c r="D300" t="str">
        <f>IF(ISNA( VLOOKUP(C300,attrDesc!A:C,2,FALSE)),"", "\250/"&amp;VLOOKUP(C300,attrDesc!A:C,2,FALSE)&amp;":"&amp;VLOOKUP(C300,attrDesc!A:C,3,FALSE))</f>
        <v/>
      </c>
      <c r="H300" t="str">
        <f t="shared" si="16"/>
        <v>151/装备位置:鞋子</v>
      </c>
      <c r="I300" t="str">
        <f t="shared" si="17"/>
        <v>烈焰魔靴=151/装备位置:鞋子</v>
      </c>
      <c r="J300" t="str">
        <f t="shared" si="18"/>
        <v/>
      </c>
      <c r="K300" t="str">
        <f t="shared" si="19"/>
        <v/>
      </c>
    </row>
    <row r="301" spans="1:11" x14ac:dyDescent="0.2">
      <c r="A301" t="str">
        <f>IF(LEN(stditems!B301)=0,"",stditems!B301)</f>
        <v>烈焰腰带</v>
      </c>
      <c r="B301" t="str">
        <f>IF(stditems!C301=15,"装备位置:头盔",IF(OR(stditems!C301=19,stditems!C301=20,stditems!C301=21),"装备位置:项链",IF(OR(stditems!C301=5,stditems!C301=6),"装备位置:武器",IF(OR(stditems!C301=10,stditems!C301=11),"装备位置:衣服",IF(stditems!C301=16,"装备位置:斗笠",IF(OR(stditems!C301=22,stditems!C301=23),"装备位置:戒指",IF(OR(stditems!C301=24,stditems!C301=26),"装备位置:手镯",IF(stditems!C301=31,"双击使用物品",IF(stditems!C301=4,"书籍,双击使用",IF(stditems!C301=25,"装备位置:毒符",IF(stditems!C301=41,"任务物品",IF(stditems!C301=56,"强化宝石",IF(stditems!C301=0,"药品",IF(stditems!C301=3,"卷轴",IF(stditems!C301=43,"矿石",IF(stditems!C301=2,"可使用物品",IF(stditems!C301=64,"装备位置:腰带",IF(stditems!C301=62,"装备位置:鞋子",IF(stditems!C301=53,"装备位置:宝石\有气血石功能",IF(stditems!C301=63,"装备位置:灵石",IF(stditems!C301=65,"装备位置:官印",IF(stditems!C301=90,"装备位置:灵玉",IF(OR(stditems!C301=72,stditems!C301=73,stditems!C301=74),"装备位置:称号",IF(stditems!C301=30,"装备位置:勋章",IF(stditems!C301=28,"装备位置:马牌",IF(stditems!C301=12,"装备位置:盾牌",IF(OR(stditems!C301=66,stditems!C301=67),"装备位置:时装衣服",IF(OR(stditems!C301=68,stditems!C301=69),"装备位置:时装武器",IF(OR(stditems!C301=75,stditems!C301=76,stditems!C301=77),"装备位置:时装项链",IF(stditems!C301=78,"装备位置:时装头盔",IF(OR(stditems!C301=79,stditems!C301=80),"装备位置:时装手镯",IF(OR(stditems!C301=81,stditems!C301=82),"装备位置:时装戒指",IF(stditems!C301=83,"装备位置:时装勋章",IF(OR(stditems!C301=84,stditems!C301=85),"装备位置:时装腰带",IF(OR(stditems!C301=86,stditems!C301=87),"装备位置:时装靴子",IF(OR(stditems!C301=88,stditems!C301=89),"装备位置:时装宝石","其他物品"))))))))))))))))))))))))))))))))))))</f>
        <v>装备位置:腰带</v>
      </c>
      <c r="C301">
        <f>IF(OR(stditems!C301=5,stditems!C301=10,stditems!C301=11,stditems!C301=30,stditems!C301=16,stditems!C301=12,stditems!C301=25),0,IF(OR(stditems!C301=15,stditems!C301=19,stditems!C301=20,stditems!C301=21,stditems!C301=22,stditems!C301=23,stditems!C301=24,stditems!C301=26,stditems!C301=28,stditems!C301=29,stditems!C301=30,stditems!C301=53,stditems!C301=62,stditems!C301=63,stditems!C301=64,stditems!C301=65,stditems!C301=90),stditems!D301,""))</f>
        <v>0</v>
      </c>
      <c r="D301" t="str">
        <f>IF(ISNA( VLOOKUP(C301,attrDesc!A:C,2,FALSE)),"", "\250/"&amp;VLOOKUP(C301,attrDesc!A:C,2,FALSE)&amp;":"&amp;VLOOKUP(C301,attrDesc!A:C,3,FALSE))</f>
        <v/>
      </c>
      <c r="H301" t="str">
        <f t="shared" si="16"/>
        <v>151/装备位置:腰带</v>
      </c>
      <c r="I301" t="str">
        <f t="shared" si="17"/>
        <v>烈焰腰带=151/装备位置:腰带</v>
      </c>
      <c r="J301" t="str">
        <f t="shared" si="18"/>
        <v/>
      </c>
      <c r="K301" t="str">
        <f t="shared" si="19"/>
        <v/>
      </c>
    </row>
    <row r="302" spans="1:11" x14ac:dyDescent="0.2">
      <c r="A302" t="str">
        <f>IF(LEN(stditems!B302)=0,"",stditems!B302)</f>
        <v>光芒道袍(男)</v>
      </c>
      <c r="B302" t="str">
        <f>IF(stditems!C302=15,"装备位置:头盔",IF(OR(stditems!C302=19,stditems!C302=20,stditems!C302=21),"装备位置:项链",IF(OR(stditems!C302=5,stditems!C302=6),"装备位置:武器",IF(OR(stditems!C302=10,stditems!C302=11),"装备位置:衣服",IF(stditems!C302=16,"装备位置:斗笠",IF(OR(stditems!C302=22,stditems!C302=23),"装备位置:戒指",IF(OR(stditems!C302=24,stditems!C302=26),"装备位置:手镯",IF(stditems!C302=31,"双击使用物品",IF(stditems!C302=4,"书籍,双击使用",IF(stditems!C302=25,"装备位置:毒符",IF(stditems!C302=41,"任务物品",IF(stditems!C302=56,"强化宝石",IF(stditems!C302=0,"药品",IF(stditems!C302=3,"卷轴",IF(stditems!C302=43,"矿石",IF(stditems!C302=2,"可使用物品",IF(stditems!C302=64,"装备位置:腰带",IF(stditems!C302=62,"装备位置:鞋子",IF(stditems!C302=53,"装备位置:宝石\有气血石功能",IF(stditems!C302=63,"装备位置:灵石",IF(stditems!C302=65,"装备位置:官印",IF(stditems!C302=90,"装备位置:灵玉",IF(OR(stditems!C302=72,stditems!C302=73,stditems!C302=74),"装备位置:称号",IF(stditems!C302=30,"装备位置:勋章",IF(stditems!C302=28,"装备位置:马牌",IF(stditems!C302=12,"装备位置:盾牌",IF(OR(stditems!C302=66,stditems!C302=67),"装备位置:时装衣服",IF(OR(stditems!C302=68,stditems!C302=69),"装备位置:时装武器",IF(OR(stditems!C302=75,stditems!C302=76,stditems!C302=77),"装备位置:时装项链",IF(stditems!C302=78,"装备位置:时装头盔",IF(OR(stditems!C302=79,stditems!C302=80),"装备位置:时装手镯",IF(OR(stditems!C302=81,stditems!C302=82),"装备位置:时装戒指",IF(stditems!C302=83,"装备位置:时装勋章",IF(OR(stditems!C302=84,stditems!C302=85),"装备位置:时装腰带",IF(OR(stditems!C302=86,stditems!C302=87),"装备位置:时装靴子",IF(OR(stditems!C302=88,stditems!C302=89),"装备位置:时装宝石","其他物品"))))))))))))))))))))))))))))))))))))</f>
        <v>装备位置:衣服</v>
      </c>
      <c r="C302">
        <f>IF(OR(stditems!C302=5,stditems!C302=10,stditems!C302=11,stditems!C302=30,stditems!C302=16,stditems!C302=12,stditems!C302=25),0,IF(OR(stditems!C302=15,stditems!C302=19,stditems!C302=20,stditems!C302=21,stditems!C302=22,stditems!C302=23,stditems!C302=24,stditems!C302=26,stditems!C302=28,stditems!C302=29,stditems!C302=30,stditems!C302=53,stditems!C302=62,stditems!C302=63,stditems!C302=64,stditems!C302=65,stditems!C302=90),stditems!D302,""))</f>
        <v>0</v>
      </c>
      <c r="D302" t="str">
        <f>IF(ISNA( VLOOKUP(C302,attrDesc!A:C,2,FALSE)),"", "\250/"&amp;VLOOKUP(C302,attrDesc!A:C,2,FALSE)&amp;":"&amp;VLOOKUP(C302,attrDesc!A:C,3,FALSE))</f>
        <v/>
      </c>
      <c r="H302" t="str">
        <f t="shared" si="16"/>
        <v>151/装备位置:衣服</v>
      </c>
      <c r="I302" t="str">
        <f t="shared" si="17"/>
        <v>光芒道袍(男)=151/装备位置:衣服</v>
      </c>
      <c r="J302" t="str">
        <f t="shared" si="18"/>
        <v/>
      </c>
      <c r="K302" t="str">
        <f t="shared" si="19"/>
        <v/>
      </c>
    </row>
    <row r="303" spans="1:11" x14ac:dyDescent="0.2">
      <c r="A303" t="str">
        <f>IF(LEN(stditems!B303)=0,"",stditems!B303)</f>
        <v>光芒道袍(女)</v>
      </c>
      <c r="B303" t="str">
        <f>IF(stditems!C303=15,"装备位置:头盔",IF(OR(stditems!C303=19,stditems!C303=20,stditems!C303=21),"装备位置:项链",IF(OR(stditems!C303=5,stditems!C303=6),"装备位置:武器",IF(OR(stditems!C303=10,stditems!C303=11),"装备位置:衣服",IF(stditems!C303=16,"装备位置:斗笠",IF(OR(stditems!C303=22,stditems!C303=23),"装备位置:戒指",IF(OR(stditems!C303=24,stditems!C303=26),"装备位置:手镯",IF(stditems!C303=31,"双击使用物品",IF(stditems!C303=4,"书籍,双击使用",IF(stditems!C303=25,"装备位置:毒符",IF(stditems!C303=41,"任务物品",IF(stditems!C303=56,"强化宝石",IF(stditems!C303=0,"药品",IF(stditems!C303=3,"卷轴",IF(stditems!C303=43,"矿石",IF(stditems!C303=2,"可使用物品",IF(stditems!C303=64,"装备位置:腰带",IF(stditems!C303=62,"装备位置:鞋子",IF(stditems!C303=53,"装备位置:宝石\有气血石功能",IF(stditems!C303=63,"装备位置:灵石",IF(stditems!C303=65,"装备位置:官印",IF(stditems!C303=90,"装备位置:灵玉",IF(OR(stditems!C303=72,stditems!C303=73,stditems!C303=74),"装备位置:称号",IF(stditems!C303=30,"装备位置:勋章",IF(stditems!C303=28,"装备位置:马牌",IF(stditems!C303=12,"装备位置:盾牌",IF(OR(stditems!C303=66,stditems!C303=67),"装备位置:时装衣服",IF(OR(stditems!C303=68,stditems!C303=69),"装备位置:时装武器",IF(OR(stditems!C303=75,stditems!C303=76,stditems!C303=77),"装备位置:时装项链",IF(stditems!C303=78,"装备位置:时装头盔",IF(OR(stditems!C303=79,stditems!C303=80),"装备位置:时装手镯",IF(OR(stditems!C303=81,stditems!C303=82),"装备位置:时装戒指",IF(stditems!C303=83,"装备位置:时装勋章",IF(OR(stditems!C303=84,stditems!C303=85),"装备位置:时装腰带",IF(OR(stditems!C303=86,stditems!C303=87),"装备位置:时装靴子",IF(OR(stditems!C303=88,stditems!C303=89),"装备位置:时装宝石","其他物品"))))))))))))))))))))))))))))))))))))</f>
        <v>装备位置:衣服</v>
      </c>
      <c r="C303">
        <f>IF(OR(stditems!C303=5,stditems!C303=10,stditems!C303=11,stditems!C303=30,stditems!C303=16,stditems!C303=12,stditems!C303=25),0,IF(OR(stditems!C303=15,stditems!C303=19,stditems!C303=20,stditems!C303=21,stditems!C303=22,stditems!C303=23,stditems!C303=24,stditems!C303=26,stditems!C303=28,stditems!C303=29,stditems!C303=30,stditems!C303=53,stditems!C303=62,stditems!C303=63,stditems!C303=64,stditems!C303=65,stditems!C303=90),stditems!D303,""))</f>
        <v>0</v>
      </c>
      <c r="D303" t="str">
        <f>IF(ISNA( VLOOKUP(C303,attrDesc!A:C,2,FALSE)),"", "\250/"&amp;VLOOKUP(C303,attrDesc!A:C,2,FALSE)&amp;":"&amp;VLOOKUP(C303,attrDesc!A:C,3,FALSE))</f>
        <v/>
      </c>
      <c r="H303" t="str">
        <f t="shared" si="16"/>
        <v>151/装备位置:衣服</v>
      </c>
      <c r="I303" t="str">
        <f t="shared" si="17"/>
        <v>光芒道袍(女)=151/装备位置:衣服</v>
      </c>
      <c r="J303" t="str">
        <f t="shared" si="18"/>
        <v/>
      </c>
      <c r="K303" t="str">
        <f t="shared" si="19"/>
        <v/>
      </c>
    </row>
    <row r="304" spans="1:11" x14ac:dyDescent="0.2">
      <c r="A304" t="str">
        <f>IF(LEN(stditems!B304)=0,"",stditems!B304)</f>
        <v>光芒项链</v>
      </c>
      <c r="B304" t="str">
        <f>IF(stditems!C304=15,"装备位置:头盔",IF(OR(stditems!C304=19,stditems!C304=20,stditems!C304=21),"装备位置:项链",IF(OR(stditems!C304=5,stditems!C304=6),"装备位置:武器",IF(OR(stditems!C304=10,stditems!C304=11),"装备位置:衣服",IF(stditems!C304=16,"装备位置:斗笠",IF(OR(stditems!C304=22,stditems!C304=23),"装备位置:戒指",IF(OR(stditems!C304=24,stditems!C304=26),"装备位置:手镯",IF(stditems!C304=31,"双击使用物品",IF(stditems!C304=4,"书籍,双击使用",IF(stditems!C304=25,"装备位置:毒符",IF(stditems!C304=41,"任务物品",IF(stditems!C304=56,"强化宝石",IF(stditems!C304=0,"药品",IF(stditems!C304=3,"卷轴",IF(stditems!C304=43,"矿石",IF(stditems!C304=2,"可使用物品",IF(stditems!C304=64,"装备位置:腰带",IF(stditems!C304=62,"装备位置:鞋子",IF(stditems!C304=53,"装备位置:宝石\有气血石功能",IF(stditems!C304=63,"装备位置:灵石",IF(stditems!C304=65,"装备位置:官印",IF(stditems!C304=90,"装备位置:灵玉",IF(OR(stditems!C304=72,stditems!C304=73,stditems!C304=74),"装备位置:称号",IF(stditems!C304=30,"装备位置:勋章",IF(stditems!C304=28,"装备位置:马牌",IF(stditems!C304=12,"装备位置:盾牌",IF(OR(stditems!C304=66,stditems!C304=67),"装备位置:时装衣服",IF(OR(stditems!C304=68,stditems!C304=69),"装备位置:时装武器",IF(OR(stditems!C304=75,stditems!C304=76,stditems!C304=77),"装备位置:时装项链",IF(stditems!C304=78,"装备位置:时装头盔",IF(OR(stditems!C304=79,stditems!C304=80),"装备位置:时装手镯",IF(OR(stditems!C304=81,stditems!C304=82),"装备位置:时装戒指",IF(stditems!C304=83,"装备位置:时装勋章",IF(OR(stditems!C304=84,stditems!C304=85),"装备位置:时装腰带",IF(OR(stditems!C304=86,stditems!C304=87),"装备位置:时装靴子",IF(OR(stditems!C304=88,stditems!C304=89),"装备位置:时装宝石","其他物品"))))))))))))))))))))))))))))))))))))</f>
        <v>装备位置:项链</v>
      </c>
      <c r="C304">
        <f>IF(OR(stditems!C304=5,stditems!C304=10,stditems!C304=11,stditems!C304=30,stditems!C304=16,stditems!C304=12,stditems!C304=25),0,IF(OR(stditems!C304=15,stditems!C304=19,stditems!C304=20,stditems!C304=21,stditems!C304=22,stditems!C304=23,stditems!C304=24,stditems!C304=26,stditems!C304=28,stditems!C304=29,stditems!C304=30,stditems!C304=53,stditems!C304=62,stditems!C304=63,stditems!C304=64,stditems!C304=65,stditems!C304=90),stditems!D304,""))</f>
        <v>0</v>
      </c>
      <c r="D304" t="str">
        <f>IF(ISNA( VLOOKUP(C304,attrDesc!A:C,2,FALSE)),"", "\250/"&amp;VLOOKUP(C304,attrDesc!A:C,2,FALSE)&amp;":"&amp;VLOOKUP(C304,attrDesc!A:C,3,FALSE))</f>
        <v/>
      </c>
      <c r="H304" t="str">
        <f t="shared" si="16"/>
        <v>151/装备位置:项链</v>
      </c>
      <c r="I304" t="str">
        <f t="shared" si="17"/>
        <v>光芒项链=151/装备位置:项链</v>
      </c>
      <c r="J304" t="str">
        <f t="shared" si="18"/>
        <v/>
      </c>
      <c r="K304" t="str">
        <f t="shared" si="19"/>
        <v/>
      </c>
    </row>
    <row r="305" spans="1:11" x14ac:dyDescent="0.2">
      <c r="A305" t="str">
        <f>IF(LEN(stditems!B305)=0,"",stditems!B305)</f>
        <v>光芒护腕</v>
      </c>
      <c r="B305" t="str">
        <f>IF(stditems!C305=15,"装备位置:头盔",IF(OR(stditems!C305=19,stditems!C305=20,stditems!C305=21),"装备位置:项链",IF(OR(stditems!C305=5,stditems!C305=6),"装备位置:武器",IF(OR(stditems!C305=10,stditems!C305=11),"装备位置:衣服",IF(stditems!C305=16,"装备位置:斗笠",IF(OR(stditems!C305=22,stditems!C305=23),"装备位置:戒指",IF(OR(stditems!C305=24,stditems!C305=26),"装备位置:手镯",IF(stditems!C305=31,"双击使用物品",IF(stditems!C305=4,"书籍,双击使用",IF(stditems!C305=25,"装备位置:毒符",IF(stditems!C305=41,"任务物品",IF(stditems!C305=56,"强化宝石",IF(stditems!C305=0,"药品",IF(stditems!C305=3,"卷轴",IF(stditems!C305=43,"矿石",IF(stditems!C305=2,"可使用物品",IF(stditems!C305=64,"装备位置:腰带",IF(stditems!C305=62,"装备位置:鞋子",IF(stditems!C305=53,"装备位置:宝石\有气血石功能",IF(stditems!C305=63,"装备位置:灵石",IF(stditems!C305=65,"装备位置:官印",IF(stditems!C305=90,"装备位置:灵玉",IF(OR(stditems!C305=72,stditems!C305=73,stditems!C305=74),"装备位置:称号",IF(stditems!C305=30,"装备位置:勋章",IF(stditems!C305=28,"装备位置:马牌",IF(stditems!C305=12,"装备位置:盾牌",IF(OR(stditems!C305=66,stditems!C305=67),"装备位置:时装衣服",IF(OR(stditems!C305=68,stditems!C305=69),"装备位置:时装武器",IF(OR(stditems!C305=75,stditems!C305=76,stditems!C305=77),"装备位置:时装项链",IF(stditems!C305=78,"装备位置:时装头盔",IF(OR(stditems!C305=79,stditems!C305=80),"装备位置:时装手镯",IF(OR(stditems!C305=81,stditems!C305=82),"装备位置:时装戒指",IF(stditems!C305=83,"装备位置:时装勋章",IF(OR(stditems!C305=84,stditems!C305=85),"装备位置:时装腰带",IF(OR(stditems!C305=86,stditems!C305=87),"装备位置:时装靴子",IF(OR(stditems!C305=88,stditems!C305=89),"装备位置:时装宝石","其他物品"))))))))))))))))))))))))))))))))))))</f>
        <v>装备位置:手镯</v>
      </c>
      <c r="C305">
        <f>IF(OR(stditems!C305=5,stditems!C305=10,stditems!C305=11,stditems!C305=30,stditems!C305=16,stditems!C305=12,stditems!C305=25),0,IF(OR(stditems!C305=15,stditems!C305=19,stditems!C305=20,stditems!C305=21,stditems!C305=22,stditems!C305=23,stditems!C305=24,stditems!C305=26,stditems!C305=28,stditems!C305=29,stditems!C305=30,stditems!C305=53,stditems!C305=62,stditems!C305=63,stditems!C305=64,stditems!C305=65,stditems!C305=90),stditems!D305,""))</f>
        <v>0</v>
      </c>
      <c r="D305" t="str">
        <f>IF(ISNA( VLOOKUP(C305,attrDesc!A:C,2,FALSE)),"", "\250/"&amp;VLOOKUP(C305,attrDesc!A:C,2,FALSE)&amp;":"&amp;VLOOKUP(C305,attrDesc!A:C,3,FALSE))</f>
        <v/>
      </c>
      <c r="H305" t="str">
        <f t="shared" si="16"/>
        <v>151/装备位置:手镯</v>
      </c>
      <c r="I305" t="str">
        <f t="shared" si="17"/>
        <v>光芒护腕=151/装备位置:手镯</v>
      </c>
      <c r="J305" t="str">
        <f t="shared" si="18"/>
        <v/>
      </c>
      <c r="K305" t="str">
        <f t="shared" si="19"/>
        <v/>
      </c>
    </row>
    <row r="306" spans="1:11" x14ac:dyDescent="0.2">
      <c r="A306" t="str">
        <f>IF(LEN(stditems!B306)=0,"",stditems!B306)</f>
        <v>光芒道戒</v>
      </c>
      <c r="B306" t="str">
        <f>IF(stditems!C306=15,"装备位置:头盔",IF(OR(stditems!C306=19,stditems!C306=20,stditems!C306=21),"装备位置:项链",IF(OR(stditems!C306=5,stditems!C306=6),"装备位置:武器",IF(OR(stditems!C306=10,stditems!C306=11),"装备位置:衣服",IF(stditems!C306=16,"装备位置:斗笠",IF(OR(stditems!C306=22,stditems!C306=23),"装备位置:戒指",IF(OR(stditems!C306=24,stditems!C306=26),"装备位置:手镯",IF(stditems!C306=31,"双击使用物品",IF(stditems!C306=4,"书籍,双击使用",IF(stditems!C306=25,"装备位置:毒符",IF(stditems!C306=41,"任务物品",IF(stditems!C306=56,"强化宝石",IF(stditems!C306=0,"药品",IF(stditems!C306=3,"卷轴",IF(stditems!C306=43,"矿石",IF(stditems!C306=2,"可使用物品",IF(stditems!C306=64,"装备位置:腰带",IF(stditems!C306=62,"装备位置:鞋子",IF(stditems!C306=53,"装备位置:宝石\有气血石功能",IF(stditems!C306=63,"装备位置:灵石",IF(stditems!C306=65,"装备位置:官印",IF(stditems!C306=90,"装备位置:灵玉",IF(OR(stditems!C306=72,stditems!C306=73,stditems!C306=74),"装备位置:称号",IF(stditems!C306=30,"装备位置:勋章",IF(stditems!C306=28,"装备位置:马牌",IF(stditems!C306=12,"装备位置:盾牌",IF(OR(stditems!C306=66,stditems!C306=67),"装备位置:时装衣服",IF(OR(stditems!C306=68,stditems!C306=69),"装备位置:时装武器",IF(OR(stditems!C306=75,stditems!C306=76,stditems!C306=77),"装备位置:时装项链",IF(stditems!C306=78,"装备位置:时装头盔",IF(OR(stditems!C306=79,stditems!C306=80),"装备位置:时装手镯",IF(OR(stditems!C306=81,stditems!C306=82),"装备位置:时装戒指",IF(stditems!C306=83,"装备位置:时装勋章",IF(OR(stditems!C306=84,stditems!C306=85),"装备位置:时装腰带",IF(OR(stditems!C306=86,stditems!C306=87),"装备位置:时装靴子",IF(OR(stditems!C306=88,stditems!C306=89),"装备位置:时装宝石","其他物品"))))))))))))))))))))))))))))))))))))</f>
        <v>装备位置:戒指</v>
      </c>
      <c r="C306">
        <f>IF(OR(stditems!C306=5,stditems!C306=10,stditems!C306=11,stditems!C306=30,stditems!C306=16,stditems!C306=12,stditems!C306=25),0,IF(OR(stditems!C306=15,stditems!C306=19,stditems!C306=20,stditems!C306=21,stditems!C306=22,stditems!C306=23,stditems!C306=24,stditems!C306=26,stditems!C306=28,stditems!C306=29,stditems!C306=30,stditems!C306=53,stditems!C306=62,stditems!C306=63,stditems!C306=64,stditems!C306=65,stditems!C306=90),stditems!D306,""))</f>
        <v>0</v>
      </c>
      <c r="D306" t="str">
        <f>IF(ISNA( VLOOKUP(C306,attrDesc!A:C,2,FALSE)),"", "\250/"&amp;VLOOKUP(C306,attrDesc!A:C,2,FALSE)&amp;":"&amp;VLOOKUP(C306,attrDesc!A:C,3,FALSE))</f>
        <v/>
      </c>
      <c r="H306" t="str">
        <f t="shared" si="16"/>
        <v>151/装备位置:戒指</v>
      </c>
      <c r="I306" t="str">
        <f t="shared" si="17"/>
        <v>光芒道戒=151/装备位置:戒指</v>
      </c>
      <c r="J306" t="str">
        <f t="shared" si="18"/>
        <v/>
      </c>
      <c r="K306" t="str">
        <f t="shared" si="19"/>
        <v/>
      </c>
    </row>
    <row r="307" spans="1:11" x14ac:dyDescent="0.2">
      <c r="A307" t="str">
        <f>IF(LEN(stditems!B307)=0,"",stditems!B307)</f>
        <v>光芒道靴</v>
      </c>
      <c r="B307" t="str">
        <f>IF(stditems!C307=15,"装备位置:头盔",IF(OR(stditems!C307=19,stditems!C307=20,stditems!C307=21),"装备位置:项链",IF(OR(stditems!C307=5,stditems!C307=6),"装备位置:武器",IF(OR(stditems!C307=10,stditems!C307=11),"装备位置:衣服",IF(stditems!C307=16,"装备位置:斗笠",IF(OR(stditems!C307=22,stditems!C307=23),"装备位置:戒指",IF(OR(stditems!C307=24,stditems!C307=26),"装备位置:手镯",IF(stditems!C307=31,"双击使用物品",IF(stditems!C307=4,"书籍,双击使用",IF(stditems!C307=25,"装备位置:毒符",IF(stditems!C307=41,"任务物品",IF(stditems!C307=56,"强化宝石",IF(stditems!C307=0,"药品",IF(stditems!C307=3,"卷轴",IF(stditems!C307=43,"矿石",IF(stditems!C307=2,"可使用物品",IF(stditems!C307=64,"装备位置:腰带",IF(stditems!C307=62,"装备位置:鞋子",IF(stditems!C307=53,"装备位置:宝石\有气血石功能",IF(stditems!C307=63,"装备位置:灵石",IF(stditems!C307=65,"装备位置:官印",IF(stditems!C307=90,"装备位置:灵玉",IF(OR(stditems!C307=72,stditems!C307=73,stditems!C307=74),"装备位置:称号",IF(stditems!C307=30,"装备位置:勋章",IF(stditems!C307=28,"装备位置:马牌",IF(stditems!C307=12,"装备位置:盾牌",IF(OR(stditems!C307=66,stditems!C307=67),"装备位置:时装衣服",IF(OR(stditems!C307=68,stditems!C307=69),"装备位置:时装武器",IF(OR(stditems!C307=75,stditems!C307=76,stditems!C307=77),"装备位置:时装项链",IF(stditems!C307=78,"装备位置:时装头盔",IF(OR(stditems!C307=79,stditems!C307=80),"装备位置:时装手镯",IF(OR(stditems!C307=81,stditems!C307=82),"装备位置:时装戒指",IF(stditems!C307=83,"装备位置:时装勋章",IF(OR(stditems!C307=84,stditems!C307=85),"装备位置:时装腰带",IF(OR(stditems!C307=86,stditems!C307=87),"装备位置:时装靴子",IF(OR(stditems!C307=88,stditems!C307=89),"装备位置:时装宝石","其他物品"))))))))))))))))))))))))))))))))))))</f>
        <v>装备位置:鞋子</v>
      </c>
      <c r="C307">
        <f>IF(OR(stditems!C307=5,stditems!C307=10,stditems!C307=11,stditems!C307=30,stditems!C307=16,stditems!C307=12,stditems!C307=25),0,IF(OR(stditems!C307=15,stditems!C307=19,stditems!C307=20,stditems!C307=21,stditems!C307=22,stditems!C307=23,stditems!C307=24,stditems!C307=26,stditems!C307=28,stditems!C307=29,stditems!C307=30,stditems!C307=53,stditems!C307=62,stditems!C307=63,stditems!C307=64,stditems!C307=65,stditems!C307=90),stditems!D307,""))</f>
        <v>0</v>
      </c>
      <c r="D307" t="str">
        <f>IF(ISNA( VLOOKUP(C307,attrDesc!A:C,2,FALSE)),"", "\250/"&amp;VLOOKUP(C307,attrDesc!A:C,2,FALSE)&amp;":"&amp;VLOOKUP(C307,attrDesc!A:C,3,FALSE))</f>
        <v/>
      </c>
      <c r="H307" t="str">
        <f t="shared" si="16"/>
        <v>151/装备位置:鞋子</v>
      </c>
      <c r="I307" t="str">
        <f t="shared" si="17"/>
        <v>光芒道靴=151/装备位置:鞋子</v>
      </c>
      <c r="J307" t="str">
        <f t="shared" si="18"/>
        <v/>
      </c>
      <c r="K307" t="str">
        <f t="shared" si="19"/>
        <v/>
      </c>
    </row>
    <row r="308" spans="1:11" x14ac:dyDescent="0.2">
      <c r="A308" t="str">
        <f>IF(LEN(stditems!B308)=0,"",stditems!B308)</f>
        <v>光芒腰带</v>
      </c>
      <c r="B308" t="str">
        <f>IF(stditems!C308=15,"装备位置:头盔",IF(OR(stditems!C308=19,stditems!C308=20,stditems!C308=21),"装备位置:项链",IF(OR(stditems!C308=5,stditems!C308=6),"装备位置:武器",IF(OR(stditems!C308=10,stditems!C308=11),"装备位置:衣服",IF(stditems!C308=16,"装备位置:斗笠",IF(OR(stditems!C308=22,stditems!C308=23),"装备位置:戒指",IF(OR(stditems!C308=24,stditems!C308=26),"装备位置:手镯",IF(stditems!C308=31,"双击使用物品",IF(stditems!C308=4,"书籍,双击使用",IF(stditems!C308=25,"装备位置:毒符",IF(stditems!C308=41,"任务物品",IF(stditems!C308=56,"强化宝石",IF(stditems!C308=0,"药品",IF(stditems!C308=3,"卷轴",IF(stditems!C308=43,"矿石",IF(stditems!C308=2,"可使用物品",IF(stditems!C308=64,"装备位置:腰带",IF(stditems!C308=62,"装备位置:鞋子",IF(stditems!C308=53,"装备位置:宝石\有气血石功能",IF(stditems!C308=63,"装备位置:灵石",IF(stditems!C308=65,"装备位置:官印",IF(stditems!C308=90,"装备位置:灵玉",IF(OR(stditems!C308=72,stditems!C308=73,stditems!C308=74),"装备位置:称号",IF(stditems!C308=30,"装备位置:勋章",IF(stditems!C308=28,"装备位置:马牌",IF(stditems!C308=12,"装备位置:盾牌",IF(OR(stditems!C308=66,stditems!C308=67),"装备位置:时装衣服",IF(OR(stditems!C308=68,stditems!C308=69),"装备位置:时装武器",IF(OR(stditems!C308=75,stditems!C308=76,stditems!C308=77),"装备位置:时装项链",IF(stditems!C308=78,"装备位置:时装头盔",IF(OR(stditems!C308=79,stditems!C308=80),"装备位置:时装手镯",IF(OR(stditems!C308=81,stditems!C308=82),"装备位置:时装戒指",IF(stditems!C308=83,"装备位置:时装勋章",IF(OR(stditems!C308=84,stditems!C308=85),"装备位置:时装腰带",IF(OR(stditems!C308=86,stditems!C308=87),"装备位置:时装靴子",IF(OR(stditems!C308=88,stditems!C308=89),"装备位置:时装宝石","其他物品"))))))))))))))))))))))))))))))))))))</f>
        <v>装备位置:腰带</v>
      </c>
      <c r="C308">
        <f>IF(OR(stditems!C308=5,stditems!C308=10,stditems!C308=11,stditems!C308=30,stditems!C308=16,stditems!C308=12,stditems!C308=25),0,IF(OR(stditems!C308=15,stditems!C308=19,stditems!C308=20,stditems!C308=21,stditems!C308=22,stditems!C308=23,stditems!C308=24,stditems!C308=26,stditems!C308=28,stditems!C308=29,stditems!C308=30,stditems!C308=53,stditems!C308=62,stditems!C308=63,stditems!C308=64,stditems!C308=65,stditems!C308=90),stditems!D308,""))</f>
        <v>0</v>
      </c>
      <c r="D308" t="str">
        <f>IF(ISNA( VLOOKUP(C308,attrDesc!A:C,2,FALSE)),"", "\250/"&amp;VLOOKUP(C308,attrDesc!A:C,2,FALSE)&amp;":"&amp;VLOOKUP(C308,attrDesc!A:C,3,FALSE))</f>
        <v/>
      </c>
      <c r="H308" t="str">
        <f t="shared" si="16"/>
        <v>151/装备位置:腰带</v>
      </c>
      <c r="I308" t="str">
        <f t="shared" si="17"/>
        <v>光芒腰带=151/装备位置:腰带</v>
      </c>
      <c r="J308" t="str">
        <f t="shared" si="18"/>
        <v/>
      </c>
      <c r="K308" t="str">
        <f t="shared" si="19"/>
        <v/>
      </c>
    </row>
    <row r="309" spans="1:11" x14ac:dyDescent="0.2">
      <c r="A309" t="str">
        <f>IF(LEN(stditems!B309)=0,"",stditems!B309)</f>
        <v>天龙盔</v>
      </c>
      <c r="B309" t="str">
        <f>IF(stditems!C309=15,"装备位置:头盔",IF(OR(stditems!C309=19,stditems!C309=20,stditems!C309=21),"装备位置:项链",IF(OR(stditems!C309=5,stditems!C309=6),"装备位置:武器",IF(OR(stditems!C309=10,stditems!C309=11),"装备位置:衣服",IF(stditems!C309=16,"装备位置:斗笠",IF(OR(stditems!C309=22,stditems!C309=23),"装备位置:戒指",IF(OR(stditems!C309=24,stditems!C309=26),"装备位置:手镯",IF(stditems!C309=31,"双击使用物品",IF(stditems!C309=4,"书籍,双击使用",IF(stditems!C309=25,"装备位置:毒符",IF(stditems!C309=41,"任务物品",IF(stditems!C309=56,"强化宝石",IF(stditems!C309=0,"药品",IF(stditems!C309=3,"卷轴",IF(stditems!C309=43,"矿石",IF(stditems!C309=2,"可使用物品",IF(stditems!C309=64,"装备位置:腰带",IF(stditems!C309=62,"装备位置:鞋子",IF(stditems!C309=53,"装备位置:宝石\有气血石功能",IF(stditems!C309=63,"装备位置:灵石",IF(stditems!C309=65,"装备位置:官印",IF(stditems!C309=90,"装备位置:灵玉",IF(OR(stditems!C309=72,stditems!C309=73,stditems!C309=74),"装备位置:称号",IF(stditems!C309=30,"装备位置:勋章",IF(stditems!C309=28,"装备位置:马牌",IF(stditems!C309=12,"装备位置:盾牌",IF(OR(stditems!C309=66,stditems!C309=67),"装备位置:时装衣服",IF(OR(stditems!C309=68,stditems!C309=69),"装备位置:时装武器",IF(OR(stditems!C309=75,stditems!C309=76,stditems!C309=77),"装备位置:时装项链",IF(stditems!C309=78,"装备位置:时装头盔",IF(OR(stditems!C309=79,stditems!C309=80),"装备位置:时装手镯",IF(OR(stditems!C309=81,stditems!C309=82),"装备位置:时装戒指",IF(stditems!C309=83,"装备位置:时装勋章",IF(OR(stditems!C309=84,stditems!C309=85),"装备位置:时装腰带",IF(OR(stditems!C309=86,stditems!C309=87),"装备位置:时装靴子",IF(OR(stditems!C309=88,stditems!C309=89),"装备位置:时装宝石","其他物品"))))))))))))))))))))))))))))))))))))</f>
        <v>装备位置:头盔</v>
      </c>
      <c r="C309">
        <f>IF(OR(stditems!C309=5,stditems!C309=10,stditems!C309=11,stditems!C309=30,stditems!C309=16,stditems!C309=12,stditems!C309=25),0,IF(OR(stditems!C309=15,stditems!C309=19,stditems!C309=20,stditems!C309=21,stditems!C309=22,stditems!C309=23,stditems!C309=24,stditems!C309=26,stditems!C309=28,stditems!C309=29,stditems!C309=30,stditems!C309=53,stditems!C309=62,stditems!C309=63,stditems!C309=64,stditems!C309=65,stditems!C309=90),stditems!D309,""))</f>
        <v>0</v>
      </c>
      <c r="D309" t="str">
        <f>IF(ISNA( VLOOKUP(C309,attrDesc!A:C,2,FALSE)),"", "\250/"&amp;VLOOKUP(C309,attrDesc!A:C,2,FALSE)&amp;":"&amp;VLOOKUP(C309,attrDesc!A:C,3,FALSE))</f>
        <v/>
      </c>
      <c r="H309" t="str">
        <f t="shared" si="16"/>
        <v>151/装备位置:头盔</v>
      </c>
      <c r="I309" t="str">
        <f t="shared" si="17"/>
        <v>天龙盔=151/装备位置:头盔</v>
      </c>
      <c r="J309" t="str">
        <f t="shared" si="18"/>
        <v/>
      </c>
      <c r="K309" t="str">
        <f t="shared" si="19"/>
        <v/>
      </c>
    </row>
    <row r="310" spans="1:11" x14ac:dyDescent="0.2">
      <c r="A310" t="str">
        <f>IF(LEN(stditems!B310)=0,"",stditems!B310)</f>
        <v>魔龙盔</v>
      </c>
      <c r="B310" t="str">
        <f>IF(stditems!C310=15,"装备位置:头盔",IF(OR(stditems!C310=19,stditems!C310=20,stditems!C310=21),"装备位置:项链",IF(OR(stditems!C310=5,stditems!C310=6),"装备位置:武器",IF(OR(stditems!C310=10,stditems!C310=11),"装备位置:衣服",IF(stditems!C310=16,"装备位置:斗笠",IF(OR(stditems!C310=22,stditems!C310=23),"装备位置:戒指",IF(OR(stditems!C310=24,stditems!C310=26),"装备位置:手镯",IF(stditems!C310=31,"双击使用物品",IF(stditems!C310=4,"书籍,双击使用",IF(stditems!C310=25,"装备位置:毒符",IF(stditems!C310=41,"任务物品",IF(stditems!C310=56,"强化宝石",IF(stditems!C310=0,"药品",IF(stditems!C310=3,"卷轴",IF(stditems!C310=43,"矿石",IF(stditems!C310=2,"可使用物品",IF(stditems!C310=64,"装备位置:腰带",IF(stditems!C310=62,"装备位置:鞋子",IF(stditems!C310=53,"装备位置:宝石\有气血石功能",IF(stditems!C310=63,"装备位置:灵石",IF(stditems!C310=65,"装备位置:官印",IF(stditems!C310=90,"装备位置:灵玉",IF(OR(stditems!C310=72,stditems!C310=73,stditems!C310=74),"装备位置:称号",IF(stditems!C310=30,"装备位置:勋章",IF(stditems!C310=28,"装备位置:马牌",IF(stditems!C310=12,"装备位置:盾牌",IF(OR(stditems!C310=66,stditems!C310=67),"装备位置:时装衣服",IF(OR(stditems!C310=68,stditems!C310=69),"装备位置:时装武器",IF(OR(stditems!C310=75,stditems!C310=76,stditems!C310=77),"装备位置:时装项链",IF(stditems!C310=78,"装备位置:时装头盔",IF(OR(stditems!C310=79,stditems!C310=80),"装备位置:时装手镯",IF(OR(stditems!C310=81,stditems!C310=82),"装备位置:时装戒指",IF(stditems!C310=83,"装备位置:时装勋章",IF(OR(stditems!C310=84,stditems!C310=85),"装备位置:时装腰带",IF(OR(stditems!C310=86,stditems!C310=87),"装备位置:时装靴子",IF(OR(stditems!C310=88,stditems!C310=89),"装备位置:时装宝石","其他物品"))))))))))))))))))))))))))))))))))))</f>
        <v>装备位置:头盔</v>
      </c>
      <c r="C310">
        <f>IF(OR(stditems!C310=5,stditems!C310=10,stditems!C310=11,stditems!C310=30,stditems!C310=16,stditems!C310=12,stditems!C310=25),0,IF(OR(stditems!C310=15,stditems!C310=19,stditems!C310=20,stditems!C310=21,stditems!C310=22,stditems!C310=23,stditems!C310=24,stditems!C310=26,stditems!C310=28,stditems!C310=29,stditems!C310=30,stditems!C310=53,stditems!C310=62,stditems!C310=63,stditems!C310=64,stditems!C310=65,stditems!C310=90),stditems!D310,""))</f>
        <v>0</v>
      </c>
      <c r="D310" t="str">
        <f>IF(ISNA( VLOOKUP(C310,attrDesc!A:C,2,FALSE)),"", "\250/"&amp;VLOOKUP(C310,attrDesc!A:C,2,FALSE)&amp;":"&amp;VLOOKUP(C310,attrDesc!A:C,3,FALSE))</f>
        <v/>
      </c>
      <c r="H310" t="str">
        <f t="shared" si="16"/>
        <v>151/装备位置:头盔</v>
      </c>
      <c r="I310" t="str">
        <f t="shared" si="17"/>
        <v>魔龙盔=151/装备位置:头盔</v>
      </c>
      <c r="J310" t="str">
        <f t="shared" si="18"/>
        <v/>
      </c>
      <c r="K310" t="str">
        <f t="shared" si="19"/>
        <v/>
      </c>
    </row>
    <row r="311" spans="1:11" x14ac:dyDescent="0.2">
      <c r="A311" t="str">
        <f>IF(LEN(stditems!B311)=0,"",stditems!B311)</f>
        <v>圣龙盔</v>
      </c>
      <c r="B311" t="str">
        <f>IF(stditems!C311=15,"装备位置:头盔",IF(OR(stditems!C311=19,stditems!C311=20,stditems!C311=21),"装备位置:项链",IF(OR(stditems!C311=5,stditems!C311=6),"装备位置:武器",IF(OR(stditems!C311=10,stditems!C311=11),"装备位置:衣服",IF(stditems!C311=16,"装备位置:斗笠",IF(OR(stditems!C311=22,stditems!C311=23),"装备位置:戒指",IF(OR(stditems!C311=24,stditems!C311=26),"装备位置:手镯",IF(stditems!C311=31,"双击使用物品",IF(stditems!C311=4,"书籍,双击使用",IF(stditems!C311=25,"装备位置:毒符",IF(stditems!C311=41,"任务物品",IF(stditems!C311=56,"强化宝石",IF(stditems!C311=0,"药品",IF(stditems!C311=3,"卷轴",IF(stditems!C311=43,"矿石",IF(stditems!C311=2,"可使用物品",IF(stditems!C311=64,"装备位置:腰带",IF(stditems!C311=62,"装备位置:鞋子",IF(stditems!C311=53,"装备位置:宝石\有气血石功能",IF(stditems!C311=63,"装备位置:灵石",IF(stditems!C311=65,"装备位置:官印",IF(stditems!C311=90,"装备位置:灵玉",IF(OR(stditems!C311=72,stditems!C311=73,stditems!C311=74),"装备位置:称号",IF(stditems!C311=30,"装备位置:勋章",IF(stditems!C311=28,"装备位置:马牌",IF(stditems!C311=12,"装备位置:盾牌",IF(OR(stditems!C311=66,stditems!C311=67),"装备位置:时装衣服",IF(OR(stditems!C311=68,stditems!C311=69),"装备位置:时装武器",IF(OR(stditems!C311=75,stditems!C311=76,stditems!C311=77),"装备位置:时装项链",IF(stditems!C311=78,"装备位置:时装头盔",IF(OR(stditems!C311=79,stditems!C311=80),"装备位置:时装手镯",IF(OR(stditems!C311=81,stditems!C311=82),"装备位置:时装戒指",IF(stditems!C311=83,"装备位置:时装勋章",IF(OR(stditems!C311=84,stditems!C311=85),"装备位置:时装腰带",IF(OR(stditems!C311=86,stditems!C311=87),"装备位置:时装靴子",IF(OR(stditems!C311=88,stditems!C311=89),"装备位置:时装宝石","其他物品"))))))))))))))))))))))))))))))))))))</f>
        <v>装备位置:头盔</v>
      </c>
      <c r="C311">
        <f>IF(OR(stditems!C311=5,stditems!C311=10,stditems!C311=11,stditems!C311=30,stditems!C311=16,stditems!C311=12,stditems!C311=25),0,IF(OR(stditems!C311=15,stditems!C311=19,stditems!C311=20,stditems!C311=21,stditems!C311=22,stditems!C311=23,stditems!C311=24,stditems!C311=26,stditems!C311=28,stditems!C311=29,stditems!C311=30,stditems!C311=53,stditems!C311=62,stditems!C311=63,stditems!C311=64,stditems!C311=65,stditems!C311=90),stditems!D311,""))</f>
        <v>0</v>
      </c>
      <c r="D311" t="str">
        <f>IF(ISNA( VLOOKUP(C311,attrDesc!A:C,2,FALSE)),"", "\250/"&amp;VLOOKUP(C311,attrDesc!A:C,2,FALSE)&amp;":"&amp;VLOOKUP(C311,attrDesc!A:C,3,FALSE))</f>
        <v/>
      </c>
      <c r="H311" t="str">
        <f t="shared" si="16"/>
        <v>151/装备位置:头盔</v>
      </c>
      <c r="I311" t="str">
        <f t="shared" si="17"/>
        <v>圣龙盔=151/装备位置:头盔</v>
      </c>
      <c r="J311" t="str">
        <f t="shared" si="18"/>
        <v/>
      </c>
      <c r="K311" t="str">
        <f t="shared" si="19"/>
        <v/>
      </c>
    </row>
    <row r="312" spans="1:11" x14ac:dyDescent="0.2">
      <c r="A312" t="str">
        <f>IF(LEN(stditems!B312)=0,"",stditems!B312)</f>
        <v>开天</v>
      </c>
      <c r="B312" t="str">
        <f>IF(stditems!C312=15,"装备位置:头盔",IF(OR(stditems!C312=19,stditems!C312=20,stditems!C312=21),"装备位置:项链",IF(OR(stditems!C312=5,stditems!C312=6),"装备位置:武器",IF(OR(stditems!C312=10,stditems!C312=11),"装备位置:衣服",IF(stditems!C312=16,"装备位置:斗笠",IF(OR(stditems!C312=22,stditems!C312=23),"装备位置:戒指",IF(OR(stditems!C312=24,stditems!C312=26),"装备位置:手镯",IF(stditems!C312=31,"双击使用物品",IF(stditems!C312=4,"书籍,双击使用",IF(stditems!C312=25,"装备位置:毒符",IF(stditems!C312=41,"任务物品",IF(stditems!C312=56,"强化宝石",IF(stditems!C312=0,"药品",IF(stditems!C312=3,"卷轴",IF(stditems!C312=43,"矿石",IF(stditems!C312=2,"可使用物品",IF(stditems!C312=64,"装备位置:腰带",IF(stditems!C312=62,"装备位置:鞋子",IF(stditems!C312=53,"装备位置:宝石\有气血石功能",IF(stditems!C312=63,"装备位置:灵石",IF(stditems!C312=65,"装备位置:官印",IF(stditems!C312=90,"装备位置:灵玉",IF(OR(stditems!C312=72,stditems!C312=73,stditems!C312=74),"装备位置:称号",IF(stditems!C312=30,"装备位置:勋章",IF(stditems!C312=28,"装备位置:马牌",IF(stditems!C312=12,"装备位置:盾牌",IF(OR(stditems!C312=66,stditems!C312=67),"装备位置:时装衣服",IF(OR(stditems!C312=68,stditems!C312=69),"装备位置:时装武器",IF(OR(stditems!C312=75,stditems!C312=76,stditems!C312=77),"装备位置:时装项链",IF(stditems!C312=78,"装备位置:时装头盔",IF(OR(stditems!C312=79,stditems!C312=80),"装备位置:时装手镯",IF(OR(stditems!C312=81,stditems!C312=82),"装备位置:时装戒指",IF(stditems!C312=83,"装备位置:时装勋章",IF(OR(stditems!C312=84,stditems!C312=85),"装备位置:时装腰带",IF(OR(stditems!C312=86,stditems!C312=87),"装备位置:时装靴子",IF(OR(stditems!C312=88,stditems!C312=89),"装备位置:时装宝石","其他物品"))))))))))))))))))))))))))))))))))))</f>
        <v>装备位置:武器</v>
      </c>
      <c r="C312">
        <f>IF(OR(stditems!C312=5,stditems!C312=10,stditems!C312=11,stditems!C312=30,stditems!C312=16,stditems!C312=12,stditems!C312=25),0,IF(OR(stditems!C312=15,stditems!C312=19,stditems!C312=20,stditems!C312=21,stditems!C312=22,stditems!C312=23,stditems!C312=24,stditems!C312=26,stditems!C312=28,stditems!C312=29,stditems!C312=30,stditems!C312=53,stditems!C312=62,stditems!C312=63,stditems!C312=64,stditems!C312=65,stditems!C312=90),stditems!D312,""))</f>
        <v>0</v>
      </c>
      <c r="D312" t="str">
        <f>IF(ISNA( VLOOKUP(C312,attrDesc!A:C,2,FALSE)),"", "\250/"&amp;VLOOKUP(C312,attrDesc!A:C,2,FALSE)&amp;":"&amp;VLOOKUP(C312,attrDesc!A:C,3,FALSE))</f>
        <v/>
      </c>
      <c r="H312" t="str">
        <f t="shared" si="16"/>
        <v>151/装备位置:武器</v>
      </c>
      <c r="I312" t="str">
        <f t="shared" si="17"/>
        <v>开天=151/装备位置:武器</v>
      </c>
      <c r="J312" t="str">
        <f t="shared" si="18"/>
        <v/>
      </c>
      <c r="K312" t="str">
        <f t="shared" si="19"/>
        <v/>
      </c>
    </row>
    <row r="313" spans="1:11" x14ac:dyDescent="0.2">
      <c r="A313" t="str">
        <f>IF(LEN(stditems!B313)=0,"",stditems!B313)</f>
        <v>战神头盔</v>
      </c>
      <c r="B313" t="str">
        <f>IF(stditems!C313=15,"装备位置:头盔",IF(OR(stditems!C313=19,stditems!C313=20,stditems!C313=21),"装备位置:项链",IF(OR(stditems!C313=5,stditems!C313=6),"装备位置:武器",IF(OR(stditems!C313=10,stditems!C313=11),"装备位置:衣服",IF(stditems!C313=16,"装备位置:斗笠",IF(OR(stditems!C313=22,stditems!C313=23),"装备位置:戒指",IF(OR(stditems!C313=24,stditems!C313=26),"装备位置:手镯",IF(stditems!C313=31,"双击使用物品",IF(stditems!C313=4,"书籍,双击使用",IF(stditems!C313=25,"装备位置:毒符",IF(stditems!C313=41,"任务物品",IF(stditems!C313=56,"强化宝石",IF(stditems!C313=0,"药品",IF(stditems!C313=3,"卷轴",IF(stditems!C313=43,"矿石",IF(stditems!C313=2,"可使用物品",IF(stditems!C313=64,"装备位置:腰带",IF(stditems!C313=62,"装备位置:鞋子",IF(stditems!C313=53,"装备位置:宝石\有气血石功能",IF(stditems!C313=63,"装备位置:灵石",IF(stditems!C313=65,"装备位置:官印",IF(stditems!C313=90,"装备位置:灵玉",IF(OR(stditems!C313=72,stditems!C313=73,stditems!C313=74),"装备位置:称号",IF(stditems!C313=30,"装备位置:勋章",IF(stditems!C313=28,"装备位置:马牌",IF(stditems!C313=12,"装备位置:盾牌",IF(OR(stditems!C313=66,stditems!C313=67),"装备位置:时装衣服",IF(OR(stditems!C313=68,stditems!C313=69),"装备位置:时装武器",IF(OR(stditems!C313=75,stditems!C313=76,stditems!C313=77),"装备位置:时装项链",IF(stditems!C313=78,"装备位置:时装头盔",IF(OR(stditems!C313=79,stditems!C313=80),"装备位置:时装手镯",IF(OR(stditems!C313=81,stditems!C313=82),"装备位置:时装戒指",IF(stditems!C313=83,"装备位置:时装勋章",IF(OR(stditems!C313=84,stditems!C313=85),"装备位置:时装腰带",IF(OR(stditems!C313=86,stditems!C313=87),"装备位置:时装靴子",IF(OR(stditems!C313=88,stditems!C313=89),"装备位置:时装宝石","其他物品"))))))))))))))))))))))))))))))))))))</f>
        <v>装备位置:头盔</v>
      </c>
      <c r="C313">
        <f>IF(OR(stditems!C313=5,stditems!C313=10,stditems!C313=11,stditems!C313=30,stditems!C313=16,stditems!C313=12,stditems!C313=25),0,IF(OR(stditems!C313=15,stditems!C313=19,stditems!C313=20,stditems!C313=21,stditems!C313=22,stditems!C313=23,stditems!C313=24,stditems!C313=26,stditems!C313=28,stditems!C313=29,stditems!C313=30,stditems!C313=53,stditems!C313=62,stditems!C313=63,stditems!C313=64,stditems!C313=65,stditems!C313=90),stditems!D313,""))</f>
        <v>0</v>
      </c>
      <c r="D313" t="str">
        <f>IF(ISNA( VLOOKUP(C313,attrDesc!A:C,2,FALSE)),"", "\250/"&amp;VLOOKUP(C313,attrDesc!A:C,2,FALSE)&amp;":"&amp;VLOOKUP(C313,attrDesc!A:C,3,FALSE))</f>
        <v/>
      </c>
      <c r="H313" t="str">
        <f t="shared" si="16"/>
        <v>151/装备位置:头盔</v>
      </c>
      <c r="I313" t="str">
        <f t="shared" si="17"/>
        <v>战神头盔=151/装备位置:头盔</v>
      </c>
      <c r="J313" t="str">
        <f t="shared" si="18"/>
        <v/>
      </c>
      <c r="K313" t="str">
        <f t="shared" si="19"/>
        <v/>
      </c>
    </row>
    <row r="314" spans="1:11" x14ac:dyDescent="0.2">
      <c r="A314" t="str">
        <f>IF(LEN(stditems!B314)=0,"",stditems!B314)</f>
        <v>战神项链</v>
      </c>
      <c r="B314" t="str">
        <f>IF(stditems!C314=15,"装备位置:头盔",IF(OR(stditems!C314=19,stditems!C314=20,stditems!C314=21),"装备位置:项链",IF(OR(stditems!C314=5,stditems!C314=6),"装备位置:武器",IF(OR(stditems!C314=10,stditems!C314=11),"装备位置:衣服",IF(stditems!C314=16,"装备位置:斗笠",IF(OR(stditems!C314=22,stditems!C314=23),"装备位置:戒指",IF(OR(stditems!C314=24,stditems!C314=26),"装备位置:手镯",IF(stditems!C314=31,"双击使用物品",IF(stditems!C314=4,"书籍,双击使用",IF(stditems!C314=25,"装备位置:毒符",IF(stditems!C314=41,"任务物品",IF(stditems!C314=56,"强化宝石",IF(stditems!C314=0,"药品",IF(stditems!C314=3,"卷轴",IF(stditems!C314=43,"矿石",IF(stditems!C314=2,"可使用物品",IF(stditems!C314=64,"装备位置:腰带",IF(stditems!C314=62,"装备位置:鞋子",IF(stditems!C314=53,"装备位置:宝石\有气血石功能",IF(stditems!C314=63,"装备位置:灵石",IF(stditems!C314=65,"装备位置:官印",IF(stditems!C314=90,"装备位置:灵玉",IF(OR(stditems!C314=72,stditems!C314=73,stditems!C314=74),"装备位置:称号",IF(stditems!C314=30,"装备位置:勋章",IF(stditems!C314=28,"装备位置:马牌",IF(stditems!C314=12,"装备位置:盾牌",IF(OR(stditems!C314=66,stditems!C314=67),"装备位置:时装衣服",IF(OR(stditems!C314=68,stditems!C314=69),"装备位置:时装武器",IF(OR(stditems!C314=75,stditems!C314=76,stditems!C314=77),"装备位置:时装项链",IF(stditems!C314=78,"装备位置:时装头盔",IF(OR(stditems!C314=79,stditems!C314=80),"装备位置:时装手镯",IF(OR(stditems!C314=81,stditems!C314=82),"装备位置:时装戒指",IF(stditems!C314=83,"装备位置:时装勋章",IF(OR(stditems!C314=84,stditems!C314=85),"装备位置:时装腰带",IF(OR(stditems!C314=86,stditems!C314=87),"装备位置:时装靴子",IF(OR(stditems!C314=88,stditems!C314=89),"装备位置:时装宝石","其他物品"))))))))))))))))))))))))))))))))))))</f>
        <v>装备位置:项链</v>
      </c>
      <c r="C314">
        <f>IF(OR(stditems!C314=5,stditems!C314=10,stditems!C314=11,stditems!C314=30,stditems!C314=16,stditems!C314=12,stditems!C314=25),0,IF(OR(stditems!C314=15,stditems!C314=19,stditems!C314=20,stditems!C314=21,stditems!C314=22,stditems!C314=23,stditems!C314=24,stditems!C314=26,stditems!C314=28,stditems!C314=29,stditems!C314=30,stditems!C314=53,stditems!C314=62,stditems!C314=63,stditems!C314=64,stditems!C314=65,stditems!C314=90),stditems!D314,""))</f>
        <v>0</v>
      </c>
      <c r="D314" t="str">
        <f>IF(ISNA( VLOOKUP(C314,attrDesc!A:C,2,FALSE)),"", "\250/"&amp;VLOOKUP(C314,attrDesc!A:C,2,FALSE)&amp;":"&amp;VLOOKUP(C314,attrDesc!A:C,3,FALSE))</f>
        <v/>
      </c>
      <c r="H314" t="str">
        <f t="shared" si="16"/>
        <v>151/装备位置:项链</v>
      </c>
      <c r="I314" t="str">
        <f t="shared" si="17"/>
        <v>战神项链=151/装备位置:项链</v>
      </c>
      <c r="J314" t="str">
        <f t="shared" si="18"/>
        <v/>
      </c>
      <c r="K314" t="str">
        <f t="shared" si="19"/>
        <v/>
      </c>
    </row>
    <row r="315" spans="1:11" x14ac:dyDescent="0.2">
      <c r="A315" t="str">
        <f>IF(LEN(stditems!B315)=0,"",stditems!B315)</f>
        <v>战神手镯</v>
      </c>
      <c r="B315" t="str">
        <f>IF(stditems!C315=15,"装备位置:头盔",IF(OR(stditems!C315=19,stditems!C315=20,stditems!C315=21),"装备位置:项链",IF(OR(stditems!C315=5,stditems!C315=6),"装备位置:武器",IF(OR(stditems!C315=10,stditems!C315=11),"装备位置:衣服",IF(stditems!C315=16,"装备位置:斗笠",IF(OR(stditems!C315=22,stditems!C315=23),"装备位置:戒指",IF(OR(stditems!C315=24,stditems!C315=26),"装备位置:手镯",IF(stditems!C315=31,"双击使用物品",IF(stditems!C315=4,"书籍,双击使用",IF(stditems!C315=25,"装备位置:毒符",IF(stditems!C315=41,"任务物品",IF(stditems!C315=56,"强化宝石",IF(stditems!C315=0,"药品",IF(stditems!C315=3,"卷轴",IF(stditems!C315=43,"矿石",IF(stditems!C315=2,"可使用物品",IF(stditems!C315=64,"装备位置:腰带",IF(stditems!C315=62,"装备位置:鞋子",IF(stditems!C315=53,"装备位置:宝石\有气血石功能",IF(stditems!C315=63,"装备位置:灵石",IF(stditems!C315=65,"装备位置:官印",IF(stditems!C315=90,"装备位置:灵玉",IF(OR(stditems!C315=72,stditems!C315=73,stditems!C315=74),"装备位置:称号",IF(stditems!C315=30,"装备位置:勋章",IF(stditems!C315=28,"装备位置:马牌",IF(stditems!C315=12,"装备位置:盾牌",IF(OR(stditems!C315=66,stditems!C315=67),"装备位置:时装衣服",IF(OR(stditems!C315=68,stditems!C315=69),"装备位置:时装武器",IF(OR(stditems!C315=75,stditems!C315=76,stditems!C315=77),"装备位置:时装项链",IF(stditems!C315=78,"装备位置:时装头盔",IF(OR(stditems!C315=79,stditems!C315=80),"装备位置:时装手镯",IF(OR(stditems!C315=81,stditems!C315=82),"装备位置:时装戒指",IF(stditems!C315=83,"装备位置:时装勋章",IF(OR(stditems!C315=84,stditems!C315=85),"装备位置:时装腰带",IF(OR(stditems!C315=86,stditems!C315=87),"装备位置:时装靴子",IF(OR(stditems!C315=88,stditems!C315=89),"装备位置:时装宝石","其他物品"))))))))))))))))))))))))))))))))))))</f>
        <v>装备位置:手镯</v>
      </c>
      <c r="C315">
        <f>IF(OR(stditems!C315=5,stditems!C315=10,stditems!C315=11,stditems!C315=30,stditems!C315=16,stditems!C315=12,stditems!C315=25),0,IF(OR(stditems!C315=15,stditems!C315=19,stditems!C315=20,stditems!C315=21,stditems!C315=22,stditems!C315=23,stditems!C315=24,stditems!C315=26,stditems!C315=28,stditems!C315=29,stditems!C315=30,stditems!C315=53,stditems!C315=62,stditems!C315=63,stditems!C315=64,stditems!C315=65,stditems!C315=90),stditems!D315,""))</f>
        <v>0</v>
      </c>
      <c r="D315" t="str">
        <f>IF(ISNA( VLOOKUP(C315,attrDesc!A:C,2,FALSE)),"", "\250/"&amp;VLOOKUP(C315,attrDesc!A:C,2,FALSE)&amp;":"&amp;VLOOKUP(C315,attrDesc!A:C,3,FALSE))</f>
        <v/>
      </c>
      <c r="H315" t="str">
        <f t="shared" si="16"/>
        <v>151/装备位置:手镯</v>
      </c>
      <c r="I315" t="str">
        <f t="shared" si="17"/>
        <v>战神手镯=151/装备位置:手镯</v>
      </c>
      <c r="J315" t="str">
        <f t="shared" si="18"/>
        <v/>
      </c>
      <c r="K315" t="str">
        <f t="shared" si="19"/>
        <v/>
      </c>
    </row>
    <row r="316" spans="1:11" x14ac:dyDescent="0.2">
      <c r="A316" t="str">
        <f>IF(LEN(stditems!B316)=0,"",stditems!B316)</f>
        <v>战神戒指</v>
      </c>
      <c r="B316" t="str">
        <f>IF(stditems!C316=15,"装备位置:头盔",IF(OR(stditems!C316=19,stditems!C316=20,stditems!C316=21),"装备位置:项链",IF(OR(stditems!C316=5,stditems!C316=6),"装备位置:武器",IF(OR(stditems!C316=10,stditems!C316=11),"装备位置:衣服",IF(stditems!C316=16,"装备位置:斗笠",IF(OR(stditems!C316=22,stditems!C316=23),"装备位置:戒指",IF(OR(stditems!C316=24,stditems!C316=26),"装备位置:手镯",IF(stditems!C316=31,"双击使用物品",IF(stditems!C316=4,"书籍,双击使用",IF(stditems!C316=25,"装备位置:毒符",IF(stditems!C316=41,"任务物品",IF(stditems!C316=56,"强化宝石",IF(stditems!C316=0,"药品",IF(stditems!C316=3,"卷轴",IF(stditems!C316=43,"矿石",IF(stditems!C316=2,"可使用物品",IF(stditems!C316=64,"装备位置:腰带",IF(stditems!C316=62,"装备位置:鞋子",IF(stditems!C316=53,"装备位置:宝石\有气血石功能",IF(stditems!C316=63,"装备位置:灵石",IF(stditems!C316=65,"装备位置:官印",IF(stditems!C316=90,"装备位置:灵玉",IF(OR(stditems!C316=72,stditems!C316=73,stditems!C316=74),"装备位置:称号",IF(stditems!C316=30,"装备位置:勋章",IF(stditems!C316=28,"装备位置:马牌",IF(stditems!C316=12,"装备位置:盾牌",IF(OR(stditems!C316=66,stditems!C316=67),"装备位置:时装衣服",IF(OR(stditems!C316=68,stditems!C316=69),"装备位置:时装武器",IF(OR(stditems!C316=75,stditems!C316=76,stditems!C316=77),"装备位置:时装项链",IF(stditems!C316=78,"装备位置:时装头盔",IF(OR(stditems!C316=79,stditems!C316=80),"装备位置:时装手镯",IF(OR(stditems!C316=81,stditems!C316=82),"装备位置:时装戒指",IF(stditems!C316=83,"装备位置:时装勋章",IF(OR(stditems!C316=84,stditems!C316=85),"装备位置:时装腰带",IF(OR(stditems!C316=86,stditems!C316=87),"装备位置:时装靴子",IF(OR(stditems!C316=88,stditems!C316=89),"装备位置:时装宝石","其他物品"))))))))))))))))))))))))))))))))))))</f>
        <v>装备位置:戒指</v>
      </c>
      <c r="C316">
        <f>IF(OR(stditems!C316=5,stditems!C316=10,stditems!C316=11,stditems!C316=30,stditems!C316=16,stditems!C316=12,stditems!C316=25),0,IF(OR(stditems!C316=15,stditems!C316=19,stditems!C316=20,stditems!C316=21,stditems!C316=22,stditems!C316=23,stditems!C316=24,stditems!C316=26,stditems!C316=28,stditems!C316=29,stditems!C316=30,stditems!C316=53,stditems!C316=62,stditems!C316=63,stditems!C316=64,stditems!C316=65,stditems!C316=90),stditems!D316,""))</f>
        <v>0</v>
      </c>
      <c r="D316" t="str">
        <f>IF(ISNA( VLOOKUP(C316,attrDesc!A:C,2,FALSE)),"", "\250/"&amp;VLOOKUP(C316,attrDesc!A:C,2,FALSE)&amp;":"&amp;VLOOKUP(C316,attrDesc!A:C,3,FALSE))</f>
        <v/>
      </c>
      <c r="H316" t="str">
        <f t="shared" si="16"/>
        <v>151/装备位置:戒指</v>
      </c>
      <c r="I316" t="str">
        <f t="shared" si="17"/>
        <v>战神戒指=151/装备位置:戒指</v>
      </c>
      <c r="J316" t="str">
        <f t="shared" si="18"/>
        <v/>
      </c>
      <c r="K316" t="str">
        <f t="shared" si="19"/>
        <v/>
      </c>
    </row>
    <row r="317" spans="1:11" x14ac:dyDescent="0.2">
      <c r="A317" t="str">
        <f>IF(LEN(stditems!B317)=0,"",stditems!B317)</f>
        <v>战神之靴</v>
      </c>
      <c r="B317" t="str">
        <f>IF(stditems!C317=15,"装备位置:头盔",IF(OR(stditems!C317=19,stditems!C317=20,stditems!C317=21),"装备位置:项链",IF(OR(stditems!C317=5,stditems!C317=6),"装备位置:武器",IF(OR(stditems!C317=10,stditems!C317=11),"装备位置:衣服",IF(stditems!C317=16,"装备位置:斗笠",IF(OR(stditems!C317=22,stditems!C317=23),"装备位置:戒指",IF(OR(stditems!C317=24,stditems!C317=26),"装备位置:手镯",IF(stditems!C317=31,"双击使用物品",IF(stditems!C317=4,"书籍,双击使用",IF(stditems!C317=25,"装备位置:毒符",IF(stditems!C317=41,"任务物品",IF(stditems!C317=56,"强化宝石",IF(stditems!C317=0,"药品",IF(stditems!C317=3,"卷轴",IF(stditems!C317=43,"矿石",IF(stditems!C317=2,"可使用物品",IF(stditems!C317=64,"装备位置:腰带",IF(stditems!C317=62,"装备位置:鞋子",IF(stditems!C317=53,"装备位置:宝石\有气血石功能",IF(stditems!C317=63,"装备位置:灵石",IF(stditems!C317=65,"装备位置:官印",IF(stditems!C317=90,"装备位置:灵玉",IF(OR(stditems!C317=72,stditems!C317=73,stditems!C317=74),"装备位置:称号",IF(stditems!C317=30,"装备位置:勋章",IF(stditems!C317=28,"装备位置:马牌",IF(stditems!C317=12,"装备位置:盾牌",IF(OR(stditems!C317=66,stditems!C317=67),"装备位置:时装衣服",IF(OR(stditems!C317=68,stditems!C317=69),"装备位置:时装武器",IF(OR(stditems!C317=75,stditems!C317=76,stditems!C317=77),"装备位置:时装项链",IF(stditems!C317=78,"装备位置:时装头盔",IF(OR(stditems!C317=79,stditems!C317=80),"装备位置:时装手镯",IF(OR(stditems!C317=81,stditems!C317=82),"装备位置:时装戒指",IF(stditems!C317=83,"装备位置:时装勋章",IF(OR(stditems!C317=84,stditems!C317=85),"装备位置:时装腰带",IF(OR(stditems!C317=86,stditems!C317=87),"装备位置:时装靴子",IF(OR(stditems!C317=88,stditems!C317=89),"装备位置:时装宝石","其他物品"))))))))))))))))))))))))))))))))))))</f>
        <v>装备位置:鞋子</v>
      </c>
      <c r="C317">
        <f>IF(OR(stditems!C317=5,stditems!C317=10,stditems!C317=11,stditems!C317=30,stditems!C317=16,stditems!C317=12,stditems!C317=25),0,IF(OR(stditems!C317=15,stditems!C317=19,stditems!C317=20,stditems!C317=21,stditems!C317=22,stditems!C317=23,stditems!C317=24,stditems!C317=26,stditems!C317=28,stditems!C317=29,stditems!C317=30,stditems!C317=53,stditems!C317=62,stditems!C317=63,stditems!C317=64,stditems!C317=65,stditems!C317=90),stditems!D317,""))</f>
        <v>0</v>
      </c>
      <c r="D317" t="str">
        <f>IF(ISNA( VLOOKUP(C317,attrDesc!A:C,2,FALSE)),"", "\250/"&amp;VLOOKUP(C317,attrDesc!A:C,2,FALSE)&amp;":"&amp;VLOOKUP(C317,attrDesc!A:C,3,FALSE))</f>
        <v/>
      </c>
      <c r="H317" t="str">
        <f t="shared" si="16"/>
        <v>151/装备位置:鞋子</v>
      </c>
      <c r="I317" t="str">
        <f t="shared" si="17"/>
        <v>战神之靴=151/装备位置:鞋子</v>
      </c>
      <c r="J317" t="str">
        <f t="shared" si="18"/>
        <v/>
      </c>
      <c r="K317" t="str">
        <f t="shared" si="19"/>
        <v/>
      </c>
    </row>
    <row r="318" spans="1:11" x14ac:dyDescent="0.2">
      <c r="A318" t="str">
        <f>IF(LEN(stditems!B318)=0,"",stditems!B318)</f>
        <v>战神腰带</v>
      </c>
      <c r="B318" t="str">
        <f>IF(stditems!C318=15,"装备位置:头盔",IF(OR(stditems!C318=19,stditems!C318=20,stditems!C318=21),"装备位置:项链",IF(OR(stditems!C318=5,stditems!C318=6),"装备位置:武器",IF(OR(stditems!C318=10,stditems!C318=11),"装备位置:衣服",IF(stditems!C318=16,"装备位置:斗笠",IF(OR(stditems!C318=22,stditems!C318=23),"装备位置:戒指",IF(OR(stditems!C318=24,stditems!C318=26),"装备位置:手镯",IF(stditems!C318=31,"双击使用物品",IF(stditems!C318=4,"书籍,双击使用",IF(stditems!C318=25,"装备位置:毒符",IF(stditems!C318=41,"任务物品",IF(stditems!C318=56,"强化宝石",IF(stditems!C318=0,"药品",IF(stditems!C318=3,"卷轴",IF(stditems!C318=43,"矿石",IF(stditems!C318=2,"可使用物品",IF(stditems!C318=64,"装备位置:腰带",IF(stditems!C318=62,"装备位置:鞋子",IF(stditems!C318=53,"装备位置:宝石\有气血石功能",IF(stditems!C318=63,"装备位置:灵石",IF(stditems!C318=65,"装备位置:官印",IF(stditems!C318=90,"装备位置:灵玉",IF(OR(stditems!C318=72,stditems!C318=73,stditems!C318=74),"装备位置:称号",IF(stditems!C318=30,"装备位置:勋章",IF(stditems!C318=28,"装备位置:马牌",IF(stditems!C318=12,"装备位置:盾牌",IF(OR(stditems!C318=66,stditems!C318=67),"装备位置:时装衣服",IF(OR(stditems!C318=68,stditems!C318=69),"装备位置:时装武器",IF(OR(stditems!C318=75,stditems!C318=76,stditems!C318=77),"装备位置:时装项链",IF(stditems!C318=78,"装备位置:时装头盔",IF(OR(stditems!C318=79,stditems!C318=80),"装备位置:时装手镯",IF(OR(stditems!C318=81,stditems!C318=82),"装备位置:时装戒指",IF(stditems!C318=83,"装备位置:时装勋章",IF(OR(stditems!C318=84,stditems!C318=85),"装备位置:时装腰带",IF(OR(stditems!C318=86,stditems!C318=87),"装备位置:时装靴子",IF(OR(stditems!C318=88,stditems!C318=89),"装备位置:时装宝石","其他物品"))))))))))))))))))))))))))))))))))))</f>
        <v>装备位置:腰带</v>
      </c>
      <c r="C318">
        <f>IF(OR(stditems!C318=5,stditems!C318=10,stditems!C318=11,stditems!C318=30,stditems!C318=16,stditems!C318=12,stditems!C318=25),0,IF(OR(stditems!C318=15,stditems!C318=19,stditems!C318=20,stditems!C318=21,stditems!C318=22,stditems!C318=23,stditems!C318=24,stditems!C318=26,stditems!C318=28,stditems!C318=29,stditems!C318=30,stditems!C318=53,stditems!C318=62,stditems!C318=63,stditems!C318=64,stditems!C318=65,stditems!C318=90),stditems!D318,""))</f>
        <v>0</v>
      </c>
      <c r="D318" t="str">
        <f>IF(ISNA( VLOOKUP(C318,attrDesc!A:C,2,FALSE)),"", "\250/"&amp;VLOOKUP(C318,attrDesc!A:C,2,FALSE)&amp;":"&amp;VLOOKUP(C318,attrDesc!A:C,3,FALSE))</f>
        <v/>
      </c>
      <c r="H318" t="str">
        <f t="shared" si="16"/>
        <v>151/装备位置:腰带</v>
      </c>
      <c r="I318" t="str">
        <f t="shared" si="17"/>
        <v>战神腰带=151/装备位置:腰带</v>
      </c>
      <c r="J318" t="str">
        <f t="shared" si="18"/>
        <v/>
      </c>
      <c r="K318" t="str">
        <f t="shared" si="19"/>
        <v/>
      </c>
    </row>
    <row r="319" spans="1:11" x14ac:dyDescent="0.2">
      <c r="A319" t="str">
        <f>IF(LEN(stditems!B319)=0,"",stditems!B319)</f>
        <v>镇天</v>
      </c>
      <c r="B319" t="str">
        <f>IF(stditems!C319=15,"装备位置:头盔",IF(OR(stditems!C319=19,stditems!C319=20,stditems!C319=21),"装备位置:项链",IF(OR(stditems!C319=5,stditems!C319=6),"装备位置:武器",IF(OR(stditems!C319=10,stditems!C319=11),"装备位置:衣服",IF(stditems!C319=16,"装备位置:斗笠",IF(OR(stditems!C319=22,stditems!C319=23),"装备位置:戒指",IF(OR(stditems!C319=24,stditems!C319=26),"装备位置:手镯",IF(stditems!C319=31,"双击使用物品",IF(stditems!C319=4,"书籍,双击使用",IF(stditems!C319=25,"装备位置:毒符",IF(stditems!C319=41,"任务物品",IF(stditems!C319=56,"强化宝石",IF(stditems!C319=0,"药品",IF(stditems!C319=3,"卷轴",IF(stditems!C319=43,"矿石",IF(stditems!C319=2,"可使用物品",IF(stditems!C319=64,"装备位置:腰带",IF(stditems!C319=62,"装备位置:鞋子",IF(stditems!C319=53,"装备位置:宝石\有气血石功能",IF(stditems!C319=63,"装备位置:灵石",IF(stditems!C319=65,"装备位置:官印",IF(stditems!C319=90,"装备位置:灵玉",IF(OR(stditems!C319=72,stditems!C319=73,stditems!C319=74),"装备位置:称号",IF(stditems!C319=30,"装备位置:勋章",IF(stditems!C319=28,"装备位置:马牌",IF(stditems!C319=12,"装备位置:盾牌",IF(OR(stditems!C319=66,stditems!C319=67),"装备位置:时装衣服",IF(OR(stditems!C319=68,stditems!C319=69),"装备位置:时装武器",IF(OR(stditems!C319=75,stditems!C319=76,stditems!C319=77),"装备位置:时装项链",IF(stditems!C319=78,"装备位置:时装头盔",IF(OR(stditems!C319=79,stditems!C319=80),"装备位置:时装手镯",IF(OR(stditems!C319=81,stditems!C319=82),"装备位置:时装戒指",IF(stditems!C319=83,"装备位置:时装勋章",IF(OR(stditems!C319=84,stditems!C319=85),"装备位置:时装腰带",IF(OR(stditems!C319=86,stditems!C319=87),"装备位置:时装靴子",IF(OR(stditems!C319=88,stditems!C319=89),"装备位置:时装宝石","其他物品"))))))))))))))))))))))))))))))))))))</f>
        <v>装备位置:武器</v>
      </c>
      <c r="C319">
        <f>IF(OR(stditems!C319=5,stditems!C319=10,stditems!C319=11,stditems!C319=30,stditems!C319=16,stditems!C319=12,stditems!C319=25),0,IF(OR(stditems!C319=15,stditems!C319=19,stditems!C319=20,stditems!C319=21,stditems!C319=22,stditems!C319=23,stditems!C319=24,stditems!C319=26,stditems!C319=28,stditems!C319=29,stditems!C319=30,stditems!C319=53,stditems!C319=62,stditems!C319=63,stditems!C319=64,stditems!C319=65,stditems!C319=90),stditems!D319,""))</f>
        <v>0</v>
      </c>
      <c r="D319" t="str">
        <f>IF(ISNA( VLOOKUP(C319,attrDesc!A:C,2,FALSE)),"", "\250/"&amp;VLOOKUP(C319,attrDesc!A:C,2,FALSE)&amp;":"&amp;VLOOKUP(C319,attrDesc!A:C,3,FALSE))</f>
        <v/>
      </c>
      <c r="H319" t="str">
        <f t="shared" si="16"/>
        <v>151/装备位置:武器</v>
      </c>
      <c r="I319" t="str">
        <f t="shared" si="17"/>
        <v>镇天=151/装备位置:武器</v>
      </c>
      <c r="J319" t="str">
        <f t="shared" si="18"/>
        <v/>
      </c>
      <c r="K319" t="str">
        <f t="shared" si="19"/>
        <v/>
      </c>
    </row>
    <row r="320" spans="1:11" x14ac:dyDescent="0.2">
      <c r="A320" t="str">
        <f>IF(LEN(stditems!B320)=0,"",stditems!B320)</f>
        <v>圣魔头盔</v>
      </c>
      <c r="B320" t="str">
        <f>IF(stditems!C320=15,"装备位置:头盔",IF(OR(stditems!C320=19,stditems!C320=20,stditems!C320=21),"装备位置:项链",IF(OR(stditems!C320=5,stditems!C320=6),"装备位置:武器",IF(OR(stditems!C320=10,stditems!C320=11),"装备位置:衣服",IF(stditems!C320=16,"装备位置:斗笠",IF(OR(stditems!C320=22,stditems!C320=23),"装备位置:戒指",IF(OR(stditems!C320=24,stditems!C320=26),"装备位置:手镯",IF(stditems!C320=31,"双击使用物品",IF(stditems!C320=4,"书籍,双击使用",IF(stditems!C320=25,"装备位置:毒符",IF(stditems!C320=41,"任务物品",IF(stditems!C320=56,"强化宝石",IF(stditems!C320=0,"药品",IF(stditems!C320=3,"卷轴",IF(stditems!C320=43,"矿石",IF(stditems!C320=2,"可使用物品",IF(stditems!C320=64,"装备位置:腰带",IF(stditems!C320=62,"装备位置:鞋子",IF(stditems!C320=53,"装备位置:宝石\有气血石功能",IF(stditems!C320=63,"装备位置:灵石",IF(stditems!C320=65,"装备位置:官印",IF(stditems!C320=90,"装备位置:灵玉",IF(OR(stditems!C320=72,stditems!C320=73,stditems!C320=74),"装备位置:称号",IF(stditems!C320=30,"装备位置:勋章",IF(stditems!C320=28,"装备位置:马牌",IF(stditems!C320=12,"装备位置:盾牌",IF(OR(stditems!C320=66,stditems!C320=67),"装备位置:时装衣服",IF(OR(stditems!C320=68,stditems!C320=69),"装备位置:时装武器",IF(OR(stditems!C320=75,stditems!C320=76,stditems!C320=77),"装备位置:时装项链",IF(stditems!C320=78,"装备位置:时装头盔",IF(OR(stditems!C320=79,stditems!C320=80),"装备位置:时装手镯",IF(OR(stditems!C320=81,stditems!C320=82),"装备位置:时装戒指",IF(stditems!C320=83,"装备位置:时装勋章",IF(OR(stditems!C320=84,stditems!C320=85),"装备位置:时装腰带",IF(OR(stditems!C320=86,stditems!C320=87),"装备位置:时装靴子",IF(OR(stditems!C320=88,stditems!C320=89),"装备位置:时装宝石","其他物品"))))))))))))))))))))))))))))))))))))</f>
        <v>装备位置:头盔</v>
      </c>
      <c r="C320">
        <f>IF(OR(stditems!C320=5,stditems!C320=10,stditems!C320=11,stditems!C320=30,stditems!C320=16,stditems!C320=12,stditems!C320=25),0,IF(OR(stditems!C320=15,stditems!C320=19,stditems!C320=20,stditems!C320=21,stditems!C320=22,stditems!C320=23,stditems!C320=24,stditems!C320=26,stditems!C320=28,stditems!C320=29,stditems!C320=30,stditems!C320=53,stditems!C320=62,stditems!C320=63,stditems!C320=64,stditems!C320=65,stditems!C320=90),stditems!D320,""))</f>
        <v>0</v>
      </c>
      <c r="D320" t="str">
        <f>IF(ISNA( VLOOKUP(C320,attrDesc!A:C,2,FALSE)),"", "\250/"&amp;VLOOKUP(C320,attrDesc!A:C,2,FALSE)&amp;":"&amp;VLOOKUP(C320,attrDesc!A:C,3,FALSE))</f>
        <v/>
      </c>
      <c r="H320" t="str">
        <f t="shared" si="16"/>
        <v>151/装备位置:头盔</v>
      </c>
      <c r="I320" t="str">
        <f t="shared" si="17"/>
        <v>圣魔头盔=151/装备位置:头盔</v>
      </c>
      <c r="J320" t="str">
        <f t="shared" si="18"/>
        <v/>
      </c>
      <c r="K320" t="str">
        <f t="shared" si="19"/>
        <v/>
      </c>
    </row>
    <row r="321" spans="1:11" x14ac:dyDescent="0.2">
      <c r="A321" t="str">
        <f>IF(LEN(stditems!B321)=0,"",stditems!B321)</f>
        <v>圣魔项链</v>
      </c>
      <c r="B321" t="str">
        <f>IF(stditems!C321=15,"装备位置:头盔",IF(OR(stditems!C321=19,stditems!C321=20,stditems!C321=21),"装备位置:项链",IF(OR(stditems!C321=5,stditems!C321=6),"装备位置:武器",IF(OR(stditems!C321=10,stditems!C321=11),"装备位置:衣服",IF(stditems!C321=16,"装备位置:斗笠",IF(OR(stditems!C321=22,stditems!C321=23),"装备位置:戒指",IF(OR(stditems!C321=24,stditems!C321=26),"装备位置:手镯",IF(stditems!C321=31,"双击使用物品",IF(stditems!C321=4,"书籍,双击使用",IF(stditems!C321=25,"装备位置:毒符",IF(stditems!C321=41,"任务物品",IF(stditems!C321=56,"强化宝石",IF(stditems!C321=0,"药品",IF(stditems!C321=3,"卷轴",IF(stditems!C321=43,"矿石",IF(stditems!C321=2,"可使用物品",IF(stditems!C321=64,"装备位置:腰带",IF(stditems!C321=62,"装备位置:鞋子",IF(stditems!C321=53,"装备位置:宝石\有气血石功能",IF(stditems!C321=63,"装备位置:灵石",IF(stditems!C321=65,"装备位置:官印",IF(stditems!C321=90,"装备位置:灵玉",IF(OR(stditems!C321=72,stditems!C321=73,stditems!C321=74),"装备位置:称号",IF(stditems!C321=30,"装备位置:勋章",IF(stditems!C321=28,"装备位置:马牌",IF(stditems!C321=12,"装备位置:盾牌",IF(OR(stditems!C321=66,stditems!C321=67),"装备位置:时装衣服",IF(OR(stditems!C321=68,stditems!C321=69),"装备位置:时装武器",IF(OR(stditems!C321=75,stditems!C321=76,stditems!C321=77),"装备位置:时装项链",IF(stditems!C321=78,"装备位置:时装头盔",IF(OR(stditems!C321=79,stditems!C321=80),"装备位置:时装手镯",IF(OR(stditems!C321=81,stditems!C321=82),"装备位置:时装戒指",IF(stditems!C321=83,"装备位置:时装勋章",IF(OR(stditems!C321=84,stditems!C321=85),"装备位置:时装腰带",IF(OR(stditems!C321=86,stditems!C321=87),"装备位置:时装靴子",IF(OR(stditems!C321=88,stditems!C321=89),"装备位置:时装宝石","其他物品"))))))))))))))))))))))))))))))))))))</f>
        <v>装备位置:项链</v>
      </c>
      <c r="C321">
        <f>IF(OR(stditems!C321=5,stditems!C321=10,stditems!C321=11,stditems!C321=30,stditems!C321=16,stditems!C321=12,stditems!C321=25),0,IF(OR(stditems!C321=15,stditems!C321=19,stditems!C321=20,stditems!C321=21,stditems!C321=22,stditems!C321=23,stditems!C321=24,stditems!C321=26,stditems!C321=28,stditems!C321=29,stditems!C321=30,stditems!C321=53,stditems!C321=62,stditems!C321=63,stditems!C321=64,stditems!C321=65,stditems!C321=90),stditems!D321,""))</f>
        <v>0</v>
      </c>
      <c r="D321" t="str">
        <f>IF(ISNA( VLOOKUP(C321,attrDesc!A:C,2,FALSE)),"", "\250/"&amp;VLOOKUP(C321,attrDesc!A:C,2,FALSE)&amp;":"&amp;VLOOKUP(C321,attrDesc!A:C,3,FALSE))</f>
        <v/>
      </c>
      <c r="H321" t="str">
        <f t="shared" si="16"/>
        <v>151/装备位置:项链</v>
      </c>
      <c r="I321" t="str">
        <f t="shared" si="17"/>
        <v>圣魔项链=151/装备位置:项链</v>
      </c>
      <c r="J321" t="str">
        <f t="shared" si="18"/>
        <v/>
      </c>
      <c r="K321" t="str">
        <f t="shared" si="19"/>
        <v/>
      </c>
    </row>
    <row r="322" spans="1:11" x14ac:dyDescent="0.2">
      <c r="A322" t="str">
        <f>IF(LEN(stditems!B322)=0,"",stditems!B322)</f>
        <v>圣魔手镯</v>
      </c>
      <c r="B322" t="str">
        <f>IF(stditems!C322=15,"装备位置:头盔",IF(OR(stditems!C322=19,stditems!C322=20,stditems!C322=21),"装备位置:项链",IF(OR(stditems!C322=5,stditems!C322=6),"装备位置:武器",IF(OR(stditems!C322=10,stditems!C322=11),"装备位置:衣服",IF(stditems!C322=16,"装备位置:斗笠",IF(OR(stditems!C322=22,stditems!C322=23),"装备位置:戒指",IF(OR(stditems!C322=24,stditems!C322=26),"装备位置:手镯",IF(stditems!C322=31,"双击使用物品",IF(stditems!C322=4,"书籍,双击使用",IF(stditems!C322=25,"装备位置:毒符",IF(stditems!C322=41,"任务物品",IF(stditems!C322=56,"强化宝石",IF(stditems!C322=0,"药品",IF(stditems!C322=3,"卷轴",IF(stditems!C322=43,"矿石",IF(stditems!C322=2,"可使用物品",IF(stditems!C322=64,"装备位置:腰带",IF(stditems!C322=62,"装备位置:鞋子",IF(stditems!C322=53,"装备位置:宝石\有气血石功能",IF(stditems!C322=63,"装备位置:灵石",IF(stditems!C322=65,"装备位置:官印",IF(stditems!C322=90,"装备位置:灵玉",IF(OR(stditems!C322=72,stditems!C322=73,stditems!C322=74),"装备位置:称号",IF(stditems!C322=30,"装备位置:勋章",IF(stditems!C322=28,"装备位置:马牌",IF(stditems!C322=12,"装备位置:盾牌",IF(OR(stditems!C322=66,stditems!C322=67),"装备位置:时装衣服",IF(OR(stditems!C322=68,stditems!C322=69),"装备位置:时装武器",IF(OR(stditems!C322=75,stditems!C322=76,stditems!C322=77),"装备位置:时装项链",IF(stditems!C322=78,"装备位置:时装头盔",IF(OR(stditems!C322=79,stditems!C322=80),"装备位置:时装手镯",IF(OR(stditems!C322=81,stditems!C322=82),"装备位置:时装戒指",IF(stditems!C322=83,"装备位置:时装勋章",IF(OR(stditems!C322=84,stditems!C322=85),"装备位置:时装腰带",IF(OR(stditems!C322=86,stditems!C322=87),"装备位置:时装靴子",IF(OR(stditems!C322=88,stditems!C322=89),"装备位置:时装宝石","其他物品"))))))))))))))))))))))))))))))))))))</f>
        <v>装备位置:手镯</v>
      </c>
      <c r="C322">
        <f>IF(OR(stditems!C322=5,stditems!C322=10,stditems!C322=11,stditems!C322=30,stditems!C322=16,stditems!C322=12,stditems!C322=25),0,IF(OR(stditems!C322=15,stditems!C322=19,stditems!C322=20,stditems!C322=21,stditems!C322=22,stditems!C322=23,stditems!C322=24,stditems!C322=26,stditems!C322=28,stditems!C322=29,stditems!C322=30,stditems!C322=53,stditems!C322=62,stditems!C322=63,stditems!C322=64,stditems!C322=65,stditems!C322=90),stditems!D322,""))</f>
        <v>0</v>
      </c>
      <c r="D322" t="str">
        <f>IF(ISNA( VLOOKUP(C322,attrDesc!A:C,2,FALSE)),"", "\250/"&amp;VLOOKUP(C322,attrDesc!A:C,2,FALSE)&amp;":"&amp;VLOOKUP(C322,attrDesc!A:C,3,FALSE))</f>
        <v/>
      </c>
      <c r="H322" t="str">
        <f t="shared" si="16"/>
        <v>151/装备位置:手镯</v>
      </c>
      <c r="I322" t="str">
        <f t="shared" si="17"/>
        <v>圣魔手镯=151/装备位置:手镯</v>
      </c>
      <c r="J322" t="str">
        <f t="shared" si="18"/>
        <v/>
      </c>
      <c r="K322" t="str">
        <f t="shared" si="19"/>
        <v/>
      </c>
    </row>
    <row r="323" spans="1:11" x14ac:dyDescent="0.2">
      <c r="A323" t="str">
        <f>IF(LEN(stditems!B323)=0,"",stditems!B323)</f>
        <v>圣魔戒指</v>
      </c>
      <c r="B323" t="str">
        <f>IF(stditems!C323=15,"装备位置:头盔",IF(OR(stditems!C323=19,stditems!C323=20,stditems!C323=21),"装备位置:项链",IF(OR(stditems!C323=5,stditems!C323=6),"装备位置:武器",IF(OR(stditems!C323=10,stditems!C323=11),"装备位置:衣服",IF(stditems!C323=16,"装备位置:斗笠",IF(OR(stditems!C323=22,stditems!C323=23),"装备位置:戒指",IF(OR(stditems!C323=24,stditems!C323=26),"装备位置:手镯",IF(stditems!C323=31,"双击使用物品",IF(stditems!C323=4,"书籍,双击使用",IF(stditems!C323=25,"装备位置:毒符",IF(stditems!C323=41,"任务物品",IF(stditems!C323=56,"强化宝石",IF(stditems!C323=0,"药品",IF(stditems!C323=3,"卷轴",IF(stditems!C323=43,"矿石",IF(stditems!C323=2,"可使用物品",IF(stditems!C323=64,"装备位置:腰带",IF(stditems!C323=62,"装备位置:鞋子",IF(stditems!C323=53,"装备位置:宝石\有气血石功能",IF(stditems!C323=63,"装备位置:灵石",IF(stditems!C323=65,"装备位置:官印",IF(stditems!C323=90,"装备位置:灵玉",IF(OR(stditems!C323=72,stditems!C323=73,stditems!C323=74),"装备位置:称号",IF(stditems!C323=30,"装备位置:勋章",IF(stditems!C323=28,"装备位置:马牌",IF(stditems!C323=12,"装备位置:盾牌",IF(OR(stditems!C323=66,stditems!C323=67),"装备位置:时装衣服",IF(OR(stditems!C323=68,stditems!C323=69),"装备位置:时装武器",IF(OR(stditems!C323=75,stditems!C323=76,stditems!C323=77),"装备位置:时装项链",IF(stditems!C323=78,"装备位置:时装头盔",IF(OR(stditems!C323=79,stditems!C323=80),"装备位置:时装手镯",IF(OR(stditems!C323=81,stditems!C323=82),"装备位置:时装戒指",IF(stditems!C323=83,"装备位置:时装勋章",IF(OR(stditems!C323=84,stditems!C323=85),"装备位置:时装腰带",IF(OR(stditems!C323=86,stditems!C323=87),"装备位置:时装靴子",IF(OR(stditems!C323=88,stditems!C323=89),"装备位置:时装宝石","其他物品"))))))))))))))))))))))))))))))))))))</f>
        <v>装备位置:戒指</v>
      </c>
      <c r="C323">
        <f>IF(OR(stditems!C323=5,stditems!C323=10,stditems!C323=11,stditems!C323=30,stditems!C323=16,stditems!C323=12,stditems!C323=25),0,IF(OR(stditems!C323=15,stditems!C323=19,stditems!C323=20,stditems!C323=21,stditems!C323=22,stditems!C323=23,stditems!C323=24,stditems!C323=26,stditems!C323=28,stditems!C323=29,stditems!C323=30,stditems!C323=53,stditems!C323=62,stditems!C323=63,stditems!C323=64,stditems!C323=65,stditems!C323=90),stditems!D323,""))</f>
        <v>0</v>
      </c>
      <c r="D323" t="str">
        <f>IF(ISNA( VLOOKUP(C323,attrDesc!A:C,2,FALSE)),"", "\250/"&amp;VLOOKUP(C323,attrDesc!A:C,2,FALSE)&amp;":"&amp;VLOOKUP(C323,attrDesc!A:C,3,FALSE))</f>
        <v/>
      </c>
      <c r="H323" t="str">
        <f t="shared" ref="H323:H386" si="20">IF(LEN(A323)=0,"", IF(LEN(B323)=0,"","151/"&amp;B323)&amp;IF(LEN(D323)=0,"", "\249/"&amp;D323))</f>
        <v>151/装备位置:戒指</v>
      </c>
      <c r="I323" t="str">
        <f t="shared" ref="I323:I386" si="21">IF(LEN(H323)=0,"",A323&amp;"="&amp; H323)</f>
        <v>圣魔戒指=151/装备位置:戒指</v>
      </c>
      <c r="J323" t="str">
        <f t="shared" ref="J323:J386" si="22">IF(LEN(E323)=0,"", "\168/[物品特性]\"&amp;E323) &amp;IF(LEN(F323)=0,"", "\168/[物品备注]\"&amp; F323)&amp;IF(LEN(G323)=0,"", "\168/[物品出处]\"&amp; G323)</f>
        <v/>
      </c>
      <c r="K323" t="str">
        <f t="shared" ref="K323:K386" si="23">IF(LEN(J323)=0,"",A323&amp;"="&amp;J323)</f>
        <v/>
      </c>
    </row>
    <row r="324" spans="1:11" x14ac:dyDescent="0.2">
      <c r="A324" t="str">
        <f>IF(LEN(stditems!B324)=0,"",stditems!B324)</f>
        <v>圣魔魔靴</v>
      </c>
      <c r="B324" t="str">
        <f>IF(stditems!C324=15,"装备位置:头盔",IF(OR(stditems!C324=19,stditems!C324=20,stditems!C324=21),"装备位置:项链",IF(OR(stditems!C324=5,stditems!C324=6),"装备位置:武器",IF(OR(stditems!C324=10,stditems!C324=11),"装备位置:衣服",IF(stditems!C324=16,"装备位置:斗笠",IF(OR(stditems!C324=22,stditems!C324=23),"装备位置:戒指",IF(OR(stditems!C324=24,stditems!C324=26),"装备位置:手镯",IF(stditems!C324=31,"双击使用物品",IF(stditems!C324=4,"书籍,双击使用",IF(stditems!C324=25,"装备位置:毒符",IF(stditems!C324=41,"任务物品",IF(stditems!C324=56,"强化宝石",IF(stditems!C324=0,"药品",IF(stditems!C324=3,"卷轴",IF(stditems!C324=43,"矿石",IF(stditems!C324=2,"可使用物品",IF(stditems!C324=64,"装备位置:腰带",IF(stditems!C324=62,"装备位置:鞋子",IF(stditems!C324=53,"装备位置:宝石\有气血石功能",IF(stditems!C324=63,"装备位置:灵石",IF(stditems!C324=65,"装备位置:官印",IF(stditems!C324=90,"装备位置:灵玉",IF(OR(stditems!C324=72,stditems!C324=73,stditems!C324=74),"装备位置:称号",IF(stditems!C324=30,"装备位置:勋章",IF(stditems!C324=28,"装备位置:马牌",IF(stditems!C324=12,"装备位置:盾牌",IF(OR(stditems!C324=66,stditems!C324=67),"装备位置:时装衣服",IF(OR(stditems!C324=68,stditems!C324=69),"装备位置:时装武器",IF(OR(stditems!C324=75,stditems!C324=76,stditems!C324=77),"装备位置:时装项链",IF(stditems!C324=78,"装备位置:时装头盔",IF(OR(stditems!C324=79,stditems!C324=80),"装备位置:时装手镯",IF(OR(stditems!C324=81,stditems!C324=82),"装备位置:时装戒指",IF(stditems!C324=83,"装备位置:时装勋章",IF(OR(stditems!C324=84,stditems!C324=85),"装备位置:时装腰带",IF(OR(stditems!C324=86,stditems!C324=87),"装备位置:时装靴子",IF(OR(stditems!C324=88,stditems!C324=89),"装备位置:时装宝石","其他物品"))))))))))))))))))))))))))))))))))))</f>
        <v>装备位置:鞋子</v>
      </c>
      <c r="C324">
        <f>IF(OR(stditems!C324=5,stditems!C324=10,stditems!C324=11,stditems!C324=30,stditems!C324=16,stditems!C324=12,stditems!C324=25),0,IF(OR(stditems!C324=15,stditems!C324=19,stditems!C324=20,stditems!C324=21,stditems!C324=22,stditems!C324=23,stditems!C324=24,stditems!C324=26,stditems!C324=28,stditems!C324=29,stditems!C324=30,stditems!C324=53,stditems!C324=62,stditems!C324=63,stditems!C324=64,stditems!C324=65,stditems!C324=90),stditems!D324,""))</f>
        <v>0</v>
      </c>
      <c r="D324" t="str">
        <f>IF(ISNA( VLOOKUP(C324,attrDesc!A:C,2,FALSE)),"", "\250/"&amp;VLOOKUP(C324,attrDesc!A:C,2,FALSE)&amp;":"&amp;VLOOKUP(C324,attrDesc!A:C,3,FALSE))</f>
        <v/>
      </c>
      <c r="H324" t="str">
        <f t="shared" si="20"/>
        <v>151/装备位置:鞋子</v>
      </c>
      <c r="I324" t="str">
        <f t="shared" si="21"/>
        <v>圣魔魔靴=151/装备位置:鞋子</v>
      </c>
      <c r="J324" t="str">
        <f t="shared" si="22"/>
        <v/>
      </c>
      <c r="K324" t="str">
        <f t="shared" si="23"/>
        <v/>
      </c>
    </row>
    <row r="325" spans="1:11" x14ac:dyDescent="0.2">
      <c r="A325" t="str">
        <f>IF(LEN(stditems!B325)=0,"",stditems!B325)</f>
        <v>圣魔腰带</v>
      </c>
      <c r="B325" t="str">
        <f>IF(stditems!C325=15,"装备位置:头盔",IF(OR(stditems!C325=19,stditems!C325=20,stditems!C325=21),"装备位置:项链",IF(OR(stditems!C325=5,stditems!C325=6),"装备位置:武器",IF(OR(stditems!C325=10,stditems!C325=11),"装备位置:衣服",IF(stditems!C325=16,"装备位置:斗笠",IF(OR(stditems!C325=22,stditems!C325=23),"装备位置:戒指",IF(OR(stditems!C325=24,stditems!C325=26),"装备位置:手镯",IF(stditems!C325=31,"双击使用物品",IF(stditems!C325=4,"书籍,双击使用",IF(stditems!C325=25,"装备位置:毒符",IF(stditems!C325=41,"任务物品",IF(stditems!C325=56,"强化宝石",IF(stditems!C325=0,"药品",IF(stditems!C325=3,"卷轴",IF(stditems!C325=43,"矿石",IF(stditems!C325=2,"可使用物品",IF(stditems!C325=64,"装备位置:腰带",IF(stditems!C325=62,"装备位置:鞋子",IF(stditems!C325=53,"装备位置:宝石\有气血石功能",IF(stditems!C325=63,"装备位置:灵石",IF(stditems!C325=65,"装备位置:官印",IF(stditems!C325=90,"装备位置:灵玉",IF(OR(stditems!C325=72,stditems!C325=73,stditems!C325=74),"装备位置:称号",IF(stditems!C325=30,"装备位置:勋章",IF(stditems!C325=28,"装备位置:马牌",IF(stditems!C325=12,"装备位置:盾牌",IF(OR(stditems!C325=66,stditems!C325=67),"装备位置:时装衣服",IF(OR(stditems!C325=68,stditems!C325=69),"装备位置:时装武器",IF(OR(stditems!C325=75,stditems!C325=76,stditems!C325=77),"装备位置:时装项链",IF(stditems!C325=78,"装备位置:时装头盔",IF(OR(stditems!C325=79,stditems!C325=80),"装备位置:时装手镯",IF(OR(stditems!C325=81,stditems!C325=82),"装备位置:时装戒指",IF(stditems!C325=83,"装备位置:时装勋章",IF(OR(stditems!C325=84,stditems!C325=85),"装备位置:时装腰带",IF(OR(stditems!C325=86,stditems!C325=87),"装备位置:时装靴子",IF(OR(stditems!C325=88,stditems!C325=89),"装备位置:时装宝石","其他物品"))))))))))))))))))))))))))))))))))))</f>
        <v>装备位置:腰带</v>
      </c>
      <c r="C325">
        <f>IF(OR(stditems!C325=5,stditems!C325=10,stditems!C325=11,stditems!C325=30,stditems!C325=16,stditems!C325=12,stditems!C325=25),0,IF(OR(stditems!C325=15,stditems!C325=19,stditems!C325=20,stditems!C325=21,stditems!C325=22,stditems!C325=23,stditems!C325=24,stditems!C325=26,stditems!C325=28,stditems!C325=29,stditems!C325=30,stditems!C325=53,stditems!C325=62,stditems!C325=63,stditems!C325=64,stditems!C325=65,stditems!C325=90),stditems!D325,""))</f>
        <v>0</v>
      </c>
      <c r="D325" t="str">
        <f>IF(ISNA( VLOOKUP(C325,attrDesc!A:C,2,FALSE)),"", "\250/"&amp;VLOOKUP(C325,attrDesc!A:C,2,FALSE)&amp;":"&amp;VLOOKUP(C325,attrDesc!A:C,3,FALSE))</f>
        <v/>
      </c>
      <c r="H325" t="str">
        <f t="shared" si="20"/>
        <v>151/装备位置:腰带</v>
      </c>
      <c r="I325" t="str">
        <f t="shared" si="21"/>
        <v>圣魔腰带=151/装备位置:腰带</v>
      </c>
      <c r="J325" t="str">
        <f t="shared" si="22"/>
        <v/>
      </c>
      <c r="K325" t="str">
        <f t="shared" si="23"/>
        <v/>
      </c>
    </row>
    <row r="326" spans="1:11" x14ac:dyDescent="0.2">
      <c r="A326" t="str">
        <f>IF(LEN(stditems!B326)=0,"",stditems!B326)</f>
        <v>玄天</v>
      </c>
      <c r="B326" t="str">
        <f>IF(stditems!C326=15,"装备位置:头盔",IF(OR(stditems!C326=19,stditems!C326=20,stditems!C326=21),"装备位置:项链",IF(OR(stditems!C326=5,stditems!C326=6),"装备位置:武器",IF(OR(stditems!C326=10,stditems!C326=11),"装备位置:衣服",IF(stditems!C326=16,"装备位置:斗笠",IF(OR(stditems!C326=22,stditems!C326=23),"装备位置:戒指",IF(OR(stditems!C326=24,stditems!C326=26),"装备位置:手镯",IF(stditems!C326=31,"双击使用物品",IF(stditems!C326=4,"书籍,双击使用",IF(stditems!C326=25,"装备位置:毒符",IF(stditems!C326=41,"任务物品",IF(stditems!C326=56,"强化宝石",IF(stditems!C326=0,"药品",IF(stditems!C326=3,"卷轴",IF(stditems!C326=43,"矿石",IF(stditems!C326=2,"可使用物品",IF(stditems!C326=64,"装备位置:腰带",IF(stditems!C326=62,"装备位置:鞋子",IF(stditems!C326=53,"装备位置:宝石\有气血石功能",IF(stditems!C326=63,"装备位置:灵石",IF(stditems!C326=65,"装备位置:官印",IF(stditems!C326=90,"装备位置:灵玉",IF(OR(stditems!C326=72,stditems!C326=73,stditems!C326=74),"装备位置:称号",IF(stditems!C326=30,"装备位置:勋章",IF(stditems!C326=28,"装备位置:马牌",IF(stditems!C326=12,"装备位置:盾牌",IF(OR(stditems!C326=66,stditems!C326=67),"装备位置:时装衣服",IF(OR(stditems!C326=68,stditems!C326=69),"装备位置:时装武器",IF(OR(stditems!C326=75,stditems!C326=76,stditems!C326=77),"装备位置:时装项链",IF(stditems!C326=78,"装备位置:时装头盔",IF(OR(stditems!C326=79,stditems!C326=80),"装备位置:时装手镯",IF(OR(stditems!C326=81,stditems!C326=82),"装备位置:时装戒指",IF(stditems!C326=83,"装备位置:时装勋章",IF(OR(stditems!C326=84,stditems!C326=85),"装备位置:时装腰带",IF(OR(stditems!C326=86,stditems!C326=87),"装备位置:时装靴子",IF(OR(stditems!C326=88,stditems!C326=89),"装备位置:时装宝石","其他物品"))))))))))))))))))))))))))))))))))))</f>
        <v>装备位置:武器</v>
      </c>
      <c r="C326">
        <f>IF(OR(stditems!C326=5,stditems!C326=10,stditems!C326=11,stditems!C326=30,stditems!C326=16,stditems!C326=12,stditems!C326=25),0,IF(OR(stditems!C326=15,stditems!C326=19,stditems!C326=20,stditems!C326=21,stditems!C326=22,stditems!C326=23,stditems!C326=24,stditems!C326=26,stditems!C326=28,stditems!C326=29,stditems!C326=30,stditems!C326=53,stditems!C326=62,stditems!C326=63,stditems!C326=64,stditems!C326=65,stditems!C326=90),stditems!D326,""))</f>
        <v>0</v>
      </c>
      <c r="D326" t="str">
        <f>IF(ISNA( VLOOKUP(C326,attrDesc!A:C,2,FALSE)),"", "\250/"&amp;VLOOKUP(C326,attrDesc!A:C,2,FALSE)&amp;":"&amp;VLOOKUP(C326,attrDesc!A:C,3,FALSE))</f>
        <v/>
      </c>
      <c r="H326" t="str">
        <f t="shared" si="20"/>
        <v>151/装备位置:武器</v>
      </c>
      <c r="I326" t="str">
        <f t="shared" si="21"/>
        <v>玄天=151/装备位置:武器</v>
      </c>
      <c r="J326" t="str">
        <f t="shared" si="22"/>
        <v/>
      </c>
      <c r="K326" t="str">
        <f t="shared" si="23"/>
        <v/>
      </c>
    </row>
    <row r="327" spans="1:11" x14ac:dyDescent="0.2">
      <c r="A327" t="str">
        <f>IF(LEN(stditems!B327)=0,"",stditems!B327)</f>
        <v>真魂头盔</v>
      </c>
      <c r="B327" t="str">
        <f>IF(stditems!C327=15,"装备位置:头盔",IF(OR(stditems!C327=19,stditems!C327=20,stditems!C327=21),"装备位置:项链",IF(OR(stditems!C327=5,stditems!C327=6),"装备位置:武器",IF(OR(stditems!C327=10,stditems!C327=11),"装备位置:衣服",IF(stditems!C327=16,"装备位置:斗笠",IF(OR(stditems!C327=22,stditems!C327=23),"装备位置:戒指",IF(OR(stditems!C327=24,stditems!C327=26),"装备位置:手镯",IF(stditems!C327=31,"双击使用物品",IF(stditems!C327=4,"书籍,双击使用",IF(stditems!C327=25,"装备位置:毒符",IF(stditems!C327=41,"任务物品",IF(stditems!C327=56,"强化宝石",IF(stditems!C327=0,"药品",IF(stditems!C327=3,"卷轴",IF(stditems!C327=43,"矿石",IF(stditems!C327=2,"可使用物品",IF(stditems!C327=64,"装备位置:腰带",IF(stditems!C327=62,"装备位置:鞋子",IF(stditems!C327=53,"装备位置:宝石\有气血石功能",IF(stditems!C327=63,"装备位置:灵石",IF(stditems!C327=65,"装备位置:官印",IF(stditems!C327=90,"装备位置:灵玉",IF(OR(stditems!C327=72,stditems!C327=73,stditems!C327=74),"装备位置:称号",IF(stditems!C327=30,"装备位置:勋章",IF(stditems!C327=28,"装备位置:马牌",IF(stditems!C327=12,"装备位置:盾牌",IF(OR(stditems!C327=66,stditems!C327=67),"装备位置:时装衣服",IF(OR(stditems!C327=68,stditems!C327=69),"装备位置:时装武器",IF(OR(stditems!C327=75,stditems!C327=76,stditems!C327=77),"装备位置:时装项链",IF(stditems!C327=78,"装备位置:时装头盔",IF(OR(stditems!C327=79,stditems!C327=80),"装备位置:时装手镯",IF(OR(stditems!C327=81,stditems!C327=82),"装备位置:时装戒指",IF(stditems!C327=83,"装备位置:时装勋章",IF(OR(stditems!C327=84,stditems!C327=85),"装备位置:时装腰带",IF(OR(stditems!C327=86,stditems!C327=87),"装备位置:时装靴子",IF(OR(stditems!C327=88,stditems!C327=89),"装备位置:时装宝石","其他物品"))))))))))))))))))))))))))))))))))))</f>
        <v>装备位置:头盔</v>
      </c>
      <c r="C327">
        <f>IF(OR(stditems!C327=5,stditems!C327=10,stditems!C327=11,stditems!C327=30,stditems!C327=16,stditems!C327=12,stditems!C327=25),0,IF(OR(stditems!C327=15,stditems!C327=19,stditems!C327=20,stditems!C327=21,stditems!C327=22,stditems!C327=23,stditems!C327=24,stditems!C327=26,stditems!C327=28,stditems!C327=29,stditems!C327=30,stditems!C327=53,stditems!C327=62,stditems!C327=63,stditems!C327=64,stditems!C327=65,stditems!C327=90),stditems!D327,""))</f>
        <v>0</v>
      </c>
      <c r="D327" t="str">
        <f>IF(ISNA( VLOOKUP(C327,attrDesc!A:C,2,FALSE)),"", "\250/"&amp;VLOOKUP(C327,attrDesc!A:C,2,FALSE)&amp;":"&amp;VLOOKUP(C327,attrDesc!A:C,3,FALSE))</f>
        <v/>
      </c>
      <c r="H327" t="str">
        <f t="shared" si="20"/>
        <v>151/装备位置:头盔</v>
      </c>
      <c r="I327" t="str">
        <f t="shared" si="21"/>
        <v>真魂头盔=151/装备位置:头盔</v>
      </c>
      <c r="J327" t="str">
        <f t="shared" si="22"/>
        <v/>
      </c>
      <c r="K327" t="str">
        <f t="shared" si="23"/>
        <v/>
      </c>
    </row>
    <row r="328" spans="1:11" x14ac:dyDescent="0.2">
      <c r="A328" t="str">
        <f>IF(LEN(stditems!B328)=0,"",stditems!B328)</f>
        <v>真魂项链</v>
      </c>
      <c r="B328" t="str">
        <f>IF(stditems!C328=15,"装备位置:头盔",IF(OR(stditems!C328=19,stditems!C328=20,stditems!C328=21),"装备位置:项链",IF(OR(stditems!C328=5,stditems!C328=6),"装备位置:武器",IF(OR(stditems!C328=10,stditems!C328=11),"装备位置:衣服",IF(stditems!C328=16,"装备位置:斗笠",IF(OR(stditems!C328=22,stditems!C328=23),"装备位置:戒指",IF(OR(stditems!C328=24,stditems!C328=26),"装备位置:手镯",IF(stditems!C328=31,"双击使用物品",IF(stditems!C328=4,"书籍,双击使用",IF(stditems!C328=25,"装备位置:毒符",IF(stditems!C328=41,"任务物品",IF(stditems!C328=56,"强化宝石",IF(stditems!C328=0,"药品",IF(stditems!C328=3,"卷轴",IF(stditems!C328=43,"矿石",IF(stditems!C328=2,"可使用物品",IF(stditems!C328=64,"装备位置:腰带",IF(stditems!C328=62,"装备位置:鞋子",IF(stditems!C328=53,"装备位置:宝石\有气血石功能",IF(stditems!C328=63,"装备位置:灵石",IF(stditems!C328=65,"装备位置:官印",IF(stditems!C328=90,"装备位置:灵玉",IF(OR(stditems!C328=72,stditems!C328=73,stditems!C328=74),"装备位置:称号",IF(stditems!C328=30,"装备位置:勋章",IF(stditems!C328=28,"装备位置:马牌",IF(stditems!C328=12,"装备位置:盾牌",IF(OR(stditems!C328=66,stditems!C328=67),"装备位置:时装衣服",IF(OR(stditems!C328=68,stditems!C328=69),"装备位置:时装武器",IF(OR(stditems!C328=75,stditems!C328=76,stditems!C328=77),"装备位置:时装项链",IF(stditems!C328=78,"装备位置:时装头盔",IF(OR(stditems!C328=79,stditems!C328=80),"装备位置:时装手镯",IF(OR(stditems!C328=81,stditems!C328=82),"装备位置:时装戒指",IF(stditems!C328=83,"装备位置:时装勋章",IF(OR(stditems!C328=84,stditems!C328=85),"装备位置:时装腰带",IF(OR(stditems!C328=86,stditems!C328=87),"装备位置:时装靴子",IF(OR(stditems!C328=88,stditems!C328=89),"装备位置:时装宝石","其他物品"))))))))))))))))))))))))))))))))))))</f>
        <v>装备位置:项链</v>
      </c>
      <c r="C328">
        <f>IF(OR(stditems!C328=5,stditems!C328=10,stditems!C328=11,stditems!C328=30,stditems!C328=16,stditems!C328=12,stditems!C328=25),0,IF(OR(stditems!C328=15,stditems!C328=19,stditems!C328=20,stditems!C328=21,stditems!C328=22,stditems!C328=23,stditems!C328=24,stditems!C328=26,stditems!C328=28,stditems!C328=29,stditems!C328=30,stditems!C328=53,stditems!C328=62,stditems!C328=63,stditems!C328=64,stditems!C328=65,stditems!C328=90),stditems!D328,""))</f>
        <v>0</v>
      </c>
      <c r="D328" t="str">
        <f>IF(ISNA( VLOOKUP(C328,attrDesc!A:C,2,FALSE)),"", "\250/"&amp;VLOOKUP(C328,attrDesc!A:C,2,FALSE)&amp;":"&amp;VLOOKUP(C328,attrDesc!A:C,3,FALSE))</f>
        <v/>
      </c>
      <c r="H328" t="str">
        <f t="shared" si="20"/>
        <v>151/装备位置:项链</v>
      </c>
      <c r="I328" t="str">
        <f t="shared" si="21"/>
        <v>真魂项链=151/装备位置:项链</v>
      </c>
      <c r="J328" t="str">
        <f t="shared" si="22"/>
        <v/>
      </c>
      <c r="K328" t="str">
        <f t="shared" si="23"/>
        <v/>
      </c>
    </row>
    <row r="329" spans="1:11" x14ac:dyDescent="0.2">
      <c r="A329" t="str">
        <f>IF(LEN(stditems!B329)=0,"",stditems!B329)</f>
        <v>真魂手镯</v>
      </c>
      <c r="B329" t="str">
        <f>IF(stditems!C329=15,"装备位置:头盔",IF(OR(stditems!C329=19,stditems!C329=20,stditems!C329=21),"装备位置:项链",IF(OR(stditems!C329=5,stditems!C329=6),"装备位置:武器",IF(OR(stditems!C329=10,stditems!C329=11),"装备位置:衣服",IF(stditems!C329=16,"装备位置:斗笠",IF(OR(stditems!C329=22,stditems!C329=23),"装备位置:戒指",IF(OR(stditems!C329=24,stditems!C329=26),"装备位置:手镯",IF(stditems!C329=31,"双击使用物品",IF(stditems!C329=4,"书籍,双击使用",IF(stditems!C329=25,"装备位置:毒符",IF(stditems!C329=41,"任务物品",IF(stditems!C329=56,"强化宝石",IF(stditems!C329=0,"药品",IF(stditems!C329=3,"卷轴",IF(stditems!C329=43,"矿石",IF(stditems!C329=2,"可使用物品",IF(stditems!C329=64,"装备位置:腰带",IF(stditems!C329=62,"装备位置:鞋子",IF(stditems!C329=53,"装备位置:宝石\有气血石功能",IF(stditems!C329=63,"装备位置:灵石",IF(stditems!C329=65,"装备位置:官印",IF(stditems!C329=90,"装备位置:灵玉",IF(OR(stditems!C329=72,stditems!C329=73,stditems!C329=74),"装备位置:称号",IF(stditems!C329=30,"装备位置:勋章",IF(stditems!C329=28,"装备位置:马牌",IF(stditems!C329=12,"装备位置:盾牌",IF(OR(stditems!C329=66,stditems!C329=67),"装备位置:时装衣服",IF(OR(stditems!C329=68,stditems!C329=69),"装备位置:时装武器",IF(OR(stditems!C329=75,stditems!C329=76,stditems!C329=77),"装备位置:时装项链",IF(stditems!C329=78,"装备位置:时装头盔",IF(OR(stditems!C329=79,stditems!C329=80),"装备位置:时装手镯",IF(OR(stditems!C329=81,stditems!C329=82),"装备位置:时装戒指",IF(stditems!C329=83,"装备位置:时装勋章",IF(OR(stditems!C329=84,stditems!C329=85),"装备位置:时装腰带",IF(OR(stditems!C329=86,stditems!C329=87),"装备位置:时装靴子",IF(OR(stditems!C329=88,stditems!C329=89),"装备位置:时装宝石","其他物品"))))))))))))))))))))))))))))))))))))</f>
        <v>装备位置:手镯</v>
      </c>
      <c r="C329">
        <f>IF(OR(stditems!C329=5,stditems!C329=10,stditems!C329=11,stditems!C329=30,stditems!C329=16,stditems!C329=12,stditems!C329=25),0,IF(OR(stditems!C329=15,stditems!C329=19,stditems!C329=20,stditems!C329=21,stditems!C329=22,stditems!C329=23,stditems!C329=24,stditems!C329=26,stditems!C329=28,stditems!C329=29,stditems!C329=30,stditems!C329=53,stditems!C329=62,stditems!C329=63,stditems!C329=64,stditems!C329=65,stditems!C329=90),stditems!D329,""))</f>
        <v>0</v>
      </c>
      <c r="D329" t="str">
        <f>IF(ISNA( VLOOKUP(C329,attrDesc!A:C,2,FALSE)),"", "\250/"&amp;VLOOKUP(C329,attrDesc!A:C,2,FALSE)&amp;":"&amp;VLOOKUP(C329,attrDesc!A:C,3,FALSE))</f>
        <v/>
      </c>
      <c r="H329" t="str">
        <f t="shared" si="20"/>
        <v>151/装备位置:手镯</v>
      </c>
      <c r="I329" t="str">
        <f t="shared" si="21"/>
        <v>真魂手镯=151/装备位置:手镯</v>
      </c>
      <c r="J329" t="str">
        <f t="shared" si="22"/>
        <v/>
      </c>
      <c r="K329" t="str">
        <f t="shared" si="23"/>
        <v/>
      </c>
    </row>
    <row r="330" spans="1:11" x14ac:dyDescent="0.2">
      <c r="A330" t="str">
        <f>IF(LEN(stditems!B330)=0,"",stditems!B330)</f>
        <v>真魂戒指</v>
      </c>
      <c r="B330" t="str">
        <f>IF(stditems!C330=15,"装备位置:头盔",IF(OR(stditems!C330=19,stditems!C330=20,stditems!C330=21),"装备位置:项链",IF(OR(stditems!C330=5,stditems!C330=6),"装备位置:武器",IF(OR(stditems!C330=10,stditems!C330=11),"装备位置:衣服",IF(stditems!C330=16,"装备位置:斗笠",IF(OR(stditems!C330=22,stditems!C330=23),"装备位置:戒指",IF(OR(stditems!C330=24,stditems!C330=26),"装备位置:手镯",IF(stditems!C330=31,"双击使用物品",IF(stditems!C330=4,"书籍,双击使用",IF(stditems!C330=25,"装备位置:毒符",IF(stditems!C330=41,"任务物品",IF(stditems!C330=56,"强化宝石",IF(stditems!C330=0,"药品",IF(stditems!C330=3,"卷轴",IF(stditems!C330=43,"矿石",IF(stditems!C330=2,"可使用物品",IF(stditems!C330=64,"装备位置:腰带",IF(stditems!C330=62,"装备位置:鞋子",IF(stditems!C330=53,"装备位置:宝石\有气血石功能",IF(stditems!C330=63,"装备位置:灵石",IF(stditems!C330=65,"装备位置:官印",IF(stditems!C330=90,"装备位置:灵玉",IF(OR(stditems!C330=72,stditems!C330=73,stditems!C330=74),"装备位置:称号",IF(stditems!C330=30,"装备位置:勋章",IF(stditems!C330=28,"装备位置:马牌",IF(stditems!C330=12,"装备位置:盾牌",IF(OR(stditems!C330=66,stditems!C330=67),"装备位置:时装衣服",IF(OR(stditems!C330=68,stditems!C330=69),"装备位置:时装武器",IF(OR(stditems!C330=75,stditems!C330=76,stditems!C330=77),"装备位置:时装项链",IF(stditems!C330=78,"装备位置:时装头盔",IF(OR(stditems!C330=79,stditems!C330=80),"装备位置:时装手镯",IF(OR(stditems!C330=81,stditems!C330=82),"装备位置:时装戒指",IF(stditems!C330=83,"装备位置:时装勋章",IF(OR(stditems!C330=84,stditems!C330=85),"装备位置:时装腰带",IF(OR(stditems!C330=86,stditems!C330=87),"装备位置:时装靴子",IF(OR(stditems!C330=88,stditems!C330=89),"装备位置:时装宝石","其他物品"))))))))))))))))))))))))))))))))))))</f>
        <v>装备位置:戒指</v>
      </c>
      <c r="C330">
        <f>IF(OR(stditems!C330=5,stditems!C330=10,stditems!C330=11,stditems!C330=30,stditems!C330=16,stditems!C330=12,stditems!C330=25),0,IF(OR(stditems!C330=15,stditems!C330=19,stditems!C330=20,stditems!C330=21,stditems!C330=22,stditems!C330=23,stditems!C330=24,stditems!C330=26,stditems!C330=28,stditems!C330=29,stditems!C330=30,stditems!C330=53,stditems!C330=62,stditems!C330=63,stditems!C330=64,stditems!C330=65,stditems!C330=90),stditems!D330,""))</f>
        <v>0</v>
      </c>
      <c r="D330" t="str">
        <f>IF(ISNA( VLOOKUP(C330,attrDesc!A:C,2,FALSE)),"", "\250/"&amp;VLOOKUP(C330,attrDesc!A:C,2,FALSE)&amp;":"&amp;VLOOKUP(C330,attrDesc!A:C,3,FALSE))</f>
        <v/>
      </c>
      <c r="H330" t="str">
        <f t="shared" si="20"/>
        <v>151/装备位置:戒指</v>
      </c>
      <c r="I330" t="str">
        <f t="shared" si="21"/>
        <v>真魂戒指=151/装备位置:戒指</v>
      </c>
      <c r="J330" t="str">
        <f t="shared" si="22"/>
        <v/>
      </c>
      <c r="K330" t="str">
        <f t="shared" si="23"/>
        <v/>
      </c>
    </row>
    <row r="331" spans="1:11" x14ac:dyDescent="0.2">
      <c r="A331" t="str">
        <f>IF(LEN(stditems!B331)=0,"",stditems!B331)</f>
        <v>真魂道靴</v>
      </c>
      <c r="B331" t="str">
        <f>IF(stditems!C331=15,"装备位置:头盔",IF(OR(stditems!C331=19,stditems!C331=20,stditems!C331=21),"装备位置:项链",IF(OR(stditems!C331=5,stditems!C331=6),"装备位置:武器",IF(OR(stditems!C331=10,stditems!C331=11),"装备位置:衣服",IF(stditems!C331=16,"装备位置:斗笠",IF(OR(stditems!C331=22,stditems!C331=23),"装备位置:戒指",IF(OR(stditems!C331=24,stditems!C331=26),"装备位置:手镯",IF(stditems!C331=31,"双击使用物品",IF(stditems!C331=4,"书籍,双击使用",IF(stditems!C331=25,"装备位置:毒符",IF(stditems!C331=41,"任务物品",IF(stditems!C331=56,"强化宝石",IF(stditems!C331=0,"药品",IF(stditems!C331=3,"卷轴",IF(stditems!C331=43,"矿石",IF(stditems!C331=2,"可使用物品",IF(stditems!C331=64,"装备位置:腰带",IF(stditems!C331=62,"装备位置:鞋子",IF(stditems!C331=53,"装备位置:宝石\有气血石功能",IF(stditems!C331=63,"装备位置:灵石",IF(stditems!C331=65,"装备位置:官印",IF(stditems!C331=90,"装备位置:灵玉",IF(OR(stditems!C331=72,stditems!C331=73,stditems!C331=74),"装备位置:称号",IF(stditems!C331=30,"装备位置:勋章",IF(stditems!C331=28,"装备位置:马牌",IF(stditems!C331=12,"装备位置:盾牌",IF(OR(stditems!C331=66,stditems!C331=67),"装备位置:时装衣服",IF(OR(stditems!C331=68,stditems!C331=69),"装备位置:时装武器",IF(OR(stditems!C331=75,stditems!C331=76,stditems!C331=77),"装备位置:时装项链",IF(stditems!C331=78,"装备位置:时装头盔",IF(OR(stditems!C331=79,stditems!C331=80),"装备位置:时装手镯",IF(OR(stditems!C331=81,stditems!C331=82),"装备位置:时装戒指",IF(stditems!C331=83,"装备位置:时装勋章",IF(OR(stditems!C331=84,stditems!C331=85),"装备位置:时装腰带",IF(OR(stditems!C331=86,stditems!C331=87),"装备位置:时装靴子",IF(OR(stditems!C331=88,stditems!C331=89),"装备位置:时装宝石","其他物品"))))))))))))))))))))))))))))))))))))</f>
        <v>装备位置:鞋子</v>
      </c>
      <c r="C331">
        <f>IF(OR(stditems!C331=5,stditems!C331=10,stditems!C331=11,stditems!C331=30,stditems!C331=16,stditems!C331=12,stditems!C331=25),0,IF(OR(stditems!C331=15,stditems!C331=19,stditems!C331=20,stditems!C331=21,stditems!C331=22,stditems!C331=23,stditems!C331=24,stditems!C331=26,stditems!C331=28,stditems!C331=29,stditems!C331=30,stditems!C331=53,stditems!C331=62,stditems!C331=63,stditems!C331=64,stditems!C331=65,stditems!C331=90),stditems!D331,""))</f>
        <v>0</v>
      </c>
      <c r="D331" t="str">
        <f>IF(ISNA( VLOOKUP(C331,attrDesc!A:C,2,FALSE)),"", "\250/"&amp;VLOOKUP(C331,attrDesc!A:C,2,FALSE)&amp;":"&amp;VLOOKUP(C331,attrDesc!A:C,3,FALSE))</f>
        <v/>
      </c>
      <c r="H331" t="str">
        <f t="shared" si="20"/>
        <v>151/装备位置:鞋子</v>
      </c>
      <c r="I331" t="str">
        <f t="shared" si="21"/>
        <v>真魂道靴=151/装备位置:鞋子</v>
      </c>
      <c r="J331" t="str">
        <f t="shared" si="22"/>
        <v/>
      </c>
      <c r="K331" t="str">
        <f t="shared" si="23"/>
        <v/>
      </c>
    </row>
    <row r="332" spans="1:11" x14ac:dyDescent="0.2">
      <c r="A332" t="str">
        <f>IF(LEN(stditems!B332)=0,"",stditems!B332)</f>
        <v>真魂腰带</v>
      </c>
      <c r="B332" t="str">
        <f>IF(stditems!C332=15,"装备位置:头盔",IF(OR(stditems!C332=19,stditems!C332=20,stditems!C332=21),"装备位置:项链",IF(OR(stditems!C332=5,stditems!C332=6),"装备位置:武器",IF(OR(stditems!C332=10,stditems!C332=11),"装备位置:衣服",IF(stditems!C332=16,"装备位置:斗笠",IF(OR(stditems!C332=22,stditems!C332=23),"装备位置:戒指",IF(OR(stditems!C332=24,stditems!C332=26),"装备位置:手镯",IF(stditems!C332=31,"双击使用物品",IF(stditems!C332=4,"书籍,双击使用",IF(stditems!C332=25,"装备位置:毒符",IF(stditems!C332=41,"任务物品",IF(stditems!C332=56,"强化宝石",IF(stditems!C332=0,"药品",IF(stditems!C332=3,"卷轴",IF(stditems!C332=43,"矿石",IF(stditems!C332=2,"可使用物品",IF(stditems!C332=64,"装备位置:腰带",IF(stditems!C332=62,"装备位置:鞋子",IF(stditems!C332=53,"装备位置:宝石\有气血石功能",IF(stditems!C332=63,"装备位置:灵石",IF(stditems!C332=65,"装备位置:官印",IF(stditems!C332=90,"装备位置:灵玉",IF(OR(stditems!C332=72,stditems!C332=73,stditems!C332=74),"装备位置:称号",IF(stditems!C332=30,"装备位置:勋章",IF(stditems!C332=28,"装备位置:马牌",IF(stditems!C332=12,"装备位置:盾牌",IF(OR(stditems!C332=66,stditems!C332=67),"装备位置:时装衣服",IF(OR(stditems!C332=68,stditems!C332=69),"装备位置:时装武器",IF(OR(stditems!C332=75,stditems!C332=76,stditems!C332=77),"装备位置:时装项链",IF(stditems!C332=78,"装备位置:时装头盔",IF(OR(stditems!C332=79,stditems!C332=80),"装备位置:时装手镯",IF(OR(stditems!C332=81,stditems!C332=82),"装备位置:时装戒指",IF(stditems!C332=83,"装备位置:时装勋章",IF(OR(stditems!C332=84,stditems!C332=85),"装备位置:时装腰带",IF(OR(stditems!C332=86,stditems!C332=87),"装备位置:时装靴子",IF(OR(stditems!C332=88,stditems!C332=89),"装备位置:时装宝石","其他物品"))))))))))))))))))))))))))))))))))))</f>
        <v>装备位置:腰带</v>
      </c>
      <c r="C332">
        <f>IF(OR(stditems!C332=5,stditems!C332=10,stditems!C332=11,stditems!C332=30,stditems!C332=16,stditems!C332=12,stditems!C332=25),0,IF(OR(stditems!C332=15,stditems!C332=19,stditems!C332=20,stditems!C332=21,stditems!C332=22,stditems!C332=23,stditems!C332=24,stditems!C332=26,stditems!C332=28,stditems!C332=29,stditems!C332=30,stditems!C332=53,stditems!C332=62,stditems!C332=63,stditems!C332=64,stditems!C332=65,stditems!C332=90),stditems!D332,""))</f>
        <v>0</v>
      </c>
      <c r="D332" t="str">
        <f>IF(ISNA( VLOOKUP(C332,attrDesc!A:C,2,FALSE)),"", "\250/"&amp;VLOOKUP(C332,attrDesc!A:C,2,FALSE)&amp;":"&amp;VLOOKUP(C332,attrDesc!A:C,3,FALSE))</f>
        <v/>
      </c>
      <c r="H332" t="str">
        <f t="shared" si="20"/>
        <v>151/装备位置:腰带</v>
      </c>
      <c r="I332" t="str">
        <f t="shared" si="21"/>
        <v>真魂腰带=151/装备位置:腰带</v>
      </c>
      <c r="J332" t="str">
        <f t="shared" si="22"/>
        <v/>
      </c>
      <c r="K332" t="str">
        <f t="shared" si="23"/>
        <v/>
      </c>
    </row>
    <row r="333" spans="1:11" x14ac:dyDescent="0.2">
      <c r="A333" t="str">
        <f>IF(LEN(stditems!B333)=0,"",stditems!B333)</f>
        <v>凤天魔甲</v>
      </c>
      <c r="B333" t="str">
        <f>IF(stditems!C333=15,"装备位置:头盔",IF(OR(stditems!C333=19,stditems!C333=20,stditems!C333=21),"装备位置:项链",IF(OR(stditems!C333=5,stditems!C333=6),"装备位置:武器",IF(OR(stditems!C333=10,stditems!C333=11),"装备位置:衣服",IF(stditems!C333=16,"装备位置:斗笠",IF(OR(stditems!C333=22,stditems!C333=23),"装备位置:戒指",IF(OR(stditems!C333=24,stditems!C333=26),"装备位置:手镯",IF(stditems!C333=31,"双击使用物品",IF(stditems!C333=4,"书籍,双击使用",IF(stditems!C333=25,"装备位置:毒符",IF(stditems!C333=41,"任务物品",IF(stditems!C333=56,"强化宝石",IF(stditems!C333=0,"药品",IF(stditems!C333=3,"卷轴",IF(stditems!C333=43,"矿石",IF(stditems!C333=2,"可使用物品",IF(stditems!C333=64,"装备位置:腰带",IF(stditems!C333=62,"装备位置:鞋子",IF(stditems!C333=53,"装备位置:宝石\有气血石功能",IF(stditems!C333=63,"装备位置:灵石",IF(stditems!C333=65,"装备位置:官印",IF(stditems!C333=90,"装备位置:灵玉",IF(OR(stditems!C333=72,stditems!C333=73,stditems!C333=74),"装备位置:称号",IF(stditems!C333=30,"装备位置:勋章",IF(stditems!C333=28,"装备位置:马牌",IF(stditems!C333=12,"装备位置:盾牌",IF(OR(stditems!C333=66,stditems!C333=67),"装备位置:时装衣服",IF(OR(stditems!C333=68,stditems!C333=69),"装备位置:时装武器",IF(OR(stditems!C333=75,stditems!C333=76,stditems!C333=77),"装备位置:时装项链",IF(stditems!C333=78,"装备位置:时装头盔",IF(OR(stditems!C333=79,stditems!C333=80),"装备位置:时装手镯",IF(OR(stditems!C333=81,stditems!C333=82),"装备位置:时装戒指",IF(stditems!C333=83,"装备位置:时装勋章",IF(OR(stditems!C333=84,stditems!C333=85),"装备位置:时装腰带",IF(OR(stditems!C333=86,stditems!C333=87),"装备位置:时装靴子",IF(OR(stditems!C333=88,stditems!C333=89),"装备位置:时装宝石","其他物品"))))))))))))))))))))))))))))))))))))</f>
        <v>装备位置:衣服</v>
      </c>
      <c r="C333">
        <f>IF(OR(stditems!C333=5,stditems!C333=10,stditems!C333=11,stditems!C333=30,stditems!C333=16,stditems!C333=12,stditems!C333=25),0,IF(OR(stditems!C333=15,stditems!C333=19,stditems!C333=20,stditems!C333=21,stditems!C333=22,stditems!C333=23,stditems!C333=24,stditems!C333=26,stditems!C333=28,stditems!C333=29,stditems!C333=30,stditems!C333=53,stditems!C333=62,stditems!C333=63,stditems!C333=64,stditems!C333=65,stditems!C333=90),stditems!D333,""))</f>
        <v>0</v>
      </c>
      <c r="D333" t="str">
        <f>IF(ISNA( VLOOKUP(C333,attrDesc!A:C,2,FALSE)),"", "\250/"&amp;VLOOKUP(C333,attrDesc!A:C,2,FALSE)&amp;":"&amp;VLOOKUP(C333,attrDesc!A:C,3,FALSE))</f>
        <v/>
      </c>
      <c r="H333" t="str">
        <f t="shared" si="20"/>
        <v>151/装备位置:衣服</v>
      </c>
      <c r="I333" t="str">
        <f t="shared" si="21"/>
        <v>凤天魔甲=151/装备位置:衣服</v>
      </c>
      <c r="J333" t="str">
        <f t="shared" si="22"/>
        <v/>
      </c>
      <c r="K333" t="str">
        <f t="shared" si="23"/>
        <v/>
      </c>
    </row>
    <row r="334" spans="1:11" x14ac:dyDescent="0.2">
      <c r="A334" t="str">
        <f>IF(LEN(stditems!B334)=0,"",stditems!B334)</f>
        <v>凰天魔衣</v>
      </c>
      <c r="B334" t="str">
        <f>IF(stditems!C334=15,"装备位置:头盔",IF(OR(stditems!C334=19,stditems!C334=20,stditems!C334=21),"装备位置:项链",IF(OR(stditems!C334=5,stditems!C334=6),"装备位置:武器",IF(OR(stditems!C334=10,stditems!C334=11),"装备位置:衣服",IF(stditems!C334=16,"装备位置:斗笠",IF(OR(stditems!C334=22,stditems!C334=23),"装备位置:戒指",IF(OR(stditems!C334=24,stditems!C334=26),"装备位置:手镯",IF(stditems!C334=31,"双击使用物品",IF(stditems!C334=4,"书籍,双击使用",IF(stditems!C334=25,"装备位置:毒符",IF(stditems!C334=41,"任务物品",IF(stditems!C334=56,"强化宝石",IF(stditems!C334=0,"药品",IF(stditems!C334=3,"卷轴",IF(stditems!C334=43,"矿石",IF(stditems!C334=2,"可使用物品",IF(stditems!C334=64,"装备位置:腰带",IF(stditems!C334=62,"装备位置:鞋子",IF(stditems!C334=53,"装备位置:宝石\有气血石功能",IF(stditems!C334=63,"装备位置:灵石",IF(stditems!C334=65,"装备位置:官印",IF(stditems!C334=90,"装备位置:灵玉",IF(OR(stditems!C334=72,stditems!C334=73,stditems!C334=74),"装备位置:称号",IF(stditems!C334=30,"装备位置:勋章",IF(stditems!C334=28,"装备位置:马牌",IF(stditems!C334=12,"装备位置:盾牌",IF(OR(stditems!C334=66,stditems!C334=67),"装备位置:时装衣服",IF(OR(stditems!C334=68,stditems!C334=69),"装备位置:时装武器",IF(OR(stditems!C334=75,stditems!C334=76,stditems!C334=77),"装备位置:时装项链",IF(stditems!C334=78,"装备位置:时装头盔",IF(OR(stditems!C334=79,stditems!C334=80),"装备位置:时装手镯",IF(OR(stditems!C334=81,stditems!C334=82),"装备位置:时装戒指",IF(stditems!C334=83,"装备位置:时装勋章",IF(OR(stditems!C334=84,stditems!C334=85),"装备位置:时装腰带",IF(OR(stditems!C334=86,stditems!C334=87),"装备位置:时装靴子",IF(OR(stditems!C334=88,stditems!C334=89),"装备位置:时装宝石","其他物品"))))))))))))))))))))))))))))))))))))</f>
        <v>装备位置:衣服</v>
      </c>
      <c r="C334">
        <f>IF(OR(stditems!C334=5,stditems!C334=10,stditems!C334=11,stditems!C334=30,stditems!C334=16,stditems!C334=12,stditems!C334=25),0,IF(OR(stditems!C334=15,stditems!C334=19,stditems!C334=20,stditems!C334=21,stditems!C334=22,stditems!C334=23,stditems!C334=24,stditems!C334=26,stditems!C334=28,stditems!C334=29,stditems!C334=30,stditems!C334=53,stditems!C334=62,stditems!C334=63,stditems!C334=64,stditems!C334=65,stditems!C334=90),stditems!D334,""))</f>
        <v>0</v>
      </c>
      <c r="D334" t="str">
        <f>IF(ISNA( VLOOKUP(C334,attrDesc!A:C,2,FALSE)),"", "\250/"&amp;VLOOKUP(C334,attrDesc!A:C,2,FALSE)&amp;":"&amp;VLOOKUP(C334,attrDesc!A:C,3,FALSE))</f>
        <v/>
      </c>
      <c r="H334" t="str">
        <f t="shared" si="20"/>
        <v>151/装备位置:衣服</v>
      </c>
      <c r="I334" t="str">
        <f t="shared" si="21"/>
        <v>凰天魔衣=151/装备位置:衣服</v>
      </c>
      <c r="J334" t="str">
        <f t="shared" si="22"/>
        <v/>
      </c>
      <c r="K334" t="str">
        <f t="shared" si="23"/>
        <v/>
      </c>
    </row>
    <row r="335" spans="1:11" x14ac:dyDescent="0.2">
      <c r="A335" t="str">
        <f>IF(LEN(stditems!B335)=0,"",stditems!B335)</f>
        <v>天龙火衣(男)</v>
      </c>
      <c r="B335" t="str">
        <f>IF(stditems!C335=15,"装备位置:头盔",IF(OR(stditems!C335=19,stditems!C335=20,stditems!C335=21),"装备位置:项链",IF(OR(stditems!C335=5,stditems!C335=6),"装备位置:武器",IF(OR(stditems!C335=10,stditems!C335=11),"装备位置:衣服",IF(stditems!C335=16,"装备位置:斗笠",IF(OR(stditems!C335=22,stditems!C335=23),"装备位置:戒指",IF(OR(stditems!C335=24,stditems!C335=26),"装备位置:手镯",IF(stditems!C335=31,"双击使用物品",IF(stditems!C335=4,"书籍,双击使用",IF(stditems!C335=25,"装备位置:毒符",IF(stditems!C335=41,"任务物品",IF(stditems!C335=56,"强化宝石",IF(stditems!C335=0,"药品",IF(stditems!C335=3,"卷轴",IF(stditems!C335=43,"矿石",IF(stditems!C335=2,"可使用物品",IF(stditems!C335=64,"装备位置:腰带",IF(stditems!C335=62,"装备位置:鞋子",IF(stditems!C335=53,"装备位置:宝石\有气血石功能",IF(stditems!C335=63,"装备位置:灵石",IF(stditems!C335=65,"装备位置:官印",IF(stditems!C335=90,"装备位置:灵玉",IF(OR(stditems!C335=72,stditems!C335=73,stditems!C335=74),"装备位置:称号",IF(stditems!C335=30,"装备位置:勋章",IF(stditems!C335=28,"装备位置:马牌",IF(stditems!C335=12,"装备位置:盾牌",IF(OR(stditems!C335=66,stditems!C335=67),"装备位置:时装衣服",IF(OR(stditems!C335=68,stditems!C335=69),"装备位置:时装武器",IF(OR(stditems!C335=75,stditems!C335=76,stditems!C335=77),"装备位置:时装项链",IF(stditems!C335=78,"装备位置:时装头盔",IF(OR(stditems!C335=79,stditems!C335=80),"装备位置:时装手镯",IF(OR(stditems!C335=81,stditems!C335=82),"装备位置:时装戒指",IF(stditems!C335=83,"装备位置:时装勋章",IF(OR(stditems!C335=84,stditems!C335=85),"装备位置:时装腰带",IF(OR(stditems!C335=86,stditems!C335=87),"装备位置:时装靴子",IF(OR(stditems!C335=88,stditems!C335=89),"装备位置:时装宝石","其他物品"))))))))))))))))))))))))))))))))))))</f>
        <v>装备位置:衣服</v>
      </c>
      <c r="C335">
        <f>IF(OR(stditems!C335=5,stditems!C335=10,stditems!C335=11,stditems!C335=30,stditems!C335=16,stditems!C335=12,stditems!C335=25),0,IF(OR(stditems!C335=15,stditems!C335=19,stditems!C335=20,stditems!C335=21,stditems!C335=22,stditems!C335=23,stditems!C335=24,stditems!C335=26,stditems!C335=28,stditems!C335=29,stditems!C335=30,stditems!C335=53,stditems!C335=62,stditems!C335=63,stditems!C335=64,stditems!C335=65,stditems!C335=90),stditems!D335,""))</f>
        <v>0</v>
      </c>
      <c r="D335" t="str">
        <f>IF(ISNA( VLOOKUP(C335,attrDesc!A:C,2,FALSE)),"", "\250/"&amp;VLOOKUP(C335,attrDesc!A:C,2,FALSE)&amp;":"&amp;VLOOKUP(C335,attrDesc!A:C,3,FALSE))</f>
        <v/>
      </c>
      <c r="H335" t="str">
        <f t="shared" si="20"/>
        <v>151/装备位置:衣服</v>
      </c>
      <c r="I335" t="str">
        <f t="shared" si="21"/>
        <v>天龙火衣(男)=151/装备位置:衣服</v>
      </c>
      <c r="J335" t="str">
        <f t="shared" si="22"/>
        <v/>
      </c>
      <c r="K335" t="str">
        <f t="shared" si="23"/>
        <v/>
      </c>
    </row>
    <row r="336" spans="1:11" x14ac:dyDescent="0.2">
      <c r="A336" t="str">
        <f>IF(LEN(stditems!B336)=0,"",stditems!B336)</f>
        <v>天龙火衣(女)</v>
      </c>
      <c r="B336" t="str">
        <f>IF(stditems!C336=15,"装备位置:头盔",IF(OR(stditems!C336=19,stditems!C336=20,stditems!C336=21),"装备位置:项链",IF(OR(stditems!C336=5,stditems!C336=6),"装备位置:武器",IF(OR(stditems!C336=10,stditems!C336=11),"装备位置:衣服",IF(stditems!C336=16,"装备位置:斗笠",IF(OR(stditems!C336=22,stditems!C336=23),"装备位置:戒指",IF(OR(stditems!C336=24,stditems!C336=26),"装备位置:手镯",IF(stditems!C336=31,"双击使用物品",IF(stditems!C336=4,"书籍,双击使用",IF(stditems!C336=25,"装备位置:毒符",IF(stditems!C336=41,"任务物品",IF(stditems!C336=56,"强化宝石",IF(stditems!C336=0,"药品",IF(stditems!C336=3,"卷轴",IF(stditems!C336=43,"矿石",IF(stditems!C336=2,"可使用物品",IF(stditems!C336=64,"装备位置:腰带",IF(stditems!C336=62,"装备位置:鞋子",IF(stditems!C336=53,"装备位置:宝石\有气血石功能",IF(stditems!C336=63,"装备位置:灵石",IF(stditems!C336=65,"装备位置:官印",IF(stditems!C336=90,"装备位置:灵玉",IF(OR(stditems!C336=72,stditems!C336=73,stditems!C336=74),"装备位置:称号",IF(stditems!C336=30,"装备位置:勋章",IF(stditems!C336=28,"装备位置:马牌",IF(stditems!C336=12,"装备位置:盾牌",IF(OR(stditems!C336=66,stditems!C336=67),"装备位置:时装衣服",IF(OR(stditems!C336=68,stditems!C336=69),"装备位置:时装武器",IF(OR(stditems!C336=75,stditems!C336=76,stditems!C336=77),"装备位置:时装项链",IF(stditems!C336=78,"装备位置:时装头盔",IF(OR(stditems!C336=79,stditems!C336=80),"装备位置:时装手镯",IF(OR(stditems!C336=81,stditems!C336=82),"装备位置:时装戒指",IF(stditems!C336=83,"装备位置:时装勋章",IF(OR(stditems!C336=84,stditems!C336=85),"装备位置:时装腰带",IF(OR(stditems!C336=86,stditems!C336=87),"装备位置:时装靴子",IF(OR(stditems!C336=88,stditems!C336=89),"装备位置:时装宝石","其他物品"))))))))))))))))))))))))))))))))))))</f>
        <v>装备位置:衣服</v>
      </c>
      <c r="C336">
        <f>IF(OR(stditems!C336=5,stditems!C336=10,stditems!C336=11,stditems!C336=30,stditems!C336=16,stditems!C336=12,stditems!C336=25),0,IF(OR(stditems!C336=15,stditems!C336=19,stditems!C336=20,stditems!C336=21,stditems!C336=22,stditems!C336=23,stditems!C336=24,stditems!C336=26,stditems!C336=28,stditems!C336=29,stditems!C336=30,stditems!C336=53,stditems!C336=62,stditems!C336=63,stditems!C336=64,stditems!C336=65,stditems!C336=90),stditems!D336,""))</f>
        <v>0</v>
      </c>
      <c r="D336" t="str">
        <f>IF(ISNA( VLOOKUP(C336,attrDesc!A:C,2,FALSE)),"", "\250/"&amp;VLOOKUP(C336,attrDesc!A:C,2,FALSE)&amp;":"&amp;VLOOKUP(C336,attrDesc!A:C,3,FALSE))</f>
        <v/>
      </c>
      <c r="H336" t="str">
        <f t="shared" si="20"/>
        <v>151/装备位置:衣服</v>
      </c>
      <c r="I336" t="str">
        <f t="shared" si="21"/>
        <v>天龙火衣(女)=151/装备位置:衣服</v>
      </c>
      <c r="J336" t="str">
        <f t="shared" si="22"/>
        <v/>
      </c>
      <c r="K336" t="str">
        <f t="shared" si="23"/>
        <v/>
      </c>
    </row>
    <row r="337" spans="1:11" x14ac:dyDescent="0.2">
      <c r="A337" t="str">
        <f>IF(LEN(stditems!B337)=0,"",stditems!B337)</f>
        <v>天龙神剑</v>
      </c>
      <c r="B337" t="str">
        <f>IF(stditems!C337=15,"装备位置:头盔",IF(OR(stditems!C337=19,stditems!C337=20,stditems!C337=21),"装备位置:项链",IF(OR(stditems!C337=5,stditems!C337=6),"装备位置:武器",IF(OR(stditems!C337=10,stditems!C337=11),"装备位置:衣服",IF(stditems!C337=16,"装备位置:斗笠",IF(OR(stditems!C337=22,stditems!C337=23),"装备位置:戒指",IF(OR(stditems!C337=24,stditems!C337=26),"装备位置:手镯",IF(stditems!C337=31,"双击使用物品",IF(stditems!C337=4,"书籍,双击使用",IF(stditems!C337=25,"装备位置:毒符",IF(stditems!C337=41,"任务物品",IF(stditems!C337=56,"强化宝石",IF(stditems!C337=0,"药品",IF(stditems!C337=3,"卷轴",IF(stditems!C337=43,"矿石",IF(stditems!C337=2,"可使用物品",IF(stditems!C337=64,"装备位置:腰带",IF(stditems!C337=62,"装备位置:鞋子",IF(stditems!C337=53,"装备位置:宝石\有气血石功能",IF(stditems!C337=63,"装备位置:灵石",IF(stditems!C337=65,"装备位置:官印",IF(stditems!C337=90,"装备位置:灵玉",IF(OR(stditems!C337=72,stditems!C337=73,stditems!C337=74),"装备位置:称号",IF(stditems!C337=30,"装备位置:勋章",IF(stditems!C337=28,"装备位置:马牌",IF(stditems!C337=12,"装备位置:盾牌",IF(OR(stditems!C337=66,stditems!C337=67),"装备位置:时装衣服",IF(OR(stditems!C337=68,stditems!C337=69),"装备位置:时装武器",IF(OR(stditems!C337=75,stditems!C337=76,stditems!C337=77),"装备位置:时装项链",IF(stditems!C337=78,"装备位置:时装头盔",IF(OR(stditems!C337=79,stditems!C337=80),"装备位置:时装手镯",IF(OR(stditems!C337=81,stditems!C337=82),"装备位置:时装戒指",IF(stditems!C337=83,"装备位置:时装勋章",IF(OR(stditems!C337=84,stditems!C337=85),"装备位置:时装腰带",IF(OR(stditems!C337=86,stditems!C337=87),"装备位置:时装靴子",IF(OR(stditems!C337=88,stditems!C337=89),"装备位置:时装宝石","其他物品"))))))))))))))))))))))))))))))))))))</f>
        <v>装备位置:武器</v>
      </c>
      <c r="C337">
        <f>IF(OR(stditems!C337=5,stditems!C337=10,stditems!C337=11,stditems!C337=30,stditems!C337=16,stditems!C337=12,stditems!C337=25),0,IF(OR(stditems!C337=15,stditems!C337=19,stditems!C337=20,stditems!C337=21,stditems!C337=22,stditems!C337=23,stditems!C337=24,stditems!C337=26,stditems!C337=28,stditems!C337=29,stditems!C337=30,stditems!C337=53,stditems!C337=62,stditems!C337=63,stditems!C337=64,stditems!C337=65,stditems!C337=90),stditems!D337,""))</f>
        <v>0</v>
      </c>
      <c r="D337" t="str">
        <f>IF(ISNA( VLOOKUP(C337,attrDesc!A:C,2,FALSE)),"", "\250/"&amp;VLOOKUP(C337,attrDesc!A:C,2,FALSE)&amp;":"&amp;VLOOKUP(C337,attrDesc!A:C,3,FALSE))</f>
        <v/>
      </c>
      <c r="H337" t="str">
        <f t="shared" si="20"/>
        <v>151/装备位置:武器</v>
      </c>
      <c r="I337" t="str">
        <f t="shared" si="21"/>
        <v>天龙神剑=151/装备位置:武器</v>
      </c>
      <c r="J337" t="str">
        <f t="shared" si="22"/>
        <v/>
      </c>
      <c r="K337" t="str">
        <f t="shared" si="23"/>
        <v/>
      </c>
    </row>
    <row r="338" spans="1:11" x14ac:dyDescent="0.2">
      <c r="A338" t="str">
        <f>IF(LEN(stditems!B338)=0,"",stditems!B338)</f>
        <v>天龙头盔</v>
      </c>
      <c r="B338" t="str">
        <f>IF(stditems!C338=15,"装备位置:头盔",IF(OR(stditems!C338=19,stditems!C338=20,stditems!C338=21),"装备位置:项链",IF(OR(stditems!C338=5,stditems!C338=6),"装备位置:武器",IF(OR(stditems!C338=10,stditems!C338=11),"装备位置:衣服",IF(stditems!C338=16,"装备位置:斗笠",IF(OR(stditems!C338=22,stditems!C338=23),"装备位置:戒指",IF(OR(stditems!C338=24,stditems!C338=26),"装备位置:手镯",IF(stditems!C338=31,"双击使用物品",IF(stditems!C338=4,"书籍,双击使用",IF(stditems!C338=25,"装备位置:毒符",IF(stditems!C338=41,"任务物品",IF(stditems!C338=56,"强化宝石",IF(stditems!C338=0,"药品",IF(stditems!C338=3,"卷轴",IF(stditems!C338=43,"矿石",IF(stditems!C338=2,"可使用物品",IF(stditems!C338=64,"装备位置:腰带",IF(stditems!C338=62,"装备位置:鞋子",IF(stditems!C338=53,"装备位置:宝石\有气血石功能",IF(stditems!C338=63,"装备位置:灵石",IF(stditems!C338=65,"装备位置:官印",IF(stditems!C338=90,"装备位置:灵玉",IF(OR(stditems!C338=72,stditems!C338=73,stditems!C338=74),"装备位置:称号",IF(stditems!C338=30,"装备位置:勋章",IF(stditems!C338=28,"装备位置:马牌",IF(stditems!C338=12,"装备位置:盾牌",IF(OR(stditems!C338=66,stditems!C338=67),"装备位置:时装衣服",IF(OR(stditems!C338=68,stditems!C338=69),"装备位置:时装武器",IF(OR(stditems!C338=75,stditems!C338=76,stditems!C338=77),"装备位置:时装项链",IF(stditems!C338=78,"装备位置:时装头盔",IF(OR(stditems!C338=79,stditems!C338=80),"装备位置:时装手镯",IF(OR(stditems!C338=81,stditems!C338=82),"装备位置:时装戒指",IF(stditems!C338=83,"装备位置:时装勋章",IF(OR(stditems!C338=84,stditems!C338=85),"装备位置:时装腰带",IF(OR(stditems!C338=86,stditems!C338=87),"装备位置:时装靴子",IF(OR(stditems!C338=88,stditems!C338=89),"装备位置:时装宝石","其他物品"))))))))))))))))))))))))))))))))))))</f>
        <v>装备位置:头盔</v>
      </c>
      <c r="C338">
        <f>IF(OR(stditems!C338=5,stditems!C338=10,stditems!C338=11,stditems!C338=30,stditems!C338=16,stditems!C338=12,stditems!C338=25),0,IF(OR(stditems!C338=15,stditems!C338=19,stditems!C338=20,stditems!C338=21,stditems!C338=22,stditems!C338=23,stditems!C338=24,stditems!C338=26,stditems!C338=28,stditems!C338=29,stditems!C338=30,stditems!C338=53,stditems!C338=62,stditems!C338=63,stditems!C338=64,stditems!C338=65,stditems!C338=90),stditems!D338,""))</f>
        <v>0</v>
      </c>
      <c r="D338" t="str">
        <f>IF(ISNA( VLOOKUP(C338,attrDesc!A:C,2,FALSE)),"", "\250/"&amp;VLOOKUP(C338,attrDesc!A:C,2,FALSE)&amp;":"&amp;VLOOKUP(C338,attrDesc!A:C,3,FALSE))</f>
        <v/>
      </c>
      <c r="H338" t="str">
        <f t="shared" si="20"/>
        <v>151/装备位置:头盔</v>
      </c>
      <c r="I338" t="str">
        <f t="shared" si="21"/>
        <v>天龙头盔=151/装备位置:头盔</v>
      </c>
      <c r="J338" t="str">
        <f t="shared" si="22"/>
        <v/>
      </c>
      <c r="K338" t="str">
        <f t="shared" si="23"/>
        <v/>
      </c>
    </row>
    <row r="339" spans="1:11" x14ac:dyDescent="0.2">
      <c r="A339" t="str">
        <f>IF(LEN(stditems!B339)=0,"",stditems!B339)</f>
        <v>天龙项链</v>
      </c>
      <c r="B339" t="str">
        <f>IF(stditems!C339=15,"装备位置:头盔",IF(OR(stditems!C339=19,stditems!C339=20,stditems!C339=21),"装备位置:项链",IF(OR(stditems!C339=5,stditems!C339=6),"装备位置:武器",IF(OR(stditems!C339=10,stditems!C339=11),"装备位置:衣服",IF(stditems!C339=16,"装备位置:斗笠",IF(OR(stditems!C339=22,stditems!C339=23),"装备位置:戒指",IF(OR(stditems!C339=24,stditems!C339=26),"装备位置:手镯",IF(stditems!C339=31,"双击使用物品",IF(stditems!C339=4,"书籍,双击使用",IF(stditems!C339=25,"装备位置:毒符",IF(stditems!C339=41,"任务物品",IF(stditems!C339=56,"强化宝石",IF(stditems!C339=0,"药品",IF(stditems!C339=3,"卷轴",IF(stditems!C339=43,"矿石",IF(stditems!C339=2,"可使用物品",IF(stditems!C339=64,"装备位置:腰带",IF(stditems!C339=62,"装备位置:鞋子",IF(stditems!C339=53,"装备位置:宝石\有气血石功能",IF(stditems!C339=63,"装备位置:灵石",IF(stditems!C339=65,"装备位置:官印",IF(stditems!C339=90,"装备位置:灵玉",IF(OR(stditems!C339=72,stditems!C339=73,stditems!C339=74),"装备位置:称号",IF(stditems!C339=30,"装备位置:勋章",IF(stditems!C339=28,"装备位置:马牌",IF(stditems!C339=12,"装备位置:盾牌",IF(OR(stditems!C339=66,stditems!C339=67),"装备位置:时装衣服",IF(OR(stditems!C339=68,stditems!C339=69),"装备位置:时装武器",IF(OR(stditems!C339=75,stditems!C339=76,stditems!C339=77),"装备位置:时装项链",IF(stditems!C339=78,"装备位置:时装头盔",IF(OR(stditems!C339=79,stditems!C339=80),"装备位置:时装手镯",IF(OR(stditems!C339=81,stditems!C339=82),"装备位置:时装戒指",IF(stditems!C339=83,"装备位置:时装勋章",IF(OR(stditems!C339=84,stditems!C339=85),"装备位置:时装腰带",IF(OR(stditems!C339=86,stditems!C339=87),"装备位置:时装靴子",IF(OR(stditems!C339=88,stditems!C339=89),"装备位置:时装宝石","其他物品"))))))))))))))))))))))))))))))))))))</f>
        <v>装备位置:项链</v>
      </c>
      <c r="C339">
        <f>IF(OR(stditems!C339=5,stditems!C339=10,stditems!C339=11,stditems!C339=30,stditems!C339=16,stditems!C339=12,stditems!C339=25),0,IF(OR(stditems!C339=15,stditems!C339=19,stditems!C339=20,stditems!C339=21,stditems!C339=22,stditems!C339=23,stditems!C339=24,stditems!C339=26,stditems!C339=28,stditems!C339=29,stditems!C339=30,stditems!C339=53,stditems!C339=62,stditems!C339=63,stditems!C339=64,stditems!C339=65,stditems!C339=90),stditems!D339,""))</f>
        <v>0</v>
      </c>
      <c r="D339" t="str">
        <f>IF(ISNA( VLOOKUP(C339,attrDesc!A:C,2,FALSE)),"", "\250/"&amp;VLOOKUP(C339,attrDesc!A:C,2,FALSE)&amp;":"&amp;VLOOKUP(C339,attrDesc!A:C,3,FALSE))</f>
        <v/>
      </c>
      <c r="H339" t="str">
        <f t="shared" si="20"/>
        <v>151/装备位置:项链</v>
      </c>
      <c r="I339" t="str">
        <f t="shared" si="21"/>
        <v>天龙项链=151/装备位置:项链</v>
      </c>
      <c r="J339" t="str">
        <f t="shared" si="22"/>
        <v/>
      </c>
      <c r="K339" t="str">
        <f t="shared" si="23"/>
        <v/>
      </c>
    </row>
    <row r="340" spans="1:11" x14ac:dyDescent="0.2">
      <c r="A340" t="str">
        <f>IF(LEN(stditems!B340)=0,"",stditems!B340)</f>
        <v>天龙手镯</v>
      </c>
      <c r="B340" t="str">
        <f>IF(stditems!C340=15,"装备位置:头盔",IF(OR(stditems!C340=19,stditems!C340=20,stditems!C340=21),"装备位置:项链",IF(OR(stditems!C340=5,stditems!C340=6),"装备位置:武器",IF(OR(stditems!C340=10,stditems!C340=11),"装备位置:衣服",IF(stditems!C340=16,"装备位置:斗笠",IF(OR(stditems!C340=22,stditems!C340=23),"装备位置:戒指",IF(OR(stditems!C340=24,stditems!C340=26),"装备位置:手镯",IF(stditems!C340=31,"双击使用物品",IF(stditems!C340=4,"书籍,双击使用",IF(stditems!C340=25,"装备位置:毒符",IF(stditems!C340=41,"任务物品",IF(stditems!C340=56,"强化宝石",IF(stditems!C340=0,"药品",IF(stditems!C340=3,"卷轴",IF(stditems!C340=43,"矿石",IF(stditems!C340=2,"可使用物品",IF(stditems!C340=64,"装备位置:腰带",IF(stditems!C340=62,"装备位置:鞋子",IF(stditems!C340=53,"装备位置:宝石\有气血石功能",IF(stditems!C340=63,"装备位置:灵石",IF(stditems!C340=65,"装备位置:官印",IF(stditems!C340=90,"装备位置:灵玉",IF(OR(stditems!C340=72,stditems!C340=73,stditems!C340=74),"装备位置:称号",IF(stditems!C340=30,"装备位置:勋章",IF(stditems!C340=28,"装备位置:马牌",IF(stditems!C340=12,"装备位置:盾牌",IF(OR(stditems!C340=66,stditems!C340=67),"装备位置:时装衣服",IF(OR(stditems!C340=68,stditems!C340=69),"装备位置:时装武器",IF(OR(stditems!C340=75,stditems!C340=76,stditems!C340=77),"装备位置:时装项链",IF(stditems!C340=78,"装备位置:时装头盔",IF(OR(stditems!C340=79,stditems!C340=80),"装备位置:时装手镯",IF(OR(stditems!C340=81,stditems!C340=82),"装备位置:时装戒指",IF(stditems!C340=83,"装备位置:时装勋章",IF(OR(stditems!C340=84,stditems!C340=85),"装备位置:时装腰带",IF(OR(stditems!C340=86,stditems!C340=87),"装备位置:时装靴子",IF(OR(stditems!C340=88,stditems!C340=89),"装备位置:时装宝石","其他物品"))))))))))))))))))))))))))))))))))))</f>
        <v>装备位置:手镯</v>
      </c>
      <c r="C340">
        <f>IF(OR(stditems!C340=5,stditems!C340=10,stditems!C340=11,stditems!C340=30,stditems!C340=16,stditems!C340=12,stditems!C340=25),0,IF(OR(stditems!C340=15,stditems!C340=19,stditems!C340=20,stditems!C340=21,stditems!C340=22,stditems!C340=23,stditems!C340=24,stditems!C340=26,stditems!C340=28,stditems!C340=29,stditems!C340=30,stditems!C340=53,stditems!C340=62,stditems!C340=63,stditems!C340=64,stditems!C340=65,stditems!C340=90),stditems!D340,""))</f>
        <v>0</v>
      </c>
      <c r="D340" t="str">
        <f>IF(ISNA( VLOOKUP(C340,attrDesc!A:C,2,FALSE)),"", "\250/"&amp;VLOOKUP(C340,attrDesc!A:C,2,FALSE)&amp;":"&amp;VLOOKUP(C340,attrDesc!A:C,3,FALSE))</f>
        <v/>
      </c>
      <c r="H340" t="str">
        <f t="shared" si="20"/>
        <v>151/装备位置:手镯</v>
      </c>
      <c r="I340" t="str">
        <f t="shared" si="21"/>
        <v>天龙手镯=151/装备位置:手镯</v>
      </c>
      <c r="J340" t="str">
        <f t="shared" si="22"/>
        <v/>
      </c>
      <c r="K340" t="str">
        <f t="shared" si="23"/>
        <v/>
      </c>
    </row>
    <row r="341" spans="1:11" x14ac:dyDescent="0.2">
      <c r="A341" t="str">
        <f>IF(LEN(stditems!B341)=0,"",stditems!B341)</f>
        <v>天龙戒指</v>
      </c>
      <c r="B341" t="str">
        <f>IF(stditems!C341=15,"装备位置:头盔",IF(OR(stditems!C341=19,stditems!C341=20,stditems!C341=21),"装备位置:项链",IF(OR(stditems!C341=5,stditems!C341=6),"装备位置:武器",IF(OR(stditems!C341=10,stditems!C341=11),"装备位置:衣服",IF(stditems!C341=16,"装备位置:斗笠",IF(OR(stditems!C341=22,stditems!C341=23),"装备位置:戒指",IF(OR(stditems!C341=24,stditems!C341=26),"装备位置:手镯",IF(stditems!C341=31,"双击使用物品",IF(stditems!C341=4,"书籍,双击使用",IF(stditems!C341=25,"装备位置:毒符",IF(stditems!C341=41,"任务物品",IF(stditems!C341=56,"强化宝石",IF(stditems!C341=0,"药品",IF(stditems!C341=3,"卷轴",IF(stditems!C341=43,"矿石",IF(stditems!C341=2,"可使用物品",IF(stditems!C341=64,"装备位置:腰带",IF(stditems!C341=62,"装备位置:鞋子",IF(stditems!C341=53,"装备位置:宝石\有气血石功能",IF(stditems!C341=63,"装备位置:灵石",IF(stditems!C341=65,"装备位置:官印",IF(stditems!C341=90,"装备位置:灵玉",IF(OR(stditems!C341=72,stditems!C341=73,stditems!C341=74),"装备位置:称号",IF(stditems!C341=30,"装备位置:勋章",IF(stditems!C341=28,"装备位置:马牌",IF(stditems!C341=12,"装备位置:盾牌",IF(OR(stditems!C341=66,stditems!C341=67),"装备位置:时装衣服",IF(OR(stditems!C341=68,stditems!C341=69),"装备位置:时装武器",IF(OR(stditems!C341=75,stditems!C341=76,stditems!C341=77),"装备位置:时装项链",IF(stditems!C341=78,"装备位置:时装头盔",IF(OR(stditems!C341=79,stditems!C341=80),"装备位置:时装手镯",IF(OR(stditems!C341=81,stditems!C341=82),"装备位置:时装戒指",IF(stditems!C341=83,"装备位置:时装勋章",IF(OR(stditems!C341=84,stditems!C341=85),"装备位置:时装腰带",IF(OR(stditems!C341=86,stditems!C341=87),"装备位置:时装靴子",IF(OR(stditems!C341=88,stditems!C341=89),"装备位置:时装宝石","其他物品"))))))))))))))))))))))))))))))))))))</f>
        <v>装备位置:戒指</v>
      </c>
      <c r="C341">
        <f>IF(OR(stditems!C341=5,stditems!C341=10,stditems!C341=11,stditems!C341=30,stditems!C341=16,stditems!C341=12,stditems!C341=25),0,IF(OR(stditems!C341=15,stditems!C341=19,stditems!C341=20,stditems!C341=21,stditems!C341=22,stditems!C341=23,stditems!C341=24,stditems!C341=26,stditems!C341=28,stditems!C341=29,stditems!C341=30,stditems!C341=53,stditems!C341=62,stditems!C341=63,stditems!C341=64,stditems!C341=65,stditems!C341=90),stditems!D341,""))</f>
        <v>0</v>
      </c>
      <c r="D341" t="str">
        <f>IF(ISNA( VLOOKUP(C341,attrDesc!A:C,2,FALSE)),"", "\250/"&amp;VLOOKUP(C341,attrDesc!A:C,2,FALSE)&amp;":"&amp;VLOOKUP(C341,attrDesc!A:C,3,FALSE))</f>
        <v/>
      </c>
      <c r="H341" t="str">
        <f t="shared" si="20"/>
        <v>151/装备位置:戒指</v>
      </c>
      <c r="I341" t="str">
        <f t="shared" si="21"/>
        <v>天龙戒指=151/装备位置:戒指</v>
      </c>
      <c r="J341" t="str">
        <f t="shared" si="22"/>
        <v/>
      </c>
      <c r="K341" t="str">
        <f t="shared" si="23"/>
        <v/>
      </c>
    </row>
    <row r="342" spans="1:11" x14ac:dyDescent="0.2">
      <c r="A342" t="str">
        <f>IF(LEN(stditems!B342)=0,"",stditems!B342)</f>
        <v>天龙腰带</v>
      </c>
      <c r="B342" t="str">
        <f>IF(stditems!C342=15,"装备位置:头盔",IF(OR(stditems!C342=19,stditems!C342=20,stditems!C342=21),"装备位置:项链",IF(OR(stditems!C342=5,stditems!C342=6),"装备位置:武器",IF(OR(stditems!C342=10,stditems!C342=11),"装备位置:衣服",IF(stditems!C342=16,"装备位置:斗笠",IF(OR(stditems!C342=22,stditems!C342=23),"装备位置:戒指",IF(OR(stditems!C342=24,stditems!C342=26),"装备位置:手镯",IF(stditems!C342=31,"双击使用物品",IF(stditems!C342=4,"书籍,双击使用",IF(stditems!C342=25,"装备位置:毒符",IF(stditems!C342=41,"任务物品",IF(stditems!C342=56,"强化宝石",IF(stditems!C342=0,"药品",IF(stditems!C342=3,"卷轴",IF(stditems!C342=43,"矿石",IF(stditems!C342=2,"可使用物品",IF(stditems!C342=64,"装备位置:腰带",IF(stditems!C342=62,"装备位置:鞋子",IF(stditems!C342=53,"装备位置:宝石\有气血石功能",IF(stditems!C342=63,"装备位置:灵石",IF(stditems!C342=65,"装备位置:官印",IF(stditems!C342=90,"装备位置:灵玉",IF(OR(stditems!C342=72,stditems!C342=73,stditems!C342=74),"装备位置:称号",IF(stditems!C342=30,"装备位置:勋章",IF(stditems!C342=28,"装备位置:马牌",IF(stditems!C342=12,"装备位置:盾牌",IF(OR(stditems!C342=66,stditems!C342=67),"装备位置:时装衣服",IF(OR(stditems!C342=68,stditems!C342=69),"装备位置:时装武器",IF(OR(stditems!C342=75,stditems!C342=76,stditems!C342=77),"装备位置:时装项链",IF(stditems!C342=78,"装备位置:时装头盔",IF(OR(stditems!C342=79,stditems!C342=80),"装备位置:时装手镯",IF(OR(stditems!C342=81,stditems!C342=82),"装备位置:时装戒指",IF(stditems!C342=83,"装备位置:时装勋章",IF(OR(stditems!C342=84,stditems!C342=85),"装备位置:时装腰带",IF(OR(stditems!C342=86,stditems!C342=87),"装备位置:时装靴子",IF(OR(stditems!C342=88,stditems!C342=89),"装备位置:时装宝石","其他物品"))))))))))))))))))))))))))))))))))))</f>
        <v>装备位置:腰带</v>
      </c>
      <c r="C342">
        <f>IF(OR(stditems!C342=5,stditems!C342=10,stditems!C342=11,stditems!C342=30,stditems!C342=16,stditems!C342=12,stditems!C342=25),0,IF(OR(stditems!C342=15,stditems!C342=19,stditems!C342=20,stditems!C342=21,stditems!C342=22,stditems!C342=23,stditems!C342=24,stditems!C342=26,stditems!C342=28,stditems!C342=29,stditems!C342=30,stditems!C342=53,stditems!C342=62,stditems!C342=63,stditems!C342=64,stditems!C342=65,stditems!C342=90),stditems!D342,""))</f>
        <v>0</v>
      </c>
      <c r="D342" t="str">
        <f>IF(ISNA( VLOOKUP(C342,attrDesc!A:C,2,FALSE)),"", "\250/"&amp;VLOOKUP(C342,attrDesc!A:C,2,FALSE)&amp;":"&amp;VLOOKUP(C342,attrDesc!A:C,3,FALSE))</f>
        <v/>
      </c>
      <c r="H342" t="str">
        <f t="shared" si="20"/>
        <v>151/装备位置:腰带</v>
      </c>
      <c r="I342" t="str">
        <f t="shared" si="21"/>
        <v>天龙腰带=151/装备位置:腰带</v>
      </c>
      <c r="J342" t="str">
        <f t="shared" si="22"/>
        <v/>
      </c>
      <c r="K342" t="str">
        <f t="shared" si="23"/>
        <v/>
      </c>
    </row>
    <row r="343" spans="1:11" x14ac:dyDescent="0.2">
      <c r="A343" t="str">
        <f>IF(LEN(stditems!B343)=0,"",stditems!B343)</f>
        <v>天龙靴子</v>
      </c>
      <c r="B343" t="str">
        <f>IF(stditems!C343=15,"装备位置:头盔",IF(OR(stditems!C343=19,stditems!C343=20,stditems!C343=21),"装备位置:项链",IF(OR(stditems!C343=5,stditems!C343=6),"装备位置:武器",IF(OR(stditems!C343=10,stditems!C343=11),"装备位置:衣服",IF(stditems!C343=16,"装备位置:斗笠",IF(OR(stditems!C343=22,stditems!C343=23),"装备位置:戒指",IF(OR(stditems!C343=24,stditems!C343=26),"装备位置:手镯",IF(stditems!C343=31,"双击使用物品",IF(stditems!C343=4,"书籍,双击使用",IF(stditems!C343=25,"装备位置:毒符",IF(stditems!C343=41,"任务物品",IF(stditems!C343=56,"强化宝石",IF(stditems!C343=0,"药品",IF(stditems!C343=3,"卷轴",IF(stditems!C343=43,"矿石",IF(stditems!C343=2,"可使用物品",IF(stditems!C343=64,"装备位置:腰带",IF(stditems!C343=62,"装备位置:鞋子",IF(stditems!C343=53,"装备位置:宝石\有气血石功能",IF(stditems!C343=63,"装备位置:灵石",IF(stditems!C343=65,"装备位置:官印",IF(stditems!C343=90,"装备位置:灵玉",IF(OR(stditems!C343=72,stditems!C343=73,stditems!C343=74),"装备位置:称号",IF(stditems!C343=30,"装备位置:勋章",IF(stditems!C343=28,"装备位置:马牌",IF(stditems!C343=12,"装备位置:盾牌",IF(OR(stditems!C343=66,stditems!C343=67),"装备位置:时装衣服",IF(OR(stditems!C343=68,stditems!C343=69),"装备位置:时装武器",IF(OR(stditems!C343=75,stditems!C343=76,stditems!C343=77),"装备位置:时装项链",IF(stditems!C343=78,"装备位置:时装头盔",IF(OR(stditems!C343=79,stditems!C343=80),"装备位置:时装手镯",IF(OR(stditems!C343=81,stditems!C343=82),"装备位置:时装戒指",IF(stditems!C343=83,"装备位置:时装勋章",IF(OR(stditems!C343=84,stditems!C343=85),"装备位置:时装腰带",IF(OR(stditems!C343=86,stditems!C343=87),"装备位置:时装靴子",IF(OR(stditems!C343=88,stditems!C343=89),"装备位置:时装宝石","其他物品"))))))))))))))))))))))))))))))))))))</f>
        <v>装备位置:鞋子</v>
      </c>
      <c r="C343">
        <f>IF(OR(stditems!C343=5,stditems!C343=10,stditems!C343=11,stditems!C343=30,stditems!C343=16,stditems!C343=12,stditems!C343=25),0,IF(OR(stditems!C343=15,stditems!C343=19,stditems!C343=20,stditems!C343=21,stditems!C343=22,stditems!C343=23,stditems!C343=24,stditems!C343=26,stditems!C343=28,stditems!C343=29,stditems!C343=30,stditems!C343=53,stditems!C343=62,stditems!C343=63,stditems!C343=64,stditems!C343=65,stditems!C343=90),stditems!D343,""))</f>
        <v>0</v>
      </c>
      <c r="D343" t="str">
        <f>IF(ISNA( VLOOKUP(C343,attrDesc!A:C,2,FALSE)),"", "\250/"&amp;VLOOKUP(C343,attrDesc!A:C,2,FALSE)&amp;":"&amp;VLOOKUP(C343,attrDesc!A:C,3,FALSE))</f>
        <v/>
      </c>
      <c r="H343" t="str">
        <f t="shared" si="20"/>
        <v>151/装备位置:鞋子</v>
      </c>
      <c r="I343" t="str">
        <f t="shared" si="21"/>
        <v>天龙靴子=151/装备位置:鞋子</v>
      </c>
      <c r="J343" t="str">
        <f t="shared" si="22"/>
        <v/>
      </c>
      <c r="K343" t="str">
        <f t="shared" si="23"/>
        <v/>
      </c>
    </row>
    <row r="344" spans="1:11" x14ac:dyDescent="0.2">
      <c r="A344" t="str">
        <f>IF(LEN(stditems!B344)=0,"",stditems!B344)</f>
        <v>暗咒道袍(男)</v>
      </c>
      <c r="B344" t="str">
        <f>IF(stditems!C344=15,"装备位置:头盔",IF(OR(stditems!C344=19,stditems!C344=20,stditems!C344=21),"装备位置:项链",IF(OR(stditems!C344=5,stditems!C344=6),"装备位置:武器",IF(OR(stditems!C344=10,stditems!C344=11),"装备位置:衣服",IF(stditems!C344=16,"装备位置:斗笠",IF(OR(stditems!C344=22,stditems!C344=23),"装备位置:戒指",IF(OR(stditems!C344=24,stditems!C344=26),"装备位置:手镯",IF(stditems!C344=31,"双击使用物品",IF(stditems!C344=4,"书籍,双击使用",IF(stditems!C344=25,"装备位置:毒符",IF(stditems!C344=41,"任务物品",IF(stditems!C344=56,"强化宝石",IF(stditems!C344=0,"药品",IF(stditems!C344=3,"卷轴",IF(stditems!C344=43,"矿石",IF(stditems!C344=2,"可使用物品",IF(stditems!C344=64,"装备位置:腰带",IF(stditems!C344=62,"装备位置:鞋子",IF(stditems!C344=53,"装备位置:宝石\有气血石功能",IF(stditems!C344=63,"装备位置:灵石",IF(stditems!C344=65,"装备位置:官印",IF(stditems!C344=90,"装备位置:灵玉",IF(OR(stditems!C344=72,stditems!C344=73,stditems!C344=74),"装备位置:称号",IF(stditems!C344=30,"装备位置:勋章",IF(stditems!C344=28,"装备位置:马牌",IF(stditems!C344=12,"装备位置:盾牌",IF(OR(stditems!C344=66,stditems!C344=67),"装备位置:时装衣服",IF(OR(stditems!C344=68,stditems!C344=69),"装备位置:时装武器",IF(OR(stditems!C344=75,stditems!C344=76,stditems!C344=77),"装备位置:时装项链",IF(stditems!C344=78,"装备位置:时装头盔",IF(OR(stditems!C344=79,stditems!C344=80),"装备位置:时装手镯",IF(OR(stditems!C344=81,stditems!C344=82),"装备位置:时装戒指",IF(stditems!C344=83,"装备位置:时装勋章",IF(OR(stditems!C344=84,stditems!C344=85),"装备位置:时装腰带",IF(OR(stditems!C344=86,stditems!C344=87),"装备位置:时装靴子",IF(OR(stditems!C344=88,stditems!C344=89),"装备位置:时装宝石","其他物品"))))))))))))))))))))))))))))))))))))</f>
        <v>装备位置:衣服</v>
      </c>
      <c r="C344">
        <f>IF(OR(stditems!C344=5,stditems!C344=10,stditems!C344=11,stditems!C344=30,stditems!C344=16,stditems!C344=12,stditems!C344=25),0,IF(OR(stditems!C344=15,stditems!C344=19,stditems!C344=20,stditems!C344=21,stditems!C344=22,stditems!C344=23,stditems!C344=24,stditems!C344=26,stditems!C344=28,stditems!C344=29,stditems!C344=30,stditems!C344=53,stditems!C344=62,stditems!C344=63,stditems!C344=64,stditems!C344=65,stditems!C344=90),stditems!D344,""))</f>
        <v>0</v>
      </c>
      <c r="D344" t="str">
        <f>IF(ISNA( VLOOKUP(C344,attrDesc!A:C,2,FALSE)),"", "\250/"&amp;VLOOKUP(C344,attrDesc!A:C,2,FALSE)&amp;":"&amp;VLOOKUP(C344,attrDesc!A:C,3,FALSE))</f>
        <v/>
      </c>
      <c r="H344" t="str">
        <f t="shared" si="20"/>
        <v>151/装备位置:衣服</v>
      </c>
      <c r="I344" t="str">
        <f t="shared" si="21"/>
        <v>暗咒道袍(男)=151/装备位置:衣服</v>
      </c>
      <c r="J344" t="str">
        <f t="shared" si="22"/>
        <v/>
      </c>
      <c r="K344" t="str">
        <f t="shared" si="23"/>
        <v/>
      </c>
    </row>
    <row r="345" spans="1:11" x14ac:dyDescent="0.2">
      <c r="A345" t="str">
        <f>IF(LEN(stditems!B345)=0,"",stditems!B345)</f>
        <v>暗咒道袍(女)</v>
      </c>
      <c r="B345" t="str">
        <f>IF(stditems!C345=15,"装备位置:头盔",IF(OR(stditems!C345=19,stditems!C345=20,stditems!C345=21),"装备位置:项链",IF(OR(stditems!C345=5,stditems!C345=6),"装备位置:武器",IF(OR(stditems!C345=10,stditems!C345=11),"装备位置:衣服",IF(stditems!C345=16,"装备位置:斗笠",IF(OR(stditems!C345=22,stditems!C345=23),"装备位置:戒指",IF(OR(stditems!C345=24,stditems!C345=26),"装备位置:手镯",IF(stditems!C345=31,"双击使用物品",IF(stditems!C345=4,"书籍,双击使用",IF(stditems!C345=25,"装备位置:毒符",IF(stditems!C345=41,"任务物品",IF(stditems!C345=56,"强化宝石",IF(stditems!C345=0,"药品",IF(stditems!C345=3,"卷轴",IF(stditems!C345=43,"矿石",IF(stditems!C345=2,"可使用物品",IF(stditems!C345=64,"装备位置:腰带",IF(stditems!C345=62,"装备位置:鞋子",IF(stditems!C345=53,"装备位置:宝石\有气血石功能",IF(stditems!C345=63,"装备位置:灵石",IF(stditems!C345=65,"装备位置:官印",IF(stditems!C345=90,"装备位置:灵玉",IF(OR(stditems!C345=72,stditems!C345=73,stditems!C345=74),"装备位置:称号",IF(stditems!C345=30,"装备位置:勋章",IF(stditems!C345=28,"装备位置:马牌",IF(stditems!C345=12,"装备位置:盾牌",IF(OR(stditems!C345=66,stditems!C345=67),"装备位置:时装衣服",IF(OR(stditems!C345=68,stditems!C345=69),"装备位置:时装武器",IF(OR(stditems!C345=75,stditems!C345=76,stditems!C345=77),"装备位置:时装项链",IF(stditems!C345=78,"装备位置:时装头盔",IF(OR(stditems!C345=79,stditems!C345=80),"装备位置:时装手镯",IF(OR(stditems!C345=81,stditems!C345=82),"装备位置:时装戒指",IF(stditems!C345=83,"装备位置:时装勋章",IF(OR(stditems!C345=84,stditems!C345=85),"装备位置:时装腰带",IF(OR(stditems!C345=86,stditems!C345=87),"装备位置:时装靴子",IF(OR(stditems!C345=88,stditems!C345=89),"装备位置:时装宝石","其他物品"))))))))))))))))))))))))))))))))))))</f>
        <v>装备位置:衣服</v>
      </c>
      <c r="C345">
        <f>IF(OR(stditems!C345=5,stditems!C345=10,stditems!C345=11,stditems!C345=30,stditems!C345=16,stditems!C345=12,stditems!C345=25),0,IF(OR(stditems!C345=15,stditems!C345=19,stditems!C345=20,stditems!C345=21,stditems!C345=22,stditems!C345=23,stditems!C345=24,stditems!C345=26,stditems!C345=28,stditems!C345=29,stditems!C345=30,stditems!C345=53,stditems!C345=62,stditems!C345=63,stditems!C345=64,stditems!C345=65,stditems!C345=90),stditems!D345,""))</f>
        <v>0</v>
      </c>
      <c r="D345" t="str">
        <f>IF(ISNA( VLOOKUP(C345,attrDesc!A:C,2,FALSE)),"", "\250/"&amp;VLOOKUP(C345,attrDesc!A:C,2,FALSE)&amp;":"&amp;VLOOKUP(C345,attrDesc!A:C,3,FALSE))</f>
        <v/>
      </c>
      <c r="H345" t="str">
        <f t="shared" si="20"/>
        <v>151/装备位置:衣服</v>
      </c>
      <c r="I345" t="str">
        <f t="shared" si="21"/>
        <v>暗咒道袍(女)=151/装备位置:衣服</v>
      </c>
      <c r="J345" t="str">
        <f t="shared" si="22"/>
        <v/>
      </c>
      <c r="K345" t="str">
        <f t="shared" si="23"/>
        <v/>
      </c>
    </row>
    <row r="346" spans="1:11" x14ac:dyDescent="0.2">
      <c r="A346" t="str">
        <f>IF(LEN(stditems!B346)=0,"",stditems!B346)</f>
        <v>聚魔法衣(男)</v>
      </c>
      <c r="B346" t="str">
        <f>IF(stditems!C346=15,"装备位置:头盔",IF(OR(stditems!C346=19,stditems!C346=20,stditems!C346=21),"装备位置:项链",IF(OR(stditems!C346=5,stditems!C346=6),"装备位置:武器",IF(OR(stditems!C346=10,stditems!C346=11),"装备位置:衣服",IF(stditems!C346=16,"装备位置:斗笠",IF(OR(stditems!C346=22,stditems!C346=23),"装备位置:戒指",IF(OR(stditems!C346=24,stditems!C346=26),"装备位置:手镯",IF(stditems!C346=31,"双击使用物品",IF(stditems!C346=4,"书籍,双击使用",IF(stditems!C346=25,"装备位置:毒符",IF(stditems!C346=41,"任务物品",IF(stditems!C346=56,"强化宝石",IF(stditems!C346=0,"药品",IF(stditems!C346=3,"卷轴",IF(stditems!C346=43,"矿石",IF(stditems!C346=2,"可使用物品",IF(stditems!C346=64,"装备位置:腰带",IF(stditems!C346=62,"装备位置:鞋子",IF(stditems!C346=53,"装备位置:宝石\有气血石功能",IF(stditems!C346=63,"装备位置:灵石",IF(stditems!C346=65,"装备位置:官印",IF(stditems!C346=90,"装备位置:灵玉",IF(OR(stditems!C346=72,stditems!C346=73,stditems!C346=74),"装备位置:称号",IF(stditems!C346=30,"装备位置:勋章",IF(stditems!C346=28,"装备位置:马牌",IF(stditems!C346=12,"装备位置:盾牌",IF(OR(stditems!C346=66,stditems!C346=67),"装备位置:时装衣服",IF(OR(stditems!C346=68,stditems!C346=69),"装备位置:时装武器",IF(OR(stditems!C346=75,stditems!C346=76,stditems!C346=77),"装备位置:时装项链",IF(stditems!C346=78,"装备位置:时装头盔",IF(OR(stditems!C346=79,stditems!C346=80),"装备位置:时装手镯",IF(OR(stditems!C346=81,stditems!C346=82),"装备位置:时装戒指",IF(stditems!C346=83,"装备位置:时装勋章",IF(OR(stditems!C346=84,stditems!C346=85),"装备位置:时装腰带",IF(OR(stditems!C346=86,stditems!C346=87),"装备位置:时装靴子",IF(OR(stditems!C346=88,stditems!C346=89),"装备位置:时装宝石","其他物品"))))))))))))))))))))))))))))))))))))</f>
        <v>装备位置:衣服</v>
      </c>
      <c r="C346">
        <f>IF(OR(stditems!C346=5,stditems!C346=10,stditems!C346=11,stditems!C346=30,stditems!C346=16,stditems!C346=12,stditems!C346=25),0,IF(OR(stditems!C346=15,stditems!C346=19,stditems!C346=20,stditems!C346=21,stditems!C346=22,stditems!C346=23,stditems!C346=24,stditems!C346=26,stditems!C346=28,stditems!C346=29,stditems!C346=30,stditems!C346=53,stditems!C346=62,stditems!C346=63,stditems!C346=64,stditems!C346=65,stditems!C346=90),stditems!D346,""))</f>
        <v>0</v>
      </c>
      <c r="D346" t="str">
        <f>IF(ISNA( VLOOKUP(C346,attrDesc!A:C,2,FALSE)),"", "\250/"&amp;VLOOKUP(C346,attrDesc!A:C,2,FALSE)&amp;":"&amp;VLOOKUP(C346,attrDesc!A:C,3,FALSE))</f>
        <v/>
      </c>
      <c r="H346" t="str">
        <f t="shared" si="20"/>
        <v>151/装备位置:衣服</v>
      </c>
      <c r="I346" t="str">
        <f t="shared" si="21"/>
        <v>聚魔法衣(男)=151/装备位置:衣服</v>
      </c>
      <c r="J346" t="str">
        <f t="shared" si="22"/>
        <v/>
      </c>
      <c r="K346" t="str">
        <f t="shared" si="23"/>
        <v/>
      </c>
    </row>
    <row r="347" spans="1:11" x14ac:dyDescent="0.2">
      <c r="A347" t="str">
        <f>IF(LEN(stditems!B347)=0,"",stditems!B347)</f>
        <v>聚魔法衣(女)</v>
      </c>
      <c r="B347" t="str">
        <f>IF(stditems!C347=15,"装备位置:头盔",IF(OR(stditems!C347=19,stditems!C347=20,stditems!C347=21),"装备位置:项链",IF(OR(stditems!C347=5,stditems!C347=6),"装备位置:武器",IF(OR(stditems!C347=10,stditems!C347=11),"装备位置:衣服",IF(stditems!C347=16,"装备位置:斗笠",IF(OR(stditems!C347=22,stditems!C347=23),"装备位置:戒指",IF(OR(stditems!C347=24,stditems!C347=26),"装备位置:手镯",IF(stditems!C347=31,"双击使用物品",IF(stditems!C347=4,"书籍,双击使用",IF(stditems!C347=25,"装备位置:毒符",IF(stditems!C347=41,"任务物品",IF(stditems!C347=56,"强化宝石",IF(stditems!C347=0,"药品",IF(stditems!C347=3,"卷轴",IF(stditems!C347=43,"矿石",IF(stditems!C347=2,"可使用物品",IF(stditems!C347=64,"装备位置:腰带",IF(stditems!C347=62,"装备位置:鞋子",IF(stditems!C347=53,"装备位置:宝石\有气血石功能",IF(stditems!C347=63,"装备位置:灵石",IF(stditems!C347=65,"装备位置:官印",IF(stditems!C347=90,"装备位置:灵玉",IF(OR(stditems!C347=72,stditems!C347=73,stditems!C347=74),"装备位置:称号",IF(stditems!C347=30,"装备位置:勋章",IF(stditems!C347=28,"装备位置:马牌",IF(stditems!C347=12,"装备位置:盾牌",IF(OR(stditems!C347=66,stditems!C347=67),"装备位置:时装衣服",IF(OR(stditems!C347=68,stditems!C347=69),"装备位置:时装武器",IF(OR(stditems!C347=75,stditems!C347=76,stditems!C347=77),"装备位置:时装项链",IF(stditems!C347=78,"装备位置:时装头盔",IF(OR(stditems!C347=79,stditems!C347=80),"装备位置:时装手镯",IF(OR(stditems!C347=81,stditems!C347=82),"装备位置:时装戒指",IF(stditems!C347=83,"装备位置:时装勋章",IF(OR(stditems!C347=84,stditems!C347=85),"装备位置:时装腰带",IF(OR(stditems!C347=86,stditems!C347=87),"装备位置:时装靴子",IF(OR(stditems!C347=88,stditems!C347=89),"装备位置:时装宝石","其他物品"))))))))))))))))))))))))))))))))))))</f>
        <v>装备位置:衣服</v>
      </c>
      <c r="C347">
        <f>IF(OR(stditems!C347=5,stditems!C347=10,stditems!C347=11,stditems!C347=30,stditems!C347=16,stditems!C347=12,stditems!C347=25),0,IF(OR(stditems!C347=15,stditems!C347=19,stditems!C347=20,stditems!C347=21,stditems!C347=22,stditems!C347=23,stditems!C347=24,stditems!C347=26,stditems!C347=28,stditems!C347=29,stditems!C347=30,stditems!C347=53,stditems!C347=62,stditems!C347=63,stditems!C347=64,stditems!C347=65,stditems!C347=90),stditems!D347,""))</f>
        <v>0</v>
      </c>
      <c r="D347" t="str">
        <f>IF(ISNA( VLOOKUP(C347,attrDesc!A:C,2,FALSE)),"", "\250/"&amp;VLOOKUP(C347,attrDesc!A:C,2,FALSE)&amp;":"&amp;VLOOKUP(C347,attrDesc!A:C,3,FALSE))</f>
        <v/>
      </c>
      <c r="H347" t="str">
        <f t="shared" si="20"/>
        <v>151/装备位置:衣服</v>
      </c>
      <c r="I347" t="str">
        <f t="shared" si="21"/>
        <v>聚魔法衣(女)=151/装备位置:衣服</v>
      </c>
      <c r="J347" t="str">
        <f t="shared" si="22"/>
        <v/>
      </c>
      <c r="K347" t="str">
        <f t="shared" si="23"/>
        <v/>
      </c>
    </row>
    <row r="348" spans="1:11" x14ac:dyDescent="0.2">
      <c r="A348" t="str">
        <f>IF(LEN(stditems!B348)=0,"",stditems!B348)</f>
        <v>虎啸战甲(男)</v>
      </c>
      <c r="B348" t="str">
        <f>IF(stditems!C348=15,"装备位置:头盔",IF(OR(stditems!C348=19,stditems!C348=20,stditems!C348=21),"装备位置:项链",IF(OR(stditems!C348=5,stditems!C348=6),"装备位置:武器",IF(OR(stditems!C348=10,stditems!C348=11),"装备位置:衣服",IF(stditems!C348=16,"装备位置:斗笠",IF(OR(stditems!C348=22,stditems!C348=23),"装备位置:戒指",IF(OR(stditems!C348=24,stditems!C348=26),"装备位置:手镯",IF(stditems!C348=31,"双击使用物品",IF(stditems!C348=4,"书籍,双击使用",IF(stditems!C348=25,"装备位置:毒符",IF(stditems!C348=41,"任务物品",IF(stditems!C348=56,"强化宝石",IF(stditems!C348=0,"药品",IF(stditems!C348=3,"卷轴",IF(stditems!C348=43,"矿石",IF(stditems!C348=2,"可使用物品",IF(stditems!C348=64,"装备位置:腰带",IF(stditems!C348=62,"装备位置:鞋子",IF(stditems!C348=53,"装备位置:宝石\有气血石功能",IF(stditems!C348=63,"装备位置:灵石",IF(stditems!C348=65,"装备位置:官印",IF(stditems!C348=90,"装备位置:灵玉",IF(OR(stditems!C348=72,stditems!C348=73,stditems!C348=74),"装备位置:称号",IF(stditems!C348=30,"装备位置:勋章",IF(stditems!C348=28,"装备位置:马牌",IF(stditems!C348=12,"装备位置:盾牌",IF(OR(stditems!C348=66,stditems!C348=67),"装备位置:时装衣服",IF(OR(stditems!C348=68,stditems!C348=69),"装备位置:时装武器",IF(OR(stditems!C348=75,stditems!C348=76,stditems!C348=77),"装备位置:时装项链",IF(stditems!C348=78,"装备位置:时装头盔",IF(OR(stditems!C348=79,stditems!C348=80),"装备位置:时装手镯",IF(OR(stditems!C348=81,stditems!C348=82),"装备位置:时装戒指",IF(stditems!C348=83,"装备位置:时装勋章",IF(OR(stditems!C348=84,stditems!C348=85),"装备位置:时装腰带",IF(OR(stditems!C348=86,stditems!C348=87),"装备位置:时装靴子",IF(OR(stditems!C348=88,stditems!C348=89),"装备位置:时装宝石","其他物品"))))))))))))))))))))))))))))))))))))</f>
        <v>装备位置:衣服</v>
      </c>
      <c r="C348">
        <f>IF(OR(stditems!C348=5,stditems!C348=10,stditems!C348=11,stditems!C348=30,stditems!C348=16,stditems!C348=12,stditems!C348=25),0,IF(OR(stditems!C348=15,stditems!C348=19,stditems!C348=20,stditems!C348=21,stditems!C348=22,stditems!C348=23,stditems!C348=24,stditems!C348=26,stditems!C348=28,stditems!C348=29,stditems!C348=30,stditems!C348=53,stditems!C348=62,stditems!C348=63,stditems!C348=64,stditems!C348=65,stditems!C348=90),stditems!D348,""))</f>
        <v>0</v>
      </c>
      <c r="D348" t="str">
        <f>IF(ISNA( VLOOKUP(C348,attrDesc!A:C,2,FALSE)),"", "\250/"&amp;VLOOKUP(C348,attrDesc!A:C,2,FALSE)&amp;":"&amp;VLOOKUP(C348,attrDesc!A:C,3,FALSE))</f>
        <v/>
      </c>
      <c r="H348" t="str">
        <f t="shared" si="20"/>
        <v>151/装备位置:衣服</v>
      </c>
      <c r="I348" t="str">
        <f t="shared" si="21"/>
        <v>虎啸战甲(男)=151/装备位置:衣服</v>
      </c>
      <c r="J348" t="str">
        <f t="shared" si="22"/>
        <v/>
      </c>
      <c r="K348" t="str">
        <f t="shared" si="23"/>
        <v/>
      </c>
    </row>
    <row r="349" spans="1:11" x14ac:dyDescent="0.2">
      <c r="A349" t="str">
        <f>IF(LEN(stditems!B349)=0,"",stditems!B349)</f>
        <v>虎啸战甲(女)</v>
      </c>
      <c r="B349" t="str">
        <f>IF(stditems!C349=15,"装备位置:头盔",IF(OR(stditems!C349=19,stditems!C349=20,stditems!C349=21),"装备位置:项链",IF(OR(stditems!C349=5,stditems!C349=6),"装备位置:武器",IF(OR(stditems!C349=10,stditems!C349=11),"装备位置:衣服",IF(stditems!C349=16,"装备位置:斗笠",IF(OR(stditems!C349=22,stditems!C349=23),"装备位置:戒指",IF(OR(stditems!C349=24,stditems!C349=26),"装备位置:手镯",IF(stditems!C349=31,"双击使用物品",IF(stditems!C349=4,"书籍,双击使用",IF(stditems!C349=25,"装备位置:毒符",IF(stditems!C349=41,"任务物品",IF(stditems!C349=56,"强化宝石",IF(stditems!C349=0,"药品",IF(stditems!C349=3,"卷轴",IF(stditems!C349=43,"矿石",IF(stditems!C349=2,"可使用物品",IF(stditems!C349=64,"装备位置:腰带",IF(stditems!C349=62,"装备位置:鞋子",IF(stditems!C349=53,"装备位置:宝石\有气血石功能",IF(stditems!C349=63,"装备位置:灵石",IF(stditems!C349=65,"装备位置:官印",IF(stditems!C349=90,"装备位置:灵玉",IF(OR(stditems!C349=72,stditems!C349=73,stditems!C349=74),"装备位置:称号",IF(stditems!C349=30,"装备位置:勋章",IF(stditems!C349=28,"装备位置:马牌",IF(stditems!C349=12,"装备位置:盾牌",IF(OR(stditems!C349=66,stditems!C349=67),"装备位置:时装衣服",IF(OR(stditems!C349=68,stditems!C349=69),"装备位置:时装武器",IF(OR(stditems!C349=75,stditems!C349=76,stditems!C349=77),"装备位置:时装项链",IF(stditems!C349=78,"装备位置:时装头盔",IF(OR(stditems!C349=79,stditems!C349=80),"装备位置:时装手镯",IF(OR(stditems!C349=81,stditems!C349=82),"装备位置:时装戒指",IF(stditems!C349=83,"装备位置:时装勋章",IF(OR(stditems!C349=84,stditems!C349=85),"装备位置:时装腰带",IF(OR(stditems!C349=86,stditems!C349=87),"装备位置:时装靴子",IF(OR(stditems!C349=88,stditems!C349=89),"装备位置:时装宝石","其他物品"))))))))))))))))))))))))))))))))))))</f>
        <v>装备位置:衣服</v>
      </c>
      <c r="C349">
        <f>IF(OR(stditems!C349=5,stditems!C349=10,stditems!C349=11,stditems!C349=30,stditems!C349=16,stditems!C349=12,stditems!C349=25),0,IF(OR(stditems!C349=15,stditems!C349=19,stditems!C349=20,stditems!C349=21,stditems!C349=22,stditems!C349=23,stditems!C349=24,stditems!C349=26,stditems!C349=28,stditems!C349=29,stditems!C349=30,stditems!C349=53,stditems!C349=62,stditems!C349=63,stditems!C349=64,stditems!C349=65,stditems!C349=90),stditems!D349,""))</f>
        <v>0</v>
      </c>
      <c r="D349" t="str">
        <f>IF(ISNA( VLOOKUP(C349,attrDesc!A:C,2,FALSE)),"", "\250/"&amp;VLOOKUP(C349,attrDesc!A:C,2,FALSE)&amp;":"&amp;VLOOKUP(C349,attrDesc!A:C,3,FALSE))</f>
        <v/>
      </c>
      <c r="H349" t="str">
        <f t="shared" si="20"/>
        <v>151/装备位置:衣服</v>
      </c>
      <c r="I349" t="str">
        <f t="shared" si="21"/>
        <v>虎啸战甲(女)=151/装备位置:衣服</v>
      </c>
      <c r="J349" t="str">
        <f t="shared" si="22"/>
        <v/>
      </c>
      <c r="K349" t="str">
        <f t="shared" si="23"/>
        <v/>
      </c>
    </row>
    <row r="350" spans="1:11" x14ac:dyDescent="0.2">
      <c r="A350" t="str">
        <f>IF(LEN(stditems!B350)=0,"",stditems!B350)</f>
        <v>黄金裁决</v>
      </c>
      <c r="B350" t="str">
        <f>IF(stditems!C350=15,"装备位置:头盔",IF(OR(stditems!C350=19,stditems!C350=20,stditems!C350=21),"装备位置:项链",IF(OR(stditems!C350=5,stditems!C350=6),"装备位置:武器",IF(OR(stditems!C350=10,stditems!C350=11),"装备位置:衣服",IF(stditems!C350=16,"装备位置:斗笠",IF(OR(stditems!C350=22,stditems!C350=23),"装备位置:戒指",IF(OR(stditems!C350=24,stditems!C350=26),"装备位置:手镯",IF(stditems!C350=31,"双击使用物品",IF(stditems!C350=4,"书籍,双击使用",IF(stditems!C350=25,"装备位置:毒符",IF(stditems!C350=41,"任务物品",IF(stditems!C350=56,"强化宝石",IF(stditems!C350=0,"药品",IF(stditems!C350=3,"卷轴",IF(stditems!C350=43,"矿石",IF(stditems!C350=2,"可使用物品",IF(stditems!C350=64,"装备位置:腰带",IF(stditems!C350=62,"装备位置:鞋子",IF(stditems!C350=53,"装备位置:宝石\有气血石功能",IF(stditems!C350=63,"装备位置:灵石",IF(stditems!C350=65,"装备位置:官印",IF(stditems!C350=90,"装备位置:灵玉",IF(OR(stditems!C350=72,stditems!C350=73,stditems!C350=74),"装备位置:称号",IF(stditems!C350=30,"装备位置:勋章",IF(stditems!C350=28,"装备位置:马牌",IF(stditems!C350=12,"装备位置:盾牌",IF(OR(stditems!C350=66,stditems!C350=67),"装备位置:时装衣服",IF(OR(stditems!C350=68,stditems!C350=69),"装备位置:时装武器",IF(OR(stditems!C350=75,stditems!C350=76,stditems!C350=77),"装备位置:时装项链",IF(stditems!C350=78,"装备位置:时装头盔",IF(OR(stditems!C350=79,stditems!C350=80),"装备位置:时装手镯",IF(OR(stditems!C350=81,stditems!C350=82),"装备位置:时装戒指",IF(stditems!C350=83,"装备位置:时装勋章",IF(OR(stditems!C350=84,stditems!C350=85),"装备位置:时装腰带",IF(OR(stditems!C350=86,stditems!C350=87),"装备位置:时装靴子",IF(OR(stditems!C350=88,stditems!C350=89),"装备位置:时装宝石","其他物品"))))))))))))))))))))))))))))))))))))</f>
        <v>装备位置:武器</v>
      </c>
      <c r="C350">
        <f>IF(OR(stditems!C350=5,stditems!C350=10,stditems!C350=11,stditems!C350=30,stditems!C350=16,stditems!C350=12,stditems!C350=25),0,IF(OR(stditems!C350=15,stditems!C350=19,stditems!C350=20,stditems!C350=21,stditems!C350=22,stditems!C350=23,stditems!C350=24,stditems!C350=26,stditems!C350=28,stditems!C350=29,stditems!C350=30,stditems!C350=53,stditems!C350=62,stditems!C350=63,stditems!C350=64,stditems!C350=65,stditems!C350=90),stditems!D350,""))</f>
        <v>0</v>
      </c>
      <c r="D350" t="str">
        <f>IF(ISNA( VLOOKUP(C350,attrDesc!A:C,2,FALSE)),"", "\250/"&amp;VLOOKUP(C350,attrDesc!A:C,2,FALSE)&amp;":"&amp;VLOOKUP(C350,attrDesc!A:C,3,FALSE))</f>
        <v/>
      </c>
      <c r="H350" t="str">
        <f t="shared" si="20"/>
        <v>151/装备位置:武器</v>
      </c>
      <c r="I350" t="str">
        <f t="shared" si="21"/>
        <v>黄金裁决=151/装备位置:武器</v>
      </c>
      <c r="J350" t="str">
        <f t="shared" si="22"/>
        <v/>
      </c>
      <c r="K350" t="str">
        <f t="shared" si="23"/>
        <v/>
      </c>
    </row>
    <row r="351" spans="1:11" x14ac:dyDescent="0.2">
      <c r="A351" t="str">
        <f>IF(LEN(stditems!B351)=0,"",stditems!B351)</f>
        <v>狂雷战盔</v>
      </c>
      <c r="B351" t="str">
        <f>IF(stditems!C351=15,"装备位置:头盔",IF(OR(stditems!C351=19,stditems!C351=20,stditems!C351=21),"装备位置:项链",IF(OR(stditems!C351=5,stditems!C351=6),"装备位置:武器",IF(OR(stditems!C351=10,stditems!C351=11),"装备位置:衣服",IF(stditems!C351=16,"装备位置:斗笠",IF(OR(stditems!C351=22,stditems!C351=23),"装备位置:戒指",IF(OR(stditems!C351=24,stditems!C351=26),"装备位置:手镯",IF(stditems!C351=31,"双击使用物品",IF(stditems!C351=4,"书籍,双击使用",IF(stditems!C351=25,"装备位置:毒符",IF(stditems!C351=41,"任务物品",IF(stditems!C351=56,"强化宝石",IF(stditems!C351=0,"药品",IF(stditems!C351=3,"卷轴",IF(stditems!C351=43,"矿石",IF(stditems!C351=2,"可使用物品",IF(stditems!C351=64,"装备位置:腰带",IF(stditems!C351=62,"装备位置:鞋子",IF(stditems!C351=53,"装备位置:宝石\有气血石功能",IF(stditems!C351=63,"装备位置:灵石",IF(stditems!C351=65,"装备位置:官印",IF(stditems!C351=90,"装备位置:灵玉",IF(OR(stditems!C351=72,stditems!C351=73,stditems!C351=74),"装备位置:称号",IF(stditems!C351=30,"装备位置:勋章",IF(stditems!C351=28,"装备位置:马牌",IF(stditems!C351=12,"装备位置:盾牌",IF(OR(stditems!C351=66,stditems!C351=67),"装备位置:时装衣服",IF(OR(stditems!C351=68,stditems!C351=69),"装备位置:时装武器",IF(OR(stditems!C351=75,stditems!C351=76,stditems!C351=77),"装备位置:时装项链",IF(stditems!C351=78,"装备位置:时装头盔",IF(OR(stditems!C351=79,stditems!C351=80),"装备位置:时装手镯",IF(OR(stditems!C351=81,stditems!C351=82),"装备位置:时装戒指",IF(stditems!C351=83,"装备位置:时装勋章",IF(OR(stditems!C351=84,stditems!C351=85),"装备位置:时装腰带",IF(OR(stditems!C351=86,stditems!C351=87),"装备位置:时装靴子",IF(OR(stditems!C351=88,stditems!C351=89),"装备位置:时装宝石","其他物品"))))))))))))))))))))))))))))))))))))</f>
        <v>装备位置:头盔</v>
      </c>
      <c r="C351">
        <f>IF(OR(stditems!C351=5,stditems!C351=10,stditems!C351=11,stditems!C351=30,stditems!C351=16,stditems!C351=12,stditems!C351=25),0,IF(OR(stditems!C351=15,stditems!C351=19,stditems!C351=20,stditems!C351=21,stditems!C351=22,stditems!C351=23,stditems!C351=24,stditems!C351=26,stditems!C351=28,stditems!C351=29,stditems!C351=30,stditems!C351=53,stditems!C351=62,stditems!C351=63,stditems!C351=64,stditems!C351=65,stditems!C351=90),stditems!D351,""))</f>
        <v>0</v>
      </c>
      <c r="D351" t="str">
        <f>IF(ISNA( VLOOKUP(C351,attrDesc!A:C,2,FALSE)),"", "\250/"&amp;VLOOKUP(C351,attrDesc!A:C,2,FALSE)&amp;":"&amp;VLOOKUP(C351,attrDesc!A:C,3,FALSE))</f>
        <v/>
      </c>
      <c r="H351" t="str">
        <f t="shared" si="20"/>
        <v>151/装备位置:头盔</v>
      </c>
      <c r="I351" t="str">
        <f t="shared" si="21"/>
        <v>狂雷战盔=151/装备位置:头盔</v>
      </c>
      <c r="J351" t="str">
        <f t="shared" si="22"/>
        <v/>
      </c>
      <c r="K351" t="str">
        <f t="shared" si="23"/>
        <v/>
      </c>
    </row>
    <row r="352" spans="1:11" x14ac:dyDescent="0.2">
      <c r="A352" t="str">
        <f>IF(LEN(stditems!B352)=0,"",stditems!B352)</f>
        <v>狂雷项链</v>
      </c>
      <c r="B352" t="str">
        <f>IF(stditems!C352=15,"装备位置:头盔",IF(OR(stditems!C352=19,stditems!C352=20,stditems!C352=21),"装备位置:项链",IF(OR(stditems!C352=5,stditems!C352=6),"装备位置:武器",IF(OR(stditems!C352=10,stditems!C352=11),"装备位置:衣服",IF(stditems!C352=16,"装备位置:斗笠",IF(OR(stditems!C352=22,stditems!C352=23),"装备位置:戒指",IF(OR(stditems!C352=24,stditems!C352=26),"装备位置:手镯",IF(stditems!C352=31,"双击使用物品",IF(stditems!C352=4,"书籍,双击使用",IF(stditems!C352=25,"装备位置:毒符",IF(stditems!C352=41,"任务物品",IF(stditems!C352=56,"强化宝石",IF(stditems!C352=0,"药品",IF(stditems!C352=3,"卷轴",IF(stditems!C352=43,"矿石",IF(stditems!C352=2,"可使用物品",IF(stditems!C352=64,"装备位置:腰带",IF(stditems!C352=62,"装备位置:鞋子",IF(stditems!C352=53,"装备位置:宝石\有气血石功能",IF(stditems!C352=63,"装备位置:灵石",IF(stditems!C352=65,"装备位置:官印",IF(stditems!C352=90,"装备位置:灵玉",IF(OR(stditems!C352=72,stditems!C352=73,stditems!C352=74),"装备位置:称号",IF(stditems!C352=30,"装备位置:勋章",IF(stditems!C352=28,"装备位置:马牌",IF(stditems!C352=12,"装备位置:盾牌",IF(OR(stditems!C352=66,stditems!C352=67),"装备位置:时装衣服",IF(OR(stditems!C352=68,stditems!C352=69),"装备位置:时装武器",IF(OR(stditems!C352=75,stditems!C352=76,stditems!C352=77),"装备位置:时装项链",IF(stditems!C352=78,"装备位置:时装头盔",IF(OR(stditems!C352=79,stditems!C352=80),"装备位置:时装手镯",IF(OR(stditems!C352=81,stditems!C352=82),"装备位置:时装戒指",IF(stditems!C352=83,"装备位置:时装勋章",IF(OR(stditems!C352=84,stditems!C352=85),"装备位置:时装腰带",IF(OR(stditems!C352=86,stditems!C352=87),"装备位置:时装靴子",IF(OR(stditems!C352=88,stditems!C352=89),"装备位置:时装宝石","其他物品"))))))))))))))))))))))))))))))))))))</f>
        <v>装备位置:项链</v>
      </c>
      <c r="C352">
        <f>IF(OR(stditems!C352=5,stditems!C352=10,stditems!C352=11,stditems!C352=30,stditems!C352=16,stditems!C352=12,stditems!C352=25),0,IF(OR(stditems!C352=15,stditems!C352=19,stditems!C352=20,stditems!C352=21,stditems!C352=22,stditems!C352=23,stditems!C352=24,stditems!C352=26,stditems!C352=28,stditems!C352=29,stditems!C352=30,stditems!C352=53,stditems!C352=62,stditems!C352=63,stditems!C352=64,stditems!C352=65,stditems!C352=90),stditems!D352,""))</f>
        <v>0</v>
      </c>
      <c r="D352" t="str">
        <f>IF(ISNA( VLOOKUP(C352,attrDesc!A:C,2,FALSE)),"", "\250/"&amp;VLOOKUP(C352,attrDesc!A:C,2,FALSE)&amp;":"&amp;VLOOKUP(C352,attrDesc!A:C,3,FALSE))</f>
        <v/>
      </c>
      <c r="H352" t="str">
        <f t="shared" si="20"/>
        <v>151/装备位置:项链</v>
      </c>
      <c r="I352" t="str">
        <f t="shared" si="21"/>
        <v>狂雷项链=151/装备位置:项链</v>
      </c>
      <c r="J352" t="str">
        <f t="shared" si="22"/>
        <v/>
      </c>
      <c r="K352" t="str">
        <f t="shared" si="23"/>
        <v/>
      </c>
    </row>
    <row r="353" spans="1:11" x14ac:dyDescent="0.2">
      <c r="A353" t="str">
        <f>IF(LEN(stditems!B353)=0,"",stditems!B353)</f>
        <v>狂雷战戒</v>
      </c>
      <c r="B353" t="str">
        <f>IF(stditems!C353=15,"装备位置:头盔",IF(OR(stditems!C353=19,stditems!C353=20,stditems!C353=21),"装备位置:项链",IF(OR(stditems!C353=5,stditems!C353=6),"装备位置:武器",IF(OR(stditems!C353=10,stditems!C353=11),"装备位置:衣服",IF(stditems!C353=16,"装备位置:斗笠",IF(OR(stditems!C353=22,stditems!C353=23),"装备位置:戒指",IF(OR(stditems!C353=24,stditems!C353=26),"装备位置:手镯",IF(stditems!C353=31,"双击使用物品",IF(stditems!C353=4,"书籍,双击使用",IF(stditems!C353=25,"装备位置:毒符",IF(stditems!C353=41,"任务物品",IF(stditems!C353=56,"强化宝石",IF(stditems!C353=0,"药品",IF(stditems!C353=3,"卷轴",IF(stditems!C353=43,"矿石",IF(stditems!C353=2,"可使用物品",IF(stditems!C353=64,"装备位置:腰带",IF(stditems!C353=62,"装备位置:鞋子",IF(stditems!C353=53,"装备位置:宝石\有气血石功能",IF(stditems!C353=63,"装备位置:灵石",IF(stditems!C353=65,"装备位置:官印",IF(stditems!C353=90,"装备位置:灵玉",IF(OR(stditems!C353=72,stditems!C353=73,stditems!C353=74),"装备位置:称号",IF(stditems!C353=30,"装备位置:勋章",IF(stditems!C353=28,"装备位置:马牌",IF(stditems!C353=12,"装备位置:盾牌",IF(OR(stditems!C353=66,stditems!C353=67),"装备位置:时装衣服",IF(OR(stditems!C353=68,stditems!C353=69),"装备位置:时装武器",IF(OR(stditems!C353=75,stditems!C353=76,stditems!C353=77),"装备位置:时装项链",IF(stditems!C353=78,"装备位置:时装头盔",IF(OR(stditems!C353=79,stditems!C353=80),"装备位置:时装手镯",IF(OR(stditems!C353=81,stditems!C353=82),"装备位置:时装戒指",IF(stditems!C353=83,"装备位置:时装勋章",IF(OR(stditems!C353=84,stditems!C353=85),"装备位置:时装腰带",IF(OR(stditems!C353=86,stditems!C353=87),"装备位置:时装靴子",IF(OR(stditems!C353=88,stditems!C353=89),"装备位置:时装宝石","其他物品"))))))))))))))))))))))))))))))))))))</f>
        <v>装备位置:戒指</v>
      </c>
      <c r="C353">
        <f>IF(OR(stditems!C353=5,stditems!C353=10,stditems!C353=11,stditems!C353=30,stditems!C353=16,stditems!C353=12,stditems!C353=25),0,IF(OR(stditems!C353=15,stditems!C353=19,stditems!C353=20,stditems!C353=21,stditems!C353=22,stditems!C353=23,stditems!C353=24,stditems!C353=26,stditems!C353=28,stditems!C353=29,stditems!C353=30,stditems!C353=53,stditems!C353=62,stditems!C353=63,stditems!C353=64,stditems!C353=65,stditems!C353=90),stditems!D353,""))</f>
        <v>0</v>
      </c>
      <c r="D353" t="str">
        <f>IF(ISNA( VLOOKUP(C353,attrDesc!A:C,2,FALSE)),"", "\250/"&amp;VLOOKUP(C353,attrDesc!A:C,2,FALSE)&amp;":"&amp;VLOOKUP(C353,attrDesc!A:C,3,FALSE))</f>
        <v/>
      </c>
      <c r="H353" t="str">
        <f t="shared" si="20"/>
        <v>151/装备位置:戒指</v>
      </c>
      <c r="I353" t="str">
        <f t="shared" si="21"/>
        <v>狂雷战戒=151/装备位置:戒指</v>
      </c>
      <c r="J353" t="str">
        <f t="shared" si="22"/>
        <v/>
      </c>
      <c r="K353" t="str">
        <f t="shared" si="23"/>
        <v/>
      </c>
    </row>
    <row r="354" spans="1:11" x14ac:dyDescent="0.2">
      <c r="A354" t="str">
        <f>IF(LEN(stditems!B354)=0,"",stditems!B354)</f>
        <v>狂雷护腕</v>
      </c>
      <c r="B354" t="str">
        <f>IF(stditems!C354=15,"装备位置:头盔",IF(OR(stditems!C354=19,stditems!C354=20,stditems!C354=21),"装备位置:项链",IF(OR(stditems!C354=5,stditems!C354=6),"装备位置:武器",IF(OR(stditems!C354=10,stditems!C354=11),"装备位置:衣服",IF(stditems!C354=16,"装备位置:斗笠",IF(OR(stditems!C354=22,stditems!C354=23),"装备位置:戒指",IF(OR(stditems!C354=24,stditems!C354=26),"装备位置:手镯",IF(stditems!C354=31,"双击使用物品",IF(stditems!C354=4,"书籍,双击使用",IF(stditems!C354=25,"装备位置:毒符",IF(stditems!C354=41,"任务物品",IF(stditems!C354=56,"强化宝石",IF(stditems!C354=0,"药品",IF(stditems!C354=3,"卷轴",IF(stditems!C354=43,"矿石",IF(stditems!C354=2,"可使用物品",IF(stditems!C354=64,"装备位置:腰带",IF(stditems!C354=62,"装备位置:鞋子",IF(stditems!C354=53,"装备位置:宝石\有气血石功能",IF(stditems!C354=63,"装备位置:灵石",IF(stditems!C354=65,"装备位置:官印",IF(stditems!C354=90,"装备位置:灵玉",IF(OR(stditems!C354=72,stditems!C354=73,stditems!C354=74),"装备位置:称号",IF(stditems!C354=30,"装备位置:勋章",IF(stditems!C354=28,"装备位置:马牌",IF(stditems!C354=12,"装备位置:盾牌",IF(OR(stditems!C354=66,stditems!C354=67),"装备位置:时装衣服",IF(OR(stditems!C354=68,stditems!C354=69),"装备位置:时装武器",IF(OR(stditems!C354=75,stditems!C354=76,stditems!C354=77),"装备位置:时装项链",IF(stditems!C354=78,"装备位置:时装头盔",IF(OR(stditems!C354=79,stditems!C354=80),"装备位置:时装手镯",IF(OR(stditems!C354=81,stditems!C354=82),"装备位置:时装戒指",IF(stditems!C354=83,"装备位置:时装勋章",IF(OR(stditems!C354=84,stditems!C354=85),"装备位置:时装腰带",IF(OR(stditems!C354=86,stditems!C354=87),"装备位置:时装靴子",IF(OR(stditems!C354=88,stditems!C354=89),"装备位置:时装宝石","其他物品"))))))))))))))))))))))))))))))))))))</f>
        <v>装备位置:手镯</v>
      </c>
      <c r="C354">
        <f>IF(OR(stditems!C354=5,stditems!C354=10,stditems!C354=11,stditems!C354=30,stditems!C354=16,stditems!C354=12,stditems!C354=25),0,IF(OR(stditems!C354=15,stditems!C354=19,stditems!C354=20,stditems!C354=21,stditems!C354=22,stditems!C354=23,stditems!C354=24,stditems!C354=26,stditems!C354=28,stditems!C354=29,stditems!C354=30,stditems!C354=53,stditems!C354=62,stditems!C354=63,stditems!C354=64,stditems!C354=65,stditems!C354=90),stditems!D354,""))</f>
        <v>0</v>
      </c>
      <c r="D354" t="str">
        <f>IF(ISNA( VLOOKUP(C354,attrDesc!A:C,2,FALSE)),"", "\250/"&amp;VLOOKUP(C354,attrDesc!A:C,2,FALSE)&amp;":"&amp;VLOOKUP(C354,attrDesc!A:C,3,FALSE))</f>
        <v/>
      </c>
      <c r="H354" t="str">
        <f t="shared" si="20"/>
        <v>151/装备位置:手镯</v>
      </c>
      <c r="I354" t="str">
        <f t="shared" si="21"/>
        <v>狂雷护腕=151/装备位置:手镯</v>
      </c>
      <c r="J354" t="str">
        <f t="shared" si="22"/>
        <v/>
      </c>
      <c r="K354" t="str">
        <f t="shared" si="23"/>
        <v/>
      </c>
    </row>
    <row r="355" spans="1:11" x14ac:dyDescent="0.2">
      <c r="A355" t="str">
        <f>IF(LEN(stditems!B355)=0,"",stditems!B355)</f>
        <v>狂雷腰带</v>
      </c>
      <c r="B355" t="str">
        <f>IF(stditems!C355=15,"装备位置:头盔",IF(OR(stditems!C355=19,stditems!C355=20,stditems!C355=21),"装备位置:项链",IF(OR(stditems!C355=5,stditems!C355=6),"装备位置:武器",IF(OR(stditems!C355=10,stditems!C355=11),"装备位置:衣服",IF(stditems!C355=16,"装备位置:斗笠",IF(OR(stditems!C355=22,stditems!C355=23),"装备位置:戒指",IF(OR(stditems!C355=24,stditems!C355=26),"装备位置:手镯",IF(stditems!C355=31,"双击使用物品",IF(stditems!C355=4,"书籍,双击使用",IF(stditems!C355=25,"装备位置:毒符",IF(stditems!C355=41,"任务物品",IF(stditems!C355=56,"强化宝石",IF(stditems!C355=0,"药品",IF(stditems!C355=3,"卷轴",IF(stditems!C355=43,"矿石",IF(stditems!C355=2,"可使用物品",IF(stditems!C355=64,"装备位置:腰带",IF(stditems!C355=62,"装备位置:鞋子",IF(stditems!C355=53,"装备位置:宝石\有气血石功能",IF(stditems!C355=63,"装备位置:灵石",IF(stditems!C355=65,"装备位置:官印",IF(stditems!C355=90,"装备位置:灵玉",IF(OR(stditems!C355=72,stditems!C355=73,stditems!C355=74),"装备位置:称号",IF(stditems!C355=30,"装备位置:勋章",IF(stditems!C355=28,"装备位置:马牌",IF(stditems!C355=12,"装备位置:盾牌",IF(OR(stditems!C355=66,stditems!C355=67),"装备位置:时装衣服",IF(OR(stditems!C355=68,stditems!C355=69),"装备位置:时装武器",IF(OR(stditems!C355=75,stditems!C355=76,stditems!C355=77),"装备位置:时装项链",IF(stditems!C355=78,"装备位置:时装头盔",IF(OR(stditems!C355=79,stditems!C355=80),"装备位置:时装手镯",IF(OR(stditems!C355=81,stditems!C355=82),"装备位置:时装戒指",IF(stditems!C355=83,"装备位置:时装勋章",IF(OR(stditems!C355=84,stditems!C355=85),"装备位置:时装腰带",IF(OR(stditems!C355=86,stditems!C355=87),"装备位置:时装靴子",IF(OR(stditems!C355=88,stditems!C355=89),"装备位置:时装宝石","其他物品"))))))))))))))))))))))))))))))))))))</f>
        <v>装备位置:腰带</v>
      </c>
      <c r="C355">
        <f>IF(OR(stditems!C355=5,stditems!C355=10,stditems!C355=11,stditems!C355=30,stditems!C355=16,stditems!C355=12,stditems!C355=25),0,IF(OR(stditems!C355=15,stditems!C355=19,stditems!C355=20,stditems!C355=21,stditems!C355=22,stditems!C355=23,stditems!C355=24,stditems!C355=26,stditems!C355=28,stditems!C355=29,stditems!C355=30,stditems!C355=53,stditems!C355=62,stditems!C355=63,stditems!C355=64,stditems!C355=65,stditems!C355=90),stditems!D355,""))</f>
        <v>0</v>
      </c>
      <c r="D355" t="str">
        <f>IF(ISNA( VLOOKUP(C355,attrDesc!A:C,2,FALSE)),"", "\250/"&amp;VLOOKUP(C355,attrDesc!A:C,2,FALSE)&amp;":"&amp;VLOOKUP(C355,attrDesc!A:C,3,FALSE))</f>
        <v/>
      </c>
      <c r="H355" t="str">
        <f t="shared" si="20"/>
        <v>151/装备位置:腰带</v>
      </c>
      <c r="I355" t="str">
        <f t="shared" si="21"/>
        <v>狂雷腰带=151/装备位置:腰带</v>
      </c>
      <c r="J355" t="str">
        <f t="shared" si="22"/>
        <v/>
      </c>
      <c r="K355" t="str">
        <f t="shared" si="23"/>
        <v/>
      </c>
    </row>
    <row r="356" spans="1:11" x14ac:dyDescent="0.2">
      <c r="A356" t="str">
        <f>IF(LEN(stditems!B356)=0,"",stditems!B356)</f>
        <v>狂雷战靴</v>
      </c>
      <c r="B356" t="str">
        <f>IF(stditems!C356=15,"装备位置:头盔",IF(OR(stditems!C356=19,stditems!C356=20,stditems!C356=21),"装备位置:项链",IF(OR(stditems!C356=5,stditems!C356=6),"装备位置:武器",IF(OR(stditems!C356=10,stditems!C356=11),"装备位置:衣服",IF(stditems!C356=16,"装备位置:斗笠",IF(OR(stditems!C356=22,stditems!C356=23),"装备位置:戒指",IF(OR(stditems!C356=24,stditems!C356=26),"装备位置:手镯",IF(stditems!C356=31,"双击使用物品",IF(stditems!C356=4,"书籍,双击使用",IF(stditems!C356=25,"装备位置:毒符",IF(stditems!C356=41,"任务物品",IF(stditems!C356=56,"强化宝石",IF(stditems!C356=0,"药品",IF(stditems!C356=3,"卷轴",IF(stditems!C356=43,"矿石",IF(stditems!C356=2,"可使用物品",IF(stditems!C356=64,"装备位置:腰带",IF(stditems!C356=62,"装备位置:鞋子",IF(stditems!C356=53,"装备位置:宝石\有气血石功能",IF(stditems!C356=63,"装备位置:灵石",IF(stditems!C356=65,"装备位置:官印",IF(stditems!C356=90,"装备位置:灵玉",IF(OR(stditems!C356=72,stditems!C356=73,stditems!C356=74),"装备位置:称号",IF(stditems!C356=30,"装备位置:勋章",IF(stditems!C356=28,"装备位置:马牌",IF(stditems!C356=12,"装备位置:盾牌",IF(OR(stditems!C356=66,stditems!C356=67),"装备位置:时装衣服",IF(OR(stditems!C356=68,stditems!C356=69),"装备位置:时装武器",IF(OR(stditems!C356=75,stditems!C356=76,stditems!C356=77),"装备位置:时装项链",IF(stditems!C356=78,"装备位置:时装头盔",IF(OR(stditems!C356=79,stditems!C356=80),"装备位置:时装手镯",IF(OR(stditems!C356=81,stditems!C356=82),"装备位置:时装戒指",IF(stditems!C356=83,"装备位置:时装勋章",IF(OR(stditems!C356=84,stditems!C356=85),"装备位置:时装腰带",IF(OR(stditems!C356=86,stditems!C356=87),"装备位置:时装靴子",IF(OR(stditems!C356=88,stditems!C356=89),"装备位置:时装宝石","其他物品"))))))))))))))))))))))))))))))))))))</f>
        <v>装备位置:鞋子</v>
      </c>
      <c r="C356">
        <f>IF(OR(stditems!C356=5,stditems!C356=10,stditems!C356=11,stditems!C356=30,stditems!C356=16,stditems!C356=12,stditems!C356=25),0,IF(OR(stditems!C356=15,stditems!C356=19,stditems!C356=20,stditems!C356=21,stditems!C356=22,stditems!C356=23,stditems!C356=24,stditems!C356=26,stditems!C356=28,stditems!C356=29,stditems!C356=30,stditems!C356=53,stditems!C356=62,stditems!C356=63,stditems!C356=64,stditems!C356=65,stditems!C356=90),stditems!D356,""))</f>
        <v>0</v>
      </c>
      <c r="D356" t="str">
        <f>IF(ISNA( VLOOKUP(C356,attrDesc!A:C,2,FALSE)),"", "\250/"&amp;VLOOKUP(C356,attrDesc!A:C,2,FALSE)&amp;":"&amp;VLOOKUP(C356,attrDesc!A:C,3,FALSE))</f>
        <v/>
      </c>
      <c r="H356" t="str">
        <f t="shared" si="20"/>
        <v>151/装备位置:鞋子</v>
      </c>
      <c r="I356" t="str">
        <f t="shared" si="21"/>
        <v>狂雷战靴=151/装备位置:鞋子</v>
      </c>
      <c r="J356" t="str">
        <f t="shared" si="22"/>
        <v/>
      </c>
      <c r="K356" t="str">
        <f t="shared" si="23"/>
        <v/>
      </c>
    </row>
    <row r="357" spans="1:11" x14ac:dyDescent="0.2">
      <c r="A357" t="str">
        <f>IF(LEN(stditems!B357)=0,"",stditems!B357)</f>
        <v>紫金嗜魂法杖</v>
      </c>
      <c r="B357" t="str">
        <f>IF(stditems!C357=15,"装备位置:头盔",IF(OR(stditems!C357=19,stditems!C357=20,stditems!C357=21),"装备位置:项链",IF(OR(stditems!C357=5,stditems!C357=6),"装备位置:武器",IF(OR(stditems!C357=10,stditems!C357=11),"装备位置:衣服",IF(stditems!C357=16,"装备位置:斗笠",IF(OR(stditems!C357=22,stditems!C357=23),"装备位置:戒指",IF(OR(stditems!C357=24,stditems!C357=26),"装备位置:手镯",IF(stditems!C357=31,"双击使用物品",IF(stditems!C357=4,"书籍,双击使用",IF(stditems!C357=25,"装备位置:毒符",IF(stditems!C357=41,"任务物品",IF(stditems!C357=56,"强化宝石",IF(stditems!C357=0,"药品",IF(stditems!C357=3,"卷轴",IF(stditems!C357=43,"矿石",IF(stditems!C357=2,"可使用物品",IF(stditems!C357=64,"装备位置:腰带",IF(stditems!C357=62,"装备位置:鞋子",IF(stditems!C357=53,"装备位置:宝石\有气血石功能",IF(stditems!C357=63,"装备位置:灵石",IF(stditems!C357=65,"装备位置:官印",IF(stditems!C357=90,"装备位置:灵玉",IF(OR(stditems!C357=72,stditems!C357=73,stditems!C357=74),"装备位置:称号",IF(stditems!C357=30,"装备位置:勋章",IF(stditems!C357=28,"装备位置:马牌",IF(stditems!C357=12,"装备位置:盾牌",IF(OR(stditems!C357=66,stditems!C357=67),"装备位置:时装衣服",IF(OR(stditems!C357=68,stditems!C357=69),"装备位置:时装武器",IF(OR(stditems!C357=75,stditems!C357=76,stditems!C357=77),"装备位置:时装项链",IF(stditems!C357=78,"装备位置:时装头盔",IF(OR(stditems!C357=79,stditems!C357=80),"装备位置:时装手镯",IF(OR(stditems!C357=81,stditems!C357=82),"装备位置:时装戒指",IF(stditems!C357=83,"装备位置:时装勋章",IF(OR(stditems!C357=84,stditems!C357=85),"装备位置:时装腰带",IF(OR(stditems!C357=86,stditems!C357=87),"装备位置:时装靴子",IF(OR(stditems!C357=88,stditems!C357=89),"装备位置:时装宝石","其他物品"))))))))))))))))))))))))))))))))))))</f>
        <v>装备位置:武器</v>
      </c>
      <c r="C357">
        <f>IF(OR(stditems!C357=5,stditems!C357=10,stditems!C357=11,stditems!C357=30,stditems!C357=16,stditems!C357=12,stditems!C357=25),0,IF(OR(stditems!C357=15,stditems!C357=19,stditems!C357=20,stditems!C357=21,stditems!C357=22,stditems!C357=23,stditems!C357=24,stditems!C357=26,stditems!C357=28,stditems!C357=29,stditems!C357=30,stditems!C357=53,stditems!C357=62,stditems!C357=63,stditems!C357=64,stditems!C357=65,stditems!C357=90),stditems!D357,""))</f>
        <v>0</v>
      </c>
      <c r="D357" t="str">
        <f>IF(ISNA( VLOOKUP(C357,attrDesc!A:C,2,FALSE)),"", "\250/"&amp;VLOOKUP(C357,attrDesc!A:C,2,FALSE)&amp;":"&amp;VLOOKUP(C357,attrDesc!A:C,3,FALSE))</f>
        <v/>
      </c>
      <c r="H357" t="str">
        <f t="shared" si="20"/>
        <v>151/装备位置:武器</v>
      </c>
      <c r="I357" t="str">
        <f t="shared" si="21"/>
        <v>紫金嗜魂法杖=151/装备位置:武器</v>
      </c>
      <c r="J357" t="str">
        <f t="shared" si="22"/>
        <v/>
      </c>
      <c r="K357" t="str">
        <f t="shared" si="23"/>
        <v/>
      </c>
    </row>
    <row r="358" spans="1:11" x14ac:dyDescent="0.2">
      <c r="A358" t="str">
        <f>IF(LEN(stditems!B358)=0,"",stditems!B358)</f>
        <v>逆火魔盔</v>
      </c>
      <c r="B358" t="str">
        <f>IF(stditems!C358=15,"装备位置:头盔",IF(OR(stditems!C358=19,stditems!C358=20,stditems!C358=21),"装备位置:项链",IF(OR(stditems!C358=5,stditems!C358=6),"装备位置:武器",IF(OR(stditems!C358=10,stditems!C358=11),"装备位置:衣服",IF(stditems!C358=16,"装备位置:斗笠",IF(OR(stditems!C358=22,stditems!C358=23),"装备位置:戒指",IF(OR(stditems!C358=24,stditems!C358=26),"装备位置:手镯",IF(stditems!C358=31,"双击使用物品",IF(stditems!C358=4,"书籍,双击使用",IF(stditems!C358=25,"装备位置:毒符",IF(stditems!C358=41,"任务物品",IF(stditems!C358=56,"强化宝石",IF(stditems!C358=0,"药品",IF(stditems!C358=3,"卷轴",IF(stditems!C358=43,"矿石",IF(stditems!C358=2,"可使用物品",IF(stditems!C358=64,"装备位置:腰带",IF(stditems!C358=62,"装备位置:鞋子",IF(stditems!C358=53,"装备位置:宝石\有气血石功能",IF(stditems!C358=63,"装备位置:灵石",IF(stditems!C358=65,"装备位置:官印",IF(stditems!C358=90,"装备位置:灵玉",IF(OR(stditems!C358=72,stditems!C358=73,stditems!C358=74),"装备位置:称号",IF(stditems!C358=30,"装备位置:勋章",IF(stditems!C358=28,"装备位置:马牌",IF(stditems!C358=12,"装备位置:盾牌",IF(OR(stditems!C358=66,stditems!C358=67),"装备位置:时装衣服",IF(OR(stditems!C358=68,stditems!C358=69),"装备位置:时装武器",IF(OR(stditems!C358=75,stditems!C358=76,stditems!C358=77),"装备位置:时装项链",IF(stditems!C358=78,"装备位置:时装头盔",IF(OR(stditems!C358=79,stditems!C358=80),"装备位置:时装手镯",IF(OR(stditems!C358=81,stditems!C358=82),"装备位置:时装戒指",IF(stditems!C358=83,"装备位置:时装勋章",IF(OR(stditems!C358=84,stditems!C358=85),"装备位置:时装腰带",IF(OR(stditems!C358=86,stditems!C358=87),"装备位置:时装靴子",IF(OR(stditems!C358=88,stditems!C358=89),"装备位置:时装宝石","其他物品"))))))))))))))))))))))))))))))))))))</f>
        <v>装备位置:头盔</v>
      </c>
      <c r="C358">
        <f>IF(OR(stditems!C358=5,stditems!C358=10,stditems!C358=11,stditems!C358=30,stditems!C358=16,stditems!C358=12,stditems!C358=25),0,IF(OR(stditems!C358=15,stditems!C358=19,stditems!C358=20,stditems!C358=21,stditems!C358=22,stditems!C358=23,stditems!C358=24,stditems!C358=26,stditems!C358=28,stditems!C358=29,stditems!C358=30,stditems!C358=53,stditems!C358=62,stditems!C358=63,stditems!C358=64,stditems!C358=65,stditems!C358=90),stditems!D358,""))</f>
        <v>0</v>
      </c>
      <c r="D358" t="str">
        <f>IF(ISNA( VLOOKUP(C358,attrDesc!A:C,2,FALSE)),"", "\250/"&amp;VLOOKUP(C358,attrDesc!A:C,2,FALSE)&amp;":"&amp;VLOOKUP(C358,attrDesc!A:C,3,FALSE))</f>
        <v/>
      </c>
      <c r="H358" t="str">
        <f t="shared" si="20"/>
        <v>151/装备位置:头盔</v>
      </c>
      <c r="I358" t="str">
        <f t="shared" si="21"/>
        <v>逆火魔盔=151/装备位置:头盔</v>
      </c>
      <c r="J358" t="str">
        <f t="shared" si="22"/>
        <v/>
      </c>
      <c r="K358" t="str">
        <f t="shared" si="23"/>
        <v/>
      </c>
    </row>
    <row r="359" spans="1:11" x14ac:dyDescent="0.2">
      <c r="A359" t="str">
        <f>IF(LEN(stditems!B359)=0,"",stditems!B359)</f>
        <v>逆火项链</v>
      </c>
      <c r="B359" t="str">
        <f>IF(stditems!C359=15,"装备位置:头盔",IF(OR(stditems!C359=19,stditems!C359=20,stditems!C359=21),"装备位置:项链",IF(OR(stditems!C359=5,stditems!C359=6),"装备位置:武器",IF(OR(stditems!C359=10,stditems!C359=11),"装备位置:衣服",IF(stditems!C359=16,"装备位置:斗笠",IF(OR(stditems!C359=22,stditems!C359=23),"装备位置:戒指",IF(OR(stditems!C359=24,stditems!C359=26),"装备位置:手镯",IF(stditems!C359=31,"双击使用物品",IF(stditems!C359=4,"书籍,双击使用",IF(stditems!C359=25,"装备位置:毒符",IF(stditems!C359=41,"任务物品",IF(stditems!C359=56,"强化宝石",IF(stditems!C359=0,"药品",IF(stditems!C359=3,"卷轴",IF(stditems!C359=43,"矿石",IF(stditems!C359=2,"可使用物品",IF(stditems!C359=64,"装备位置:腰带",IF(stditems!C359=62,"装备位置:鞋子",IF(stditems!C359=53,"装备位置:宝石\有气血石功能",IF(stditems!C359=63,"装备位置:灵石",IF(stditems!C359=65,"装备位置:官印",IF(stditems!C359=90,"装备位置:灵玉",IF(OR(stditems!C359=72,stditems!C359=73,stditems!C359=74),"装备位置:称号",IF(stditems!C359=30,"装备位置:勋章",IF(stditems!C359=28,"装备位置:马牌",IF(stditems!C359=12,"装备位置:盾牌",IF(OR(stditems!C359=66,stditems!C359=67),"装备位置:时装衣服",IF(OR(stditems!C359=68,stditems!C359=69),"装备位置:时装武器",IF(OR(stditems!C359=75,stditems!C359=76,stditems!C359=77),"装备位置:时装项链",IF(stditems!C359=78,"装备位置:时装头盔",IF(OR(stditems!C359=79,stditems!C359=80),"装备位置:时装手镯",IF(OR(stditems!C359=81,stditems!C359=82),"装备位置:时装戒指",IF(stditems!C359=83,"装备位置:时装勋章",IF(OR(stditems!C359=84,stditems!C359=85),"装备位置:时装腰带",IF(OR(stditems!C359=86,stditems!C359=87),"装备位置:时装靴子",IF(OR(stditems!C359=88,stditems!C359=89),"装备位置:时装宝石","其他物品"))))))))))))))))))))))))))))))))))))</f>
        <v>装备位置:项链</v>
      </c>
      <c r="C359">
        <f>IF(OR(stditems!C359=5,stditems!C359=10,stditems!C359=11,stditems!C359=30,stditems!C359=16,stditems!C359=12,stditems!C359=25),0,IF(OR(stditems!C359=15,stditems!C359=19,stditems!C359=20,stditems!C359=21,stditems!C359=22,stditems!C359=23,stditems!C359=24,stditems!C359=26,stditems!C359=28,stditems!C359=29,stditems!C359=30,stditems!C359=53,stditems!C359=62,stditems!C359=63,stditems!C359=64,stditems!C359=65,stditems!C359=90),stditems!D359,""))</f>
        <v>0</v>
      </c>
      <c r="D359" t="str">
        <f>IF(ISNA( VLOOKUP(C359,attrDesc!A:C,2,FALSE)),"", "\250/"&amp;VLOOKUP(C359,attrDesc!A:C,2,FALSE)&amp;":"&amp;VLOOKUP(C359,attrDesc!A:C,3,FALSE))</f>
        <v/>
      </c>
      <c r="H359" t="str">
        <f t="shared" si="20"/>
        <v>151/装备位置:项链</v>
      </c>
      <c r="I359" t="str">
        <f t="shared" si="21"/>
        <v>逆火项链=151/装备位置:项链</v>
      </c>
      <c r="J359" t="str">
        <f t="shared" si="22"/>
        <v/>
      </c>
      <c r="K359" t="str">
        <f t="shared" si="23"/>
        <v/>
      </c>
    </row>
    <row r="360" spans="1:11" x14ac:dyDescent="0.2">
      <c r="A360" t="str">
        <f>IF(LEN(stditems!B360)=0,"",stditems!B360)</f>
        <v>逆火魔戒</v>
      </c>
      <c r="B360" t="str">
        <f>IF(stditems!C360=15,"装备位置:头盔",IF(OR(stditems!C360=19,stditems!C360=20,stditems!C360=21),"装备位置:项链",IF(OR(stditems!C360=5,stditems!C360=6),"装备位置:武器",IF(OR(stditems!C360=10,stditems!C360=11),"装备位置:衣服",IF(stditems!C360=16,"装备位置:斗笠",IF(OR(stditems!C360=22,stditems!C360=23),"装备位置:戒指",IF(OR(stditems!C360=24,stditems!C360=26),"装备位置:手镯",IF(stditems!C360=31,"双击使用物品",IF(stditems!C360=4,"书籍,双击使用",IF(stditems!C360=25,"装备位置:毒符",IF(stditems!C360=41,"任务物品",IF(stditems!C360=56,"强化宝石",IF(stditems!C360=0,"药品",IF(stditems!C360=3,"卷轴",IF(stditems!C360=43,"矿石",IF(stditems!C360=2,"可使用物品",IF(stditems!C360=64,"装备位置:腰带",IF(stditems!C360=62,"装备位置:鞋子",IF(stditems!C360=53,"装备位置:宝石\有气血石功能",IF(stditems!C360=63,"装备位置:灵石",IF(stditems!C360=65,"装备位置:官印",IF(stditems!C360=90,"装备位置:灵玉",IF(OR(stditems!C360=72,stditems!C360=73,stditems!C360=74),"装备位置:称号",IF(stditems!C360=30,"装备位置:勋章",IF(stditems!C360=28,"装备位置:马牌",IF(stditems!C360=12,"装备位置:盾牌",IF(OR(stditems!C360=66,stditems!C360=67),"装备位置:时装衣服",IF(OR(stditems!C360=68,stditems!C360=69),"装备位置:时装武器",IF(OR(stditems!C360=75,stditems!C360=76,stditems!C360=77),"装备位置:时装项链",IF(stditems!C360=78,"装备位置:时装头盔",IF(OR(stditems!C360=79,stditems!C360=80),"装备位置:时装手镯",IF(OR(stditems!C360=81,stditems!C360=82),"装备位置:时装戒指",IF(stditems!C360=83,"装备位置:时装勋章",IF(OR(stditems!C360=84,stditems!C360=85),"装备位置:时装腰带",IF(OR(stditems!C360=86,stditems!C360=87),"装备位置:时装靴子",IF(OR(stditems!C360=88,stditems!C360=89),"装备位置:时装宝石","其他物品"))))))))))))))))))))))))))))))))))))</f>
        <v>装备位置:戒指</v>
      </c>
      <c r="C360">
        <f>IF(OR(stditems!C360=5,stditems!C360=10,stditems!C360=11,stditems!C360=30,stditems!C360=16,stditems!C360=12,stditems!C360=25),0,IF(OR(stditems!C360=15,stditems!C360=19,stditems!C360=20,stditems!C360=21,stditems!C360=22,stditems!C360=23,stditems!C360=24,stditems!C360=26,stditems!C360=28,stditems!C360=29,stditems!C360=30,stditems!C360=53,stditems!C360=62,stditems!C360=63,stditems!C360=64,stditems!C360=65,stditems!C360=90),stditems!D360,""))</f>
        <v>0</v>
      </c>
      <c r="D360" t="str">
        <f>IF(ISNA( VLOOKUP(C360,attrDesc!A:C,2,FALSE)),"", "\250/"&amp;VLOOKUP(C360,attrDesc!A:C,2,FALSE)&amp;":"&amp;VLOOKUP(C360,attrDesc!A:C,3,FALSE))</f>
        <v/>
      </c>
      <c r="H360" t="str">
        <f t="shared" si="20"/>
        <v>151/装备位置:戒指</v>
      </c>
      <c r="I360" t="str">
        <f t="shared" si="21"/>
        <v>逆火魔戒=151/装备位置:戒指</v>
      </c>
      <c r="J360" t="str">
        <f t="shared" si="22"/>
        <v/>
      </c>
      <c r="K360" t="str">
        <f t="shared" si="23"/>
        <v/>
      </c>
    </row>
    <row r="361" spans="1:11" x14ac:dyDescent="0.2">
      <c r="A361" t="str">
        <f>IF(LEN(stditems!B361)=0,"",stditems!B361)</f>
        <v>逆火护腕</v>
      </c>
      <c r="B361" t="str">
        <f>IF(stditems!C361=15,"装备位置:头盔",IF(OR(stditems!C361=19,stditems!C361=20,stditems!C361=21),"装备位置:项链",IF(OR(stditems!C361=5,stditems!C361=6),"装备位置:武器",IF(OR(stditems!C361=10,stditems!C361=11),"装备位置:衣服",IF(stditems!C361=16,"装备位置:斗笠",IF(OR(stditems!C361=22,stditems!C361=23),"装备位置:戒指",IF(OR(stditems!C361=24,stditems!C361=26),"装备位置:手镯",IF(stditems!C361=31,"双击使用物品",IF(stditems!C361=4,"书籍,双击使用",IF(stditems!C361=25,"装备位置:毒符",IF(stditems!C361=41,"任务物品",IF(stditems!C361=56,"强化宝石",IF(stditems!C361=0,"药品",IF(stditems!C361=3,"卷轴",IF(stditems!C361=43,"矿石",IF(stditems!C361=2,"可使用物品",IF(stditems!C361=64,"装备位置:腰带",IF(stditems!C361=62,"装备位置:鞋子",IF(stditems!C361=53,"装备位置:宝石\有气血石功能",IF(stditems!C361=63,"装备位置:灵石",IF(stditems!C361=65,"装备位置:官印",IF(stditems!C361=90,"装备位置:灵玉",IF(OR(stditems!C361=72,stditems!C361=73,stditems!C361=74),"装备位置:称号",IF(stditems!C361=30,"装备位置:勋章",IF(stditems!C361=28,"装备位置:马牌",IF(stditems!C361=12,"装备位置:盾牌",IF(OR(stditems!C361=66,stditems!C361=67),"装备位置:时装衣服",IF(OR(stditems!C361=68,stditems!C361=69),"装备位置:时装武器",IF(OR(stditems!C361=75,stditems!C361=76,stditems!C361=77),"装备位置:时装项链",IF(stditems!C361=78,"装备位置:时装头盔",IF(OR(stditems!C361=79,stditems!C361=80),"装备位置:时装手镯",IF(OR(stditems!C361=81,stditems!C361=82),"装备位置:时装戒指",IF(stditems!C361=83,"装备位置:时装勋章",IF(OR(stditems!C361=84,stditems!C361=85),"装备位置:时装腰带",IF(OR(stditems!C361=86,stditems!C361=87),"装备位置:时装靴子",IF(OR(stditems!C361=88,stditems!C361=89),"装备位置:时装宝石","其他物品"))))))))))))))))))))))))))))))))))))</f>
        <v>装备位置:手镯</v>
      </c>
      <c r="C361">
        <f>IF(OR(stditems!C361=5,stditems!C361=10,stditems!C361=11,stditems!C361=30,stditems!C361=16,stditems!C361=12,stditems!C361=25),0,IF(OR(stditems!C361=15,stditems!C361=19,stditems!C361=20,stditems!C361=21,stditems!C361=22,stditems!C361=23,stditems!C361=24,stditems!C361=26,stditems!C361=28,stditems!C361=29,stditems!C361=30,stditems!C361=53,stditems!C361=62,stditems!C361=63,stditems!C361=64,stditems!C361=65,stditems!C361=90),stditems!D361,""))</f>
        <v>0</v>
      </c>
      <c r="D361" t="str">
        <f>IF(ISNA( VLOOKUP(C361,attrDesc!A:C,2,FALSE)),"", "\250/"&amp;VLOOKUP(C361,attrDesc!A:C,2,FALSE)&amp;":"&amp;VLOOKUP(C361,attrDesc!A:C,3,FALSE))</f>
        <v/>
      </c>
      <c r="H361" t="str">
        <f t="shared" si="20"/>
        <v>151/装备位置:手镯</v>
      </c>
      <c r="I361" t="str">
        <f t="shared" si="21"/>
        <v>逆火护腕=151/装备位置:手镯</v>
      </c>
      <c r="J361" t="str">
        <f t="shared" si="22"/>
        <v/>
      </c>
      <c r="K361" t="str">
        <f t="shared" si="23"/>
        <v/>
      </c>
    </row>
    <row r="362" spans="1:11" x14ac:dyDescent="0.2">
      <c r="A362" t="str">
        <f>IF(LEN(stditems!B362)=0,"",stditems!B362)</f>
        <v>逆火腰带</v>
      </c>
      <c r="B362" t="str">
        <f>IF(stditems!C362=15,"装备位置:头盔",IF(OR(stditems!C362=19,stditems!C362=20,stditems!C362=21),"装备位置:项链",IF(OR(stditems!C362=5,stditems!C362=6),"装备位置:武器",IF(OR(stditems!C362=10,stditems!C362=11),"装备位置:衣服",IF(stditems!C362=16,"装备位置:斗笠",IF(OR(stditems!C362=22,stditems!C362=23),"装备位置:戒指",IF(OR(stditems!C362=24,stditems!C362=26),"装备位置:手镯",IF(stditems!C362=31,"双击使用物品",IF(stditems!C362=4,"书籍,双击使用",IF(stditems!C362=25,"装备位置:毒符",IF(stditems!C362=41,"任务物品",IF(stditems!C362=56,"强化宝石",IF(stditems!C362=0,"药品",IF(stditems!C362=3,"卷轴",IF(stditems!C362=43,"矿石",IF(stditems!C362=2,"可使用物品",IF(stditems!C362=64,"装备位置:腰带",IF(stditems!C362=62,"装备位置:鞋子",IF(stditems!C362=53,"装备位置:宝石\有气血石功能",IF(stditems!C362=63,"装备位置:灵石",IF(stditems!C362=65,"装备位置:官印",IF(stditems!C362=90,"装备位置:灵玉",IF(OR(stditems!C362=72,stditems!C362=73,stditems!C362=74),"装备位置:称号",IF(stditems!C362=30,"装备位置:勋章",IF(stditems!C362=28,"装备位置:马牌",IF(stditems!C362=12,"装备位置:盾牌",IF(OR(stditems!C362=66,stditems!C362=67),"装备位置:时装衣服",IF(OR(stditems!C362=68,stditems!C362=69),"装备位置:时装武器",IF(OR(stditems!C362=75,stditems!C362=76,stditems!C362=77),"装备位置:时装项链",IF(stditems!C362=78,"装备位置:时装头盔",IF(OR(stditems!C362=79,stditems!C362=80),"装备位置:时装手镯",IF(OR(stditems!C362=81,stditems!C362=82),"装备位置:时装戒指",IF(stditems!C362=83,"装备位置:时装勋章",IF(OR(stditems!C362=84,stditems!C362=85),"装备位置:时装腰带",IF(OR(stditems!C362=86,stditems!C362=87),"装备位置:时装靴子",IF(OR(stditems!C362=88,stditems!C362=89),"装备位置:时装宝石","其他物品"))))))))))))))))))))))))))))))))))))</f>
        <v>装备位置:腰带</v>
      </c>
      <c r="C362">
        <f>IF(OR(stditems!C362=5,stditems!C362=10,stditems!C362=11,stditems!C362=30,stditems!C362=16,stditems!C362=12,stditems!C362=25),0,IF(OR(stditems!C362=15,stditems!C362=19,stditems!C362=20,stditems!C362=21,stditems!C362=22,stditems!C362=23,stditems!C362=24,stditems!C362=26,stditems!C362=28,stditems!C362=29,stditems!C362=30,stditems!C362=53,stditems!C362=62,stditems!C362=63,stditems!C362=64,stditems!C362=65,stditems!C362=90),stditems!D362,""))</f>
        <v>0</v>
      </c>
      <c r="D362" t="str">
        <f>IF(ISNA( VLOOKUP(C362,attrDesc!A:C,2,FALSE)),"", "\250/"&amp;VLOOKUP(C362,attrDesc!A:C,2,FALSE)&amp;":"&amp;VLOOKUP(C362,attrDesc!A:C,3,FALSE))</f>
        <v/>
      </c>
      <c r="H362" t="str">
        <f t="shared" si="20"/>
        <v>151/装备位置:腰带</v>
      </c>
      <c r="I362" t="str">
        <f t="shared" si="21"/>
        <v>逆火腰带=151/装备位置:腰带</v>
      </c>
      <c r="J362" t="str">
        <f t="shared" si="22"/>
        <v/>
      </c>
      <c r="K362" t="str">
        <f t="shared" si="23"/>
        <v/>
      </c>
    </row>
    <row r="363" spans="1:11" x14ac:dyDescent="0.2">
      <c r="A363" t="str">
        <f>IF(LEN(stditems!B363)=0,"",stditems!B363)</f>
        <v>逆火魔靴</v>
      </c>
      <c r="B363" t="str">
        <f>IF(stditems!C363=15,"装备位置:头盔",IF(OR(stditems!C363=19,stditems!C363=20,stditems!C363=21),"装备位置:项链",IF(OR(stditems!C363=5,stditems!C363=6),"装备位置:武器",IF(OR(stditems!C363=10,stditems!C363=11),"装备位置:衣服",IF(stditems!C363=16,"装备位置:斗笠",IF(OR(stditems!C363=22,stditems!C363=23),"装备位置:戒指",IF(OR(stditems!C363=24,stditems!C363=26),"装备位置:手镯",IF(stditems!C363=31,"双击使用物品",IF(stditems!C363=4,"书籍,双击使用",IF(stditems!C363=25,"装备位置:毒符",IF(stditems!C363=41,"任务物品",IF(stditems!C363=56,"强化宝石",IF(stditems!C363=0,"药品",IF(stditems!C363=3,"卷轴",IF(stditems!C363=43,"矿石",IF(stditems!C363=2,"可使用物品",IF(stditems!C363=64,"装备位置:腰带",IF(stditems!C363=62,"装备位置:鞋子",IF(stditems!C363=53,"装备位置:宝石\有气血石功能",IF(stditems!C363=63,"装备位置:灵石",IF(stditems!C363=65,"装备位置:官印",IF(stditems!C363=90,"装备位置:灵玉",IF(OR(stditems!C363=72,stditems!C363=73,stditems!C363=74),"装备位置:称号",IF(stditems!C363=30,"装备位置:勋章",IF(stditems!C363=28,"装备位置:马牌",IF(stditems!C363=12,"装备位置:盾牌",IF(OR(stditems!C363=66,stditems!C363=67),"装备位置:时装衣服",IF(OR(stditems!C363=68,stditems!C363=69),"装备位置:时装武器",IF(OR(stditems!C363=75,stditems!C363=76,stditems!C363=77),"装备位置:时装项链",IF(stditems!C363=78,"装备位置:时装头盔",IF(OR(stditems!C363=79,stditems!C363=80),"装备位置:时装手镯",IF(OR(stditems!C363=81,stditems!C363=82),"装备位置:时装戒指",IF(stditems!C363=83,"装备位置:时装勋章",IF(OR(stditems!C363=84,stditems!C363=85),"装备位置:时装腰带",IF(OR(stditems!C363=86,stditems!C363=87),"装备位置:时装靴子",IF(OR(stditems!C363=88,stditems!C363=89),"装备位置:时装宝石","其他物品"))))))))))))))))))))))))))))))))))))</f>
        <v>装备位置:鞋子</v>
      </c>
      <c r="C363">
        <f>IF(OR(stditems!C363=5,stditems!C363=10,stditems!C363=11,stditems!C363=30,stditems!C363=16,stditems!C363=12,stditems!C363=25),0,IF(OR(stditems!C363=15,stditems!C363=19,stditems!C363=20,stditems!C363=21,stditems!C363=22,stditems!C363=23,stditems!C363=24,stditems!C363=26,stditems!C363=28,stditems!C363=29,stditems!C363=30,stditems!C363=53,stditems!C363=62,stditems!C363=63,stditems!C363=64,stditems!C363=65,stditems!C363=90),stditems!D363,""))</f>
        <v>0</v>
      </c>
      <c r="D363" t="str">
        <f>IF(ISNA( VLOOKUP(C363,attrDesc!A:C,2,FALSE)),"", "\250/"&amp;VLOOKUP(C363,attrDesc!A:C,2,FALSE)&amp;":"&amp;VLOOKUP(C363,attrDesc!A:C,3,FALSE))</f>
        <v/>
      </c>
      <c r="H363" t="str">
        <f t="shared" si="20"/>
        <v>151/装备位置:鞋子</v>
      </c>
      <c r="I363" t="str">
        <f t="shared" si="21"/>
        <v>逆火魔靴=151/装备位置:鞋子</v>
      </c>
      <c r="J363" t="str">
        <f t="shared" si="22"/>
        <v/>
      </c>
      <c r="K363" t="str">
        <f t="shared" si="23"/>
        <v/>
      </c>
    </row>
    <row r="364" spans="1:11" x14ac:dyDescent="0.2">
      <c r="A364" t="str">
        <f>IF(LEN(stditems!B364)=0,"",stditems!B364)</f>
        <v>赤金逍遥扇</v>
      </c>
      <c r="B364" t="str">
        <f>IF(stditems!C364=15,"装备位置:头盔",IF(OR(stditems!C364=19,stditems!C364=20,stditems!C364=21),"装备位置:项链",IF(OR(stditems!C364=5,stditems!C364=6),"装备位置:武器",IF(OR(stditems!C364=10,stditems!C364=11),"装备位置:衣服",IF(stditems!C364=16,"装备位置:斗笠",IF(OR(stditems!C364=22,stditems!C364=23),"装备位置:戒指",IF(OR(stditems!C364=24,stditems!C364=26),"装备位置:手镯",IF(stditems!C364=31,"双击使用物品",IF(stditems!C364=4,"书籍,双击使用",IF(stditems!C364=25,"装备位置:毒符",IF(stditems!C364=41,"任务物品",IF(stditems!C364=56,"强化宝石",IF(stditems!C364=0,"药品",IF(stditems!C364=3,"卷轴",IF(stditems!C364=43,"矿石",IF(stditems!C364=2,"可使用物品",IF(stditems!C364=64,"装备位置:腰带",IF(stditems!C364=62,"装备位置:鞋子",IF(stditems!C364=53,"装备位置:宝石\有气血石功能",IF(stditems!C364=63,"装备位置:灵石",IF(stditems!C364=65,"装备位置:官印",IF(stditems!C364=90,"装备位置:灵玉",IF(OR(stditems!C364=72,stditems!C364=73,stditems!C364=74),"装备位置:称号",IF(stditems!C364=30,"装备位置:勋章",IF(stditems!C364=28,"装备位置:马牌",IF(stditems!C364=12,"装备位置:盾牌",IF(OR(stditems!C364=66,stditems!C364=67),"装备位置:时装衣服",IF(OR(stditems!C364=68,stditems!C364=69),"装备位置:时装武器",IF(OR(stditems!C364=75,stditems!C364=76,stditems!C364=77),"装备位置:时装项链",IF(stditems!C364=78,"装备位置:时装头盔",IF(OR(stditems!C364=79,stditems!C364=80),"装备位置:时装手镯",IF(OR(stditems!C364=81,stditems!C364=82),"装备位置:时装戒指",IF(stditems!C364=83,"装备位置:时装勋章",IF(OR(stditems!C364=84,stditems!C364=85),"装备位置:时装腰带",IF(OR(stditems!C364=86,stditems!C364=87),"装备位置:时装靴子",IF(OR(stditems!C364=88,stditems!C364=89),"装备位置:时装宝石","其他物品"))))))))))))))))))))))))))))))))))))</f>
        <v>装备位置:武器</v>
      </c>
      <c r="C364">
        <f>IF(OR(stditems!C364=5,stditems!C364=10,stditems!C364=11,stditems!C364=30,stditems!C364=16,stditems!C364=12,stditems!C364=25),0,IF(OR(stditems!C364=15,stditems!C364=19,stditems!C364=20,stditems!C364=21,stditems!C364=22,stditems!C364=23,stditems!C364=24,stditems!C364=26,stditems!C364=28,stditems!C364=29,stditems!C364=30,stditems!C364=53,stditems!C364=62,stditems!C364=63,stditems!C364=64,stditems!C364=65,stditems!C364=90),stditems!D364,""))</f>
        <v>0</v>
      </c>
      <c r="D364" t="str">
        <f>IF(ISNA( VLOOKUP(C364,attrDesc!A:C,2,FALSE)),"", "\250/"&amp;VLOOKUP(C364,attrDesc!A:C,2,FALSE)&amp;":"&amp;VLOOKUP(C364,attrDesc!A:C,3,FALSE))</f>
        <v/>
      </c>
      <c r="H364" t="str">
        <f t="shared" si="20"/>
        <v>151/装备位置:武器</v>
      </c>
      <c r="I364" t="str">
        <f t="shared" si="21"/>
        <v>赤金逍遥扇=151/装备位置:武器</v>
      </c>
      <c r="J364" t="str">
        <f t="shared" si="22"/>
        <v/>
      </c>
      <c r="K364" t="str">
        <f t="shared" si="23"/>
        <v/>
      </c>
    </row>
    <row r="365" spans="1:11" x14ac:dyDescent="0.2">
      <c r="A365" t="str">
        <f>IF(LEN(stditems!B365)=0,"",stditems!B365)</f>
        <v>通云道盔</v>
      </c>
      <c r="B365" t="str">
        <f>IF(stditems!C365=15,"装备位置:头盔",IF(OR(stditems!C365=19,stditems!C365=20,stditems!C365=21),"装备位置:项链",IF(OR(stditems!C365=5,stditems!C365=6),"装备位置:武器",IF(OR(stditems!C365=10,stditems!C365=11),"装备位置:衣服",IF(stditems!C365=16,"装备位置:斗笠",IF(OR(stditems!C365=22,stditems!C365=23),"装备位置:戒指",IF(OR(stditems!C365=24,stditems!C365=26),"装备位置:手镯",IF(stditems!C365=31,"双击使用物品",IF(stditems!C365=4,"书籍,双击使用",IF(stditems!C365=25,"装备位置:毒符",IF(stditems!C365=41,"任务物品",IF(stditems!C365=56,"强化宝石",IF(stditems!C365=0,"药品",IF(stditems!C365=3,"卷轴",IF(stditems!C365=43,"矿石",IF(stditems!C365=2,"可使用物品",IF(stditems!C365=64,"装备位置:腰带",IF(stditems!C365=62,"装备位置:鞋子",IF(stditems!C365=53,"装备位置:宝石\有气血石功能",IF(stditems!C365=63,"装备位置:灵石",IF(stditems!C365=65,"装备位置:官印",IF(stditems!C365=90,"装备位置:灵玉",IF(OR(stditems!C365=72,stditems!C365=73,stditems!C365=74),"装备位置:称号",IF(stditems!C365=30,"装备位置:勋章",IF(stditems!C365=28,"装备位置:马牌",IF(stditems!C365=12,"装备位置:盾牌",IF(OR(stditems!C365=66,stditems!C365=67),"装备位置:时装衣服",IF(OR(stditems!C365=68,stditems!C365=69),"装备位置:时装武器",IF(OR(stditems!C365=75,stditems!C365=76,stditems!C365=77),"装备位置:时装项链",IF(stditems!C365=78,"装备位置:时装头盔",IF(OR(stditems!C365=79,stditems!C365=80),"装备位置:时装手镯",IF(OR(stditems!C365=81,stditems!C365=82),"装备位置:时装戒指",IF(stditems!C365=83,"装备位置:时装勋章",IF(OR(stditems!C365=84,stditems!C365=85),"装备位置:时装腰带",IF(OR(stditems!C365=86,stditems!C365=87),"装备位置:时装靴子",IF(OR(stditems!C365=88,stditems!C365=89),"装备位置:时装宝石","其他物品"))))))))))))))))))))))))))))))))))))</f>
        <v>装备位置:头盔</v>
      </c>
      <c r="C365">
        <f>IF(OR(stditems!C365=5,stditems!C365=10,stditems!C365=11,stditems!C365=30,stditems!C365=16,stditems!C365=12,stditems!C365=25),0,IF(OR(stditems!C365=15,stditems!C365=19,stditems!C365=20,stditems!C365=21,stditems!C365=22,stditems!C365=23,stditems!C365=24,stditems!C365=26,stditems!C365=28,stditems!C365=29,stditems!C365=30,stditems!C365=53,stditems!C365=62,stditems!C365=63,stditems!C365=64,stditems!C365=65,stditems!C365=90),stditems!D365,""))</f>
        <v>0</v>
      </c>
      <c r="D365" t="str">
        <f>IF(ISNA( VLOOKUP(C365,attrDesc!A:C,2,FALSE)),"", "\250/"&amp;VLOOKUP(C365,attrDesc!A:C,2,FALSE)&amp;":"&amp;VLOOKUP(C365,attrDesc!A:C,3,FALSE))</f>
        <v/>
      </c>
      <c r="H365" t="str">
        <f t="shared" si="20"/>
        <v>151/装备位置:头盔</v>
      </c>
      <c r="I365" t="str">
        <f t="shared" si="21"/>
        <v>通云道盔=151/装备位置:头盔</v>
      </c>
      <c r="J365" t="str">
        <f t="shared" si="22"/>
        <v/>
      </c>
      <c r="K365" t="str">
        <f t="shared" si="23"/>
        <v/>
      </c>
    </row>
    <row r="366" spans="1:11" x14ac:dyDescent="0.2">
      <c r="A366" t="str">
        <f>IF(LEN(stditems!B366)=0,"",stditems!B366)</f>
        <v>通云项链</v>
      </c>
      <c r="B366" t="str">
        <f>IF(stditems!C366=15,"装备位置:头盔",IF(OR(stditems!C366=19,stditems!C366=20,stditems!C366=21),"装备位置:项链",IF(OR(stditems!C366=5,stditems!C366=6),"装备位置:武器",IF(OR(stditems!C366=10,stditems!C366=11),"装备位置:衣服",IF(stditems!C366=16,"装备位置:斗笠",IF(OR(stditems!C366=22,stditems!C366=23),"装备位置:戒指",IF(OR(stditems!C366=24,stditems!C366=26),"装备位置:手镯",IF(stditems!C366=31,"双击使用物品",IF(stditems!C366=4,"书籍,双击使用",IF(stditems!C366=25,"装备位置:毒符",IF(stditems!C366=41,"任务物品",IF(stditems!C366=56,"强化宝石",IF(stditems!C366=0,"药品",IF(stditems!C366=3,"卷轴",IF(stditems!C366=43,"矿石",IF(stditems!C366=2,"可使用物品",IF(stditems!C366=64,"装备位置:腰带",IF(stditems!C366=62,"装备位置:鞋子",IF(stditems!C366=53,"装备位置:宝石\有气血石功能",IF(stditems!C366=63,"装备位置:灵石",IF(stditems!C366=65,"装备位置:官印",IF(stditems!C366=90,"装备位置:灵玉",IF(OR(stditems!C366=72,stditems!C366=73,stditems!C366=74),"装备位置:称号",IF(stditems!C366=30,"装备位置:勋章",IF(stditems!C366=28,"装备位置:马牌",IF(stditems!C366=12,"装备位置:盾牌",IF(OR(stditems!C366=66,stditems!C366=67),"装备位置:时装衣服",IF(OR(stditems!C366=68,stditems!C366=69),"装备位置:时装武器",IF(OR(stditems!C366=75,stditems!C366=76,stditems!C366=77),"装备位置:时装项链",IF(stditems!C366=78,"装备位置:时装头盔",IF(OR(stditems!C366=79,stditems!C366=80),"装备位置:时装手镯",IF(OR(stditems!C366=81,stditems!C366=82),"装备位置:时装戒指",IF(stditems!C366=83,"装备位置:时装勋章",IF(OR(stditems!C366=84,stditems!C366=85),"装备位置:时装腰带",IF(OR(stditems!C366=86,stditems!C366=87),"装备位置:时装靴子",IF(OR(stditems!C366=88,stditems!C366=89),"装备位置:时装宝石","其他物品"))))))))))))))))))))))))))))))))))))</f>
        <v>装备位置:项链</v>
      </c>
      <c r="C366">
        <f>IF(OR(stditems!C366=5,stditems!C366=10,stditems!C366=11,stditems!C366=30,stditems!C366=16,stditems!C366=12,stditems!C366=25),0,IF(OR(stditems!C366=15,stditems!C366=19,stditems!C366=20,stditems!C366=21,stditems!C366=22,stditems!C366=23,stditems!C366=24,stditems!C366=26,stditems!C366=28,stditems!C366=29,stditems!C366=30,stditems!C366=53,stditems!C366=62,stditems!C366=63,stditems!C366=64,stditems!C366=65,stditems!C366=90),stditems!D366,""))</f>
        <v>0</v>
      </c>
      <c r="D366" t="str">
        <f>IF(ISNA( VLOOKUP(C366,attrDesc!A:C,2,FALSE)),"", "\250/"&amp;VLOOKUP(C366,attrDesc!A:C,2,FALSE)&amp;":"&amp;VLOOKUP(C366,attrDesc!A:C,3,FALSE))</f>
        <v/>
      </c>
      <c r="H366" t="str">
        <f t="shared" si="20"/>
        <v>151/装备位置:项链</v>
      </c>
      <c r="I366" t="str">
        <f t="shared" si="21"/>
        <v>通云项链=151/装备位置:项链</v>
      </c>
      <c r="J366" t="str">
        <f t="shared" si="22"/>
        <v/>
      </c>
      <c r="K366" t="str">
        <f t="shared" si="23"/>
        <v/>
      </c>
    </row>
    <row r="367" spans="1:11" x14ac:dyDescent="0.2">
      <c r="A367" t="str">
        <f>IF(LEN(stditems!B367)=0,"",stditems!B367)</f>
        <v>通云道戒</v>
      </c>
      <c r="B367" t="str">
        <f>IF(stditems!C367=15,"装备位置:头盔",IF(OR(stditems!C367=19,stditems!C367=20,stditems!C367=21),"装备位置:项链",IF(OR(stditems!C367=5,stditems!C367=6),"装备位置:武器",IF(OR(stditems!C367=10,stditems!C367=11),"装备位置:衣服",IF(stditems!C367=16,"装备位置:斗笠",IF(OR(stditems!C367=22,stditems!C367=23),"装备位置:戒指",IF(OR(stditems!C367=24,stditems!C367=26),"装备位置:手镯",IF(stditems!C367=31,"双击使用物品",IF(stditems!C367=4,"书籍,双击使用",IF(stditems!C367=25,"装备位置:毒符",IF(stditems!C367=41,"任务物品",IF(stditems!C367=56,"强化宝石",IF(stditems!C367=0,"药品",IF(stditems!C367=3,"卷轴",IF(stditems!C367=43,"矿石",IF(stditems!C367=2,"可使用物品",IF(stditems!C367=64,"装备位置:腰带",IF(stditems!C367=62,"装备位置:鞋子",IF(stditems!C367=53,"装备位置:宝石\有气血石功能",IF(stditems!C367=63,"装备位置:灵石",IF(stditems!C367=65,"装备位置:官印",IF(stditems!C367=90,"装备位置:灵玉",IF(OR(stditems!C367=72,stditems!C367=73,stditems!C367=74),"装备位置:称号",IF(stditems!C367=30,"装备位置:勋章",IF(stditems!C367=28,"装备位置:马牌",IF(stditems!C367=12,"装备位置:盾牌",IF(OR(stditems!C367=66,stditems!C367=67),"装备位置:时装衣服",IF(OR(stditems!C367=68,stditems!C367=69),"装备位置:时装武器",IF(OR(stditems!C367=75,stditems!C367=76,stditems!C367=77),"装备位置:时装项链",IF(stditems!C367=78,"装备位置:时装头盔",IF(OR(stditems!C367=79,stditems!C367=80),"装备位置:时装手镯",IF(OR(stditems!C367=81,stditems!C367=82),"装备位置:时装戒指",IF(stditems!C367=83,"装备位置:时装勋章",IF(OR(stditems!C367=84,stditems!C367=85),"装备位置:时装腰带",IF(OR(stditems!C367=86,stditems!C367=87),"装备位置:时装靴子",IF(OR(stditems!C367=88,stditems!C367=89),"装备位置:时装宝石","其他物品"))))))))))))))))))))))))))))))))))))</f>
        <v>装备位置:戒指</v>
      </c>
      <c r="C367">
        <f>IF(OR(stditems!C367=5,stditems!C367=10,stditems!C367=11,stditems!C367=30,stditems!C367=16,stditems!C367=12,stditems!C367=25),0,IF(OR(stditems!C367=15,stditems!C367=19,stditems!C367=20,stditems!C367=21,stditems!C367=22,stditems!C367=23,stditems!C367=24,stditems!C367=26,stditems!C367=28,stditems!C367=29,stditems!C367=30,stditems!C367=53,stditems!C367=62,stditems!C367=63,stditems!C367=64,stditems!C367=65,stditems!C367=90),stditems!D367,""))</f>
        <v>0</v>
      </c>
      <c r="D367" t="str">
        <f>IF(ISNA( VLOOKUP(C367,attrDesc!A:C,2,FALSE)),"", "\250/"&amp;VLOOKUP(C367,attrDesc!A:C,2,FALSE)&amp;":"&amp;VLOOKUP(C367,attrDesc!A:C,3,FALSE))</f>
        <v/>
      </c>
      <c r="H367" t="str">
        <f t="shared" si="20"/>
        <v>151/装备位置:戒指</v>
      </c>
      <c r="I367" t="str">
        <f t="shared" si="21"/>
        <v>通云道戒=151/装备位置:戒指</v>
      </c>
      <c r="J367" t="str">
        <f t="shared" si="22"/>
        <v/>
      </c>
      <c r="K367" t="str">
        <f t="shared" si="23"/>
        <v/>
      </c>
    </row>
    <row r="368" spans="1:11" x14ac:dyDescent="0.2">
      <c r="A368" t="str">
        <f>IF(LEN(stditems!B368)=0,"",stditems!B368)</f>
        <v>通云护腕</v>
      </c>
      <c r="B368" t="str">
        <f>IF(stditems!C368=15,"装备位置:头盔",IF(OR(stditems!C368=19,stditems!C368=20,stditems!C368=21),"装备位置:项链",IF(OR(stditems!C368=5,stditems!C368=6),"装备位置:武器",IF(OR(stditems!C368=10,stditems!C368=11),"装备位置:衣服",IF(stditems!C368=16,"装备位置:斗笠",IF(OR(stditems!C368=22,stditems!C368=23),"装备位置:戒指",IF(OR(stditems!C368=24,stditems!C368=26),"装备位置:手镯",IF(stditems!C368=31,"双击使用物品",IF(stditems!C368=4,"书籍,双击使用",IF(stditems!C368=25,"装备位置:毒符",IF(stditems!C368=41,"任务物品",IF(stditems!C368=56,"强化宝石",IF(stditems!C368=0,"药品",IF(stditems!C368=3,"卷轴",IF(stditems!C368=43,"矿石",IF(stditems!C368=2,"可使用物品",IF(stditems!C368=64,"装备位置:腰带",IF(stditems!C368=62,"装备位置:鞋子",IF(stditems!C368=53,"装备位置:宝石\有气血石功能",IF(stditems!C368=63,"装备位置:灵石",IF(stditems!C368=65,"装备位置:官印",IF(stditems!C368=90,"装备位置:灵玉",IF(OR(stditems!C368=72,stditems!C368=73,stditems!C368=74),"装备位置:称号",IF(stditems!C368=30,"装备位置:勋章",IF(stditems!C368=28,"装备位置:马牌",IF(stditems!C368=12,"装备位置:盾牌",IF(OR(stditems!C368=66,stditems!C368=67),"装备位置:时装衣服",IF(OR(stditems!C368=68,stditems!C368=69),"装备位置:时装武器",IF(OR(stditems!C368=75,stditems!C368=76,stditems!C368=77),"装备位置:时装项链",IF(stditems!C368=78,"装备位置:时装头盔",IF(OR(stditems!C368=79,stditems!C368=80),"装备位置:时装手镯",IF(OR(stditems!C368=81,stditems!C368=82),"装备位置:时装戒指",IF(stditems!C368=83,"装备位置:时装勋章",IF(OR(stditems!C368=84,stditems!C368=85),"装备位置:时装腰带",IF(OR(stditems!C368=86,stditems!C368=87),"装备位置:时装靴子",IF(OR(stditems!C368=88,stditems!C368=89),"装备位置:时装宝石","其他物品"))))))))))))))))))))))))))))))))))))</f>
        <v>装备位置:手镯</v>
      </c>
      <c r="C368">
        <f>IF(OR(stditems!C368=5,stditems!C368=10,stditems!C368=11,stditems!C368=30,stditems!C368=16,stditems!C368=12,stditems!C368=25),0,IF(OR(stditems!C368=15,stditems!C368=19,stditems!C368=20,stditems!C368=21,stditems!C368=22,stditems!C368=23,stditems!C368=24,stditems!C368=26,stditems!C368=28,stditems!C368=29,stditems!C368=30,stditems!C368=53,stditems!C368=62,stditems!C368=63,stditems!C368=64,stditems!C368=65,stditems!C368=90),stditems!D368,""))</f>
        <v>0</v>
      </c>
      <c r="D368" t="str">
        <f>IF(ISNA( VLOOKUP(C368,attrDesc!A:C,2,FALSE)),"", "\250/"&amp;VLOOKUP(C368,attrDesc!A:C,2,FALSE)&amp;":"&amp;VLOOKUP(C368,attrDesc!A:C,3,FALSE))</f>
        <v/>
      </c>
      <c r="H368" t="str">
        <f t="shared" si="20"/>
        <v>151/装备位置:手镯</v>
      </c>
      <c r="I368" t="str">
        <f t="shared" si="21"/>
        <v>通云护腕=151/装备位置:手镯</v>
      </c>
      <c r="J368" t="str">
        <f t="shared" si="22"/>
        <v/>
      </c>
      <c r="K368" t="str">
        <f t="shared" si="23"/>
        <v/>
      </c>
    </row>
    <row r="369" spans="1:11" x14ac:dyDescent="0.2">
      <c r="A369" t="str">
        <f>IF(LEN(stditems!B369)=0,"",stditems!B369)</f>
        <v>通云腰带</v>
      </c>
      <c r="B369" t="str">
        <f>IF(stditems!C369=15,"装备位置:头盔",IF(OR(stditems!C369=19,stditems!C369=20,stditems!C369=21),"装备位置:项链",IF(OR(stditems!C369=5,stditems!C369=6),"装备位置:武器",IF(OR(stditems!C369=10,stditems!C369=11),"装备位置:衣服",IF(stditems!C369=16,"装备位置:斗笠",IF(OR(stditems!C369=22,stditems!C369=23),"装备位置:戒指",IF(OR(stditems!C369=24,stditems!C369=26),"装备位置:手镯",IF(stditems!C369=31,"双击使用物品",IF(stditems!C369=4,"书籍,双击使用",IF(stditems!C369=25,"装备位置:毒符",IF(stditems!C369=41,"任务物品",IF(stditems!C369=56,"强化宝石",IF(stditems!C369=0,"药品",IF(stditems!C369=3,"卷轴",IF(stditems!C369=43,"矿石",IF(stditems!C369=2,"可使用物品",IF(stditems!C369=64,"装备位置:腰带",IF(stditems!C369=62,"装备位置:鞋子",IF(stditems!C369=53,"装备位置:宝石\有气血石功能",IF(stditems!C369=63,"装备位置:灵石",IF(stditems!C369=65,"装备位置:官印",IF(stditems!C369=90,"装备位置:灵玉",IF(OR(stditems!C369=72,stditems!C369=73,stditems!C369=74),"装备位置:称号",IF(stditems!C369=30,"装备位置:勋章",IF(stditems!C369=28,"装备位置:马牌",IF(stditems!C369=12,"装备位置:盾牌",IF(OR(stditems!C369=66,stditems!C369=67),"装备位置:时装衣服",IF(OR(stditems!C369=68,stditems!C369=69),"装备位置:时装武器",IF(OR(stditems!C369=75,stditems!C369=76,stditems!C369=77),"装备位置:时装项链",IF(stditems!C369=78,"装备位置:时装头盔",IF(OR(stditems!C369=79,stditems!C369=80),"装备位置:时装手镯",IF(OR(stditems!C369=81,stditems!C369=82),"装备位置:时装戒指",IF(stditems!C369=83,"装备位置:时装勋章",IF(OR(stditems!C369=84,stditems!C369=85),"装备位置:时装腰带",IF(OR(stditems!C369=86,stditems!C369=87),"装备位置:时装靴子",IF(OR(stditems!C369=88,stditems!C369=89),"装备位置:时装宝石","其他物品"))))))))))))))))))))))))))))))))))))</f>
        <v>装备位置:腰带</v>
      </c>
      <c r="C369">
        <f>IF(OR(stditems!C369=5,stditems!C369=10,stditems!C369=11,stditems!C369=30,stditems!C369=16,stditems!C369=12,stditems!C369=25),0,IF(OR(stditems!C369=15,stditems!C369=19,stditems!C369=20,stditems!C369=21,stditems!C369=22,stditems!C369=23,stditems!C369=24,stditems!C369=26,stditems!C369=28,stditems!C369=29,stditems!C369=30,stditems!C369=53,stditems!C369=62,stditems!C369=63,stditems!C369=64,stditems!C369=65,stditems!C369=90),stditems!D369,""))</f>
        <v>0</v>
      </c>
      <c r="D369" t="str">
        <f>IF(ISNA( VLOOKUP(C369,attrDesc!A:C,2,FALSE)),"", "\250/"&amp;VLOOKUP(C369,attrDesc!A:C,2,FALSE)&amp;":"&amp;VLOOKUP(C369,attrDesc!A:C,3,FALSE))</f>
        <v/>
      </c>
      <c r="H369" t="str">
        <f t="shared" si="20"/>
        <v>151/装备位置:腰带</v>
      </c>
      <c r="I369" t="str">
        <f t="shared" si="21"/>
        <v>通云腰带=151/装备位置:腰带</v>
      </c>
      <c r="J369" t="str">
        <f t="shared" si="22"/>
        <v/>
      </c>
      <c r="K369" t="str">
        <f t="shared" si="23"/>
        <v/>
      </c>
    </row>
    <row r="370" spans="1:11" x14ac:dyDescent="0.2">
      <c r="A370" t="str">
        <f>IF(LEN(stditems!B370)=0,"",stditems!B370)</f>
        <v>通云道靴</v>
      </c>
      <c r="B370" t="str">
        <f>IF(stditems!C370=15,"装备位置:头盔",IF(OR(stditems!C370=19,stditems!C370=20,stditems!C370=21),"装备位置:项链",IF(OR(stditems!C370=5,stditems!C370=6),"装备位置:武器",IF(OR(stditems!C370=10,stditems!C370=11),"装备位置:衣服",IF(stditems!C370=16,"装备位置:斗笠",IF(OR(stditems!C370=22,stditems!C370=23),"装备位置:戒指",IF(OR(stditems!C370=24,stditems!C370=26),"装备位置:手镯",IF(stditems!C370=31,"双击使用物品",IF(stditems!C370=4,"书籍,双击使用",IF(stditems!C370=25,"装备位置:毒符",IF(stditems!C370=41,"任务物品",IF(stditems!C370=56,"强化宝石",IF(stditems!C370=0,"药品",IF(stditems!C370=3,"卷轴",IF(stditems!C370=43,"矿石",IF(stditems!C370=2,"可使用物品",IF(stditems!C370=64,"装备位置:腰带",IF(stditems!C370=62,"装备位置:鞋子",IF(stditems!C370=53,"装备位置:宝石\有气血石功能",IF(stditems!C370=63,"装备位置:灵石",IF(stditems!C370=65,"装备位置:官印",IF(stditems!C370=90,"装备位置:灵玉",IF(OR(stditems!C370=72,stditems!C370=73,stditems!C370=74),"装备位置:称号",IF(stditems!C370=30,"装备位置:勋章",IF(stditems!C370=28,"装备位置:马牌",IF(stditems!C370=12,"装备位置:盾牌",IF(OR(stditems!C370=66,stditems!C370=67),"装备位置:时装衣服",IF(OR(stditems!C370=68,stditems!C370=69),"装备位置:时装武器",IF(OR(stditems!C370=75,stditems!C370=76,stditems!C370=77),"装备位置:时装项链",IF(stditems!C370=78,"装备位置:时装头盔",IF(OR(stditems!C370=79,stditems!C370=80),"装备位置:时装手镯",IF(OR(stditems!C370=81,stditems!C370=82),"装备位置:时装戒指",IF(stditems!C370=83,"装备位置:时装勋章",IF(OR(stditems!C370=84,stditems!C370=85),"装备位置:时装腰带",IF(OR(stditems!C370=86,stditems!C370=87),"装备位置:时装靴子",IF(OR(stditems!C370=88,stditems!C370=89),"装备位置:时装宝石","其他物品"))))))))))))))))))))))))))))))))))))</f>
        <v>装备位置:鞋子</v>
      </c>
      <c r="C370">
        <f>IF(OR(stditems!C370=5,stditems!C370=10,stditems!C370=11,stditems!C370=30,stditems!C370=16,stditems!C370=12,stditems!C370=25),0,IF(OR(stditems!C370=15,stditems!C370=19,stditems!C370=20,stditems!C370=21,stditems!C370=22,stditems!C370=23,stditems!C370=24,stditems!C370=26,stditems!C370=28,stditems!C370=29,stditems!C370=30,stditems!C370=53,stditems!C370=62,stditems!C370=63,stditems!C370=64,stditems!C370=65,stditems!C370=90),stditems!D370,""))</f>
        <v>0</v>
      </c>
      <c r="D370" t="str">
        <f>IF(ISNA( VLOOKUP(C370,attrDesc!A:C,2,FALSE)),"", "\250/"&amp;VLOOKUP(C370,attrDesc!A:C,2,FALSE)&amp;":"&amp;VLOOKUP(C370,attrDesc!A:C,3,FALSE))</f>
        <v/>
      </c>
      <c r="H370" t="str">
        <f t="shared" si="20"/>
        <v>151/装备位置:鞋子</v>
      </c>
      <c r="I370" t="str">
        <f t="shared" si="21"/>
        <v>通云道靴=151/装备位置:鞋子</v>
      </c>
      <c r="J370" t="str">
        <f t="shared" si="22"/>
        <v/>
      </c>
      <c r="K370" t="str">
        <f t="shared" si="23"/>
        <v/>
      </c>
    </row>
    <row r="371" spans="1:11" x14ac:dyDescent="0.2">
      <c r="A371" t="str">
        <f>IF(LEN(stditems!B371)=0,"",stditems!B371)</f>
        <v>炎龙刃</v>
      </c>
      <c r="B371" t="str">
        <f>IF(stditems!C371=15,"装备位置:头盔",IF(OR(stditems!C371=19,stditems!C371=20,stditems!C371=21),"装备位置:项链",IF(OR(stditems!C371=5,stditems!C371=6),"装备位置:武器",IF(OR(stditems!C371=10,stditems!C371=11),"装备位置:衣服",IF(stditems!C371=16,"装备位置:斗笠",IF(OR(stditems!C371=22,stditems!C371=23),"装备位置:戒指",IF(OR(stditems!C371=24,stditems!C371=26),"装备位置:手镯",IF(stditems!C371=31,"双击使用物品",IF(stditems!C371=4,"书籍,双击使用",IF(stditems!C371=25,"装备位置:毒符",IF(stditems!C371=41,"任务物品",IF(stditems!C371=56,"强化宝石",IF(stditems!C371=0,"药品",IF(stditems!C371=3,"卷轴",IF(stditems!C371=43,"矿石",IF(stditems!C371=2,"可使用物品",IF(stditems!C371=64,"装备位置:腰带",IF(stditems!C371=62,"装备位置:鞋子",IF(stditems!C371=53,"装备位置:宝石\有气血石功能",IF(stditems!C371=63,"装备位置:灵石",IF(stditems!C371=65,"装备位置:官印",IF(stditems!C371=90,"装备位置:灵玉",IF(OR(stditems!C371=72,stditems!C371=73,stditems!C371=74),"装备位置:称号",IF(stditems!C371=30,"装备位置:勋章",IF(stditems!C371=28,"装备位置:马牌",IF(stditems!C371=12,"装备位置:盾牌",IF(OR(stditems!C371=66,stditems!C371=67),"装备位置:时装衣服",IF(OR(stditems!C371=68,stditems!C371=69),"装备位置:时装武器",IF(OR(stditems!C371=75,stditems!C371=76,stditems!C371=77),"装备位置:时装项链",IF(stditems!C371=78,"装备位置:时装头盔",IF(OR(stditems!C371=79,stditems!C371=80),"装备位置:时装手镯",IF(OR(stditems!C371=81,stditems!C371=82),"装备位置:时装戒指",IF(stditems!C371=83,"装备位置:时装勋章",IF(OR(stditems!C371=84,stditems!C371=85),"装备位置:时装腰带",IF(OR(stditems!C371=86,stditems!C371=87),"装备位置:时装靴子",IF(OR(stditems!C371=88,stditems!C371=89),"装备位置:时装宝石","其他物品"))))))))))))))))))))))))))))))))))))</f>
        <v>装备位置:武器</v>
      </c>
      <c r="C371">
        <f>IF(OR(stditems!C371=5,stditems!C371=10,stditems!C371=11,stditems!C371=30,stditems!C371=16,stditems!C371=12,stditems!C371=25),0,IF(OR(stditems!C371=15,stditems!C371=19,stditems!C371=20,stditems!C371=21,stditems!C371=22,stditems!C371=23,stditems!C371=24,stditems!C371=26,stditems!C371=28,stditems!C371=29,stditems!C371=30,stditems!C371=53,stditems!C371=62,stditems!C371=63,stditems!C371=64,stditems!C371=65,stditems!C371=90),stditems!D371,""))</f>
        <v>0</v>
      </c>
      <c r="D371" t="str">
        <f>IF(ISNA( VLOOKUP(C371,attrDesc!A:C,2,FALSE)),"", "\250/"&amp;VLOOKUP(C371,attrDesc!A:C,2,FALSE)&amp;":"&amp;VLOOKUP(C371,attrDesc!A:C,3,FALSE))</f>
        <v/>
      </c>
      <c r="H371" t="str">
        <f t="shared" si="20"/>
        <v>151/装备位置:武器</v>
      </c>
      <c r="I371" t="str">
        <f t="shared" si="21"/>
        <v>炎龙刃=151/装备位置:武器</v>
      </c>
      <c r="J371" t="str">
        <f t="shared" si="22"/>
        <v/>
      </c>
      <c r="K371" t="str">
        <f t="shared" si="23"/>
        <v/>
      </c>
    </row>
    <row r="372" spans="1:11" x14ac:dyDescent="0.2">
      <c r="A372" t="str">
        <f>IF(LEN(stditems!B372)=0,"",stditems!B372)</f>
        <v>炎龙战盔</v>
      </c>
      <c r="B372" t="str">
        <f>IF(stditems!C372=15,"装备位置:头盔",IF(OR(stditems!C372=19,stditems!C372=20,stditems!C372=21),"装备位置:项链",IF(OR(stditems!C372=5,stditems!C372=6),"装备位置:武器",IF(OR(stditems!C372=10,stditems!C372=11),"装备位置:衣服",IF(stditems!C372=16,"装备位置:斗笠",IF(OR(stditems!C372=22,stditems!C372=23),"装备位置:戒指",IF(OR(stditems!C372=24,stditems!C372=26),"装备位置:手镯",IF(stditems!C372=31,"双击使用物品",IF(stditems!C372=4,"书籍,双击使用",IF(stditems!C372=25,"装备位置:毒符",IF(stditems!C372=41,"任务物品",IF(stditems!C372=56,"强化宝石",IF(stditems!C372=0,"药品",IF(stditems!C372=3,"卷轴",IF(stditems!C372=43,"矿石",IF(stditems!C372=2,"可使用物品",IF(stditems!C372=64,"装备位置:腰带",IF(stditems!C372=62,"装备位置:鞋子",IF(stditems!C372=53,"装备位置:宝石\有气血石功能",IF(stditems!C372=63,"装备位置:灵石",IF(stditems!C372=65,"装备位置:官印",IF(stditems!C372=90,"装备位置:灵玉",IF(OR(stditems!C372=72,stditems!C372=73,stditems!C372=74),"装备位置:称号",IF(stditems!C372=30,"装备位置:勋章",IF(stditems!C372=28,"装备位置:马牌",IF(stditems!C372=12,"装备位置:盾牌",IF(OR(stditems!C372=66,stditems!C372=67),"装备位置:时装衣服",IF(OR(stditems!C372=68,stditems!C372=69),"装备位置:时装武器",IF(OR(stditems!C372=75,stditems!C372=76,stditems!C372=77),"装备位置:时装项链",IF(stditems!C372=78,"装备位置:时装头盔",IF(OR(stditems!C372=79,stditems!C372=80),"装备位置:时装手镯",IF(OR(stditems!C372=81,stditems!C372=82),"装备位置:时装戒指",IF(stditems!C372=83,"装备位置:时装勋章",IF(OR(stditems!C372=84,stditems!C372=85),"装备位置:时装腰带",IF(OR(stditems!C372=86,stditems!C372=87),"装备位置:时装靴子",IF(OR(stditems!C372=88,stditems!C372=89),"装备位置:时装宝石","其他物品"))))))))))))))))))))))))))))))))))))</f>
        <v>装备位置:头盔</v>
      </c>
      <c r="C372">
        <f>IF(OR(stditems!C372=5,stditems!C372=10,stditems!C372=11,stditems!C372=30,stditems!C372=16,stditems!C372=12,stditems!C372=25),0,IF(OR(stditems!C372=15,stditems!C372=19,stditems!C372=20,stditems!C372=21,stditems!C372=22,stditems!C372=23,stditems!C372=24,stditems!C372=26,stditems!C372=28,stditems!C372=29,stditems!C372=30,stditems!C372=53,stditems!C372=62,stditems!C372=63,stditems!C372=64,stditems!C372=65,stditems!C372=90),stditems!D372,""))</f>
        <v>0</v>
      </c>
      <c r="D372" t="str">
        <f>IF(ISNA( VLOOKUP(C372,attrDesc!A:C,2,FALSE)),"", "\250/"&amp;VLOOKUP(C372,attrDesc!A:C,2,FALSE)&amp;":"&amp;VLOOKUP(C372,attrDesc!A:C,3,FALSE))</f>
        <v/>
      </c>
      <c r="H372" t="str">
        <f t="shared" si="20"/>
        <v>151/装备位置:头盔</v>
      </c>
      <c r="I372" t="str">
        <f t="shared" si="21"/>
        <v>炎龙战盔=151/装备位置:头盔</v>
      </c>
      <c r="J372" t="str">
        <f t="shared" si="22"/>
        <v/>
      </c>
      <c r="K372" t="str">
        <f t="shared" si="23"/>
        <v/>
      </c>
    </row>
    <row r="373" spans="1:11" x14ac:dyDescent="0.2">
      <c r="A373" t="str">
        <f>IF(LEN(stditems!B373)=0,"",stditems!B373)</f>
        <v>炎龙项链</v>
      </c>
      <c r="B373" t="str">
        <f>IF(stditems!C373=15,"装备位置:头盔",IF(OR(stditems!C373=19,stditems!C373=20,stditems!C373=21),"装备位置:项链",IF(OR(stditems!C373=5,stditems!C373=6),"装备位置:武器",IF(OR(stditems!C373=10,stditems!C373=11),"装备位置:衣服",IF(stditems!C373=16,"装备位置:斗笠",IF(OR(stditems!C373=22,stditems!C373=23),"装备位置:戒指",IF(OR(stditems!C373=24,stditems!C373=26),"装备位置:手镯",IF(stditems!C373=31,"双击使用物品",IF(stditems!C373=4,"书籍,双击使用",IF(stditems!C373=25,"装备位置:毒符",IF(stditems!C373=41,"任务物品",IF(stditems!C373=56,"强化宝石",IF(stditems!C373=0,"药品",IF(stditems!C373=3,"卷轴",IF(stditems!C373=43,"矿石",IF(stditems!C373=2,"可使用物品",IF(stditems!C373=64,"装备位置:腰带",IF(stditems!C373=62,"装备位置:鞋子",IF(stditems!C373=53,"装备位置:宝石\有气血石功能",IF(stditems!C373=63,"装备位置:灵石",IF(stditems!C373=65,"装备位置:官印",IF(stditems!C373=90,"装备位置:灵玉",IF(OR(stditems!C373=72,stditems!C373=73,stditems!C373=74),"装备位置:称号",IF(stditems!C373=30,"装备位置:勋章",IF(stditems!C373=28,"装备位置:马牌",IF(stditems!C373=12,"装备位置:盾牌",IF(OR(stditems!C373=66,stditems!C373=67),"装备位置:时装衣服",IF(OR(stditems!C373=68,stditems!C373=69),"装备位置:时装武器",IF(OR(stditems!C373=75,stditems!C373=76,stditems!C373=77),"装备位置:时装项链",IF(stditems!C373=78,"装备位置:时装头盔",IF(OR(stditems!C373=79,stditems!C373=80),"装备位置:时装手镯",IF(OR(stditems!C373=81,stditems!C373=82),"装备位置:时装戒指",IF(stditems!C373=83,"装备位置:时装勋章",IF(OR(stditems!C373=84,stditems!C373=85),"装备位置:时装腰带",IF(OR(stditems!C373=86,stditems!C373=87),"装备位置:时装靴子",IF(OR(stditems!C373=88,stditems!C373=89),"装备位置:时装宝石","其他物品"))))))))))))))))))))))))))))))))))))</f>
        <v>装备位置:项链</v>
      </c>
      <c r="C373">
        <f>IF(OR(stditems!C373=5,stditems!C373=10,stditems!C373=11,stditems!C373=30,stditems!C373=16,stditems!C373=12,stditems!C373=25),0,IF(OR(stditems!C373=15,stditems!C373=19,stditems!C373=20,stditems!C373=21,stditems!C373=22,stditems!C373=23,stditems!C373=24,stditems!C373=26,stditems!C373=28,stditems!C373=29,stditems!C373=30,stditems!C373=53,stditems!C373=62,stditems!C373=63,stditems!C373=64,stditems!C373=65,stditems!C373=90),stditems!D373,""))</f>
        <v>0</v>
      </c>
      <c r="D373" t="str">
        <f>IF(ISNA( VLOOKUP(C373,attrDesc!A:C,2,FALSE)),"", "\250/"&amp;VLOOKUP(C373,attrDesc!A:C,2,FALSE)&amp;":"&amp;VLOOKUP(C373,attrDesc!A:C,3,FALSE))</f>
        <v/>
      </c>
      <c r="H373" t="str">
        <f t="shared" si="20"/>
        <v>151/装备位置:项链</v>
      </c>
      <c r="I373" t="str">
        <f t="shared" si="21"/>
        <v>炎龙项链=151/装备位置:项链</v>
      </c>
      <c r="J373" t="str">
        <f t="shared" si="22"/>
        <v/>
      </c>
      <c r="K373" t="str">
        <f t="shared" si="23"/>
        <v/>
      </c>
    </row>
    <row r="374" spans="1:11" x14ac:dyDescent="0.2">
      <c r="A374" t="str">
        <f>IF(LEN(stditems!B374)=0,"",stditems!B374)</f>
        <v>炎龙战戒</v>
      </c>
      <c r="B374" t="str">
        <f>IF(stditems!C374=15,"装备位置:头盔",IF(OR(stditems!C374=19,stditems!C374=20,stditems!C374=21),"装备位置:项链",IF(OR(stditems!C374=5,stditems!C374=6),"装备位置:武器",IF(OR(stditems!C374=10,stditems!C374=11),"装备位置:衣服",IF(stditems!C374=16,"装备位置:斗笠",IF(OR(stditems!C374=22,stditems!C374=23),"装备位置:戒指",IF(OR(stditems!C374=24,stditems!C374=26),"装备位置:手镯",IF(stditems!C374=31,"双击使用物品",IF(stditems!C374=4,"书籍,双击使用",IF(stditems!C374=25,"装备位置:毒符",IF(stditems!C374=41,"任务物品",IF(stditems!C374=56,"强化宝石",IF(stditems!C374=0,"药品",IF(stditems!C374=3,"卷轴",IF(stditems!C374=43,"矿石",IF(stditems!C374=2,"可使用物品",IF(stditems!C374=64,"装备位置:腰带",IF(stditems!C374=62,"装备位置:鞋子",IF(stditems!C374=53,"装备位置:宝石\有气血石功能",IF(stditems!C374=63,"装备位置:灵石",IF(stditems!C374=65,"装备位置:官印",IF(stditems!C374=90,"装备位置:灵玉",IF(OR(stditems!C374=72,stditems!C374=73,stditems!C374=74),"装备位置:称号",IF(stditems!C374=30,"装备位置:勋章",IF(stditems!C374=28,"装备位置:马牌",IF(stditems!C374=12,"装备位置:盾牌",IF(OR(stditems!C374=66,stditems!C374=67),"装备位置:时装衣服",IF(OR(stditems!C374=68,stditems!C374=69),"装备位置:时装武器",IF(OR(stditems!C374=75,stditems!C374=76,stditems!C374=77),"装备位置:时装项链",IF(stditems!C374=78,"装备位置:时装头盔",IF(OR(stditems!C374=79,stditems!C374=80),"装备位置:时装手镯",IF(OR(stditems!C374=81,stditems!C374=82),"装备位置:时装戒指",IF(stditems!C374=83,"装备位置:时装勋章",IF(OR(stditems!C374=84,stditems!C374=85),"装备位置:时装腰带",IF(OR(stditems!C374=86,stditems!C374=87),"装备位置:时装靴子",IF(OR(stditems!C374=88,stditems!C374=89),"装备位置:时装宝石","其他物品"))))))))))))))))))))))))))))))))))))</f>
        <v>装备位置:戒指</v>
      </c>
      <c r="C374">
        <f>IF(OR(stditems!C374=5,stditems!C374=10,stditems!C374=11,stditems!C374=30,stditems!C374=16,stditems!C374=12,stditems!C374=25),0,IF(OR(stditems!C374=15,stditems!C374=19,stditems!C374=20,stditems!C374=21,stditems!C374=22,stditems!C374=23,stditems!C374=24,stditems!C374=26,stditems!C374=28,stditems!C374=29,stditems!C374=30,stditems!C374=53,stditems!C374=62,stditems!C374=63,stditems!C374=64,stditems!C374=65,stditems!C374=90),stditems!D374,""))</f>
        <v>0</v>
      </c>
      <c r="D374" t="str">
        <f>IF(ISNA( VLOOKUP(C374,attrDesc!A:C,2,FALSE)),"", "\250/"&amp;VLOOKUP(C374,attrDesc!A:C,2,FALSE)&amp;":"&amp;VLOOKUP(C374,attrDesc!A:C,3,FALSE))</f>
        <v/>
      </c>
      <c r="H374" t="str">
        <f t="shared" si="20"/>
        <v>151/装备位置:戒指</v>
      </c>
      <c r="I374" t="str">
        <f t="shared" si="21"/>
        <v>炎龙战戒=151/装备位置:戒指</v>
      </c>
      <c r="J374" t="str">
        <f t="shared" si="22"/>
        <v/>
      </c>
      <c r="K374" t="str">
        <f t="shared" si="23"/>
        <v/>
      </c>
    </row>
    <row r="375" spans="1:11" x14ac:dyDescent="0.2">
      <c r="A375" t="str">
        <f>IF(LEN(stditems!B375)=0,"",stditems!B375)</f>
        <v>炎龙护腕</v>
      </c>
      <c r="B375" t="str">
        <f>IF(stditems!C375=15,"装备位置:头盔",IF(OR(stditems!C375=19,stditems!C375=20,stditems!C375=21),"装备位置:项链",IF(OR(stditems!C375=5,stditems!C375=6),"装备位置:武器",IF(OR(stditems!C375=10,stditems!C375=11),"装备位置:衣服",IF(stditems!C375=16,"装备位置:斗笠",IF(OR(stditems!C375=22,stditems!C375=23),"装备位置:戒指",IF(OR(stditems!C375=24,stditems!C375=26),"装备位置:手镯",IF(stditems!C375=31,"双击使用物品",IF(stditems!C375=4,"书籍,双击使用",IF(stditems!C375=25,"装备位置:毒符",IF(stditems!C375=41,"任务物品",IF(stditems!C375=56,"强化宝石",IF(stditems!C375=0,"药品",IF(stditems!C375=3,"卷轴",IF(stditems!C375=43,"矿石",IF(stditems!C375=2,"可使用物品",IF(stditems!C375=64,"装备位置:腰带",IF(stditems!C375=62,"装备位置:鞋子",IF(stditems!C375=53,"装备位置:宝石\有气血石功能",IF(stditems!C375=63,"装备位置:灵石",IF(stditems!C375=65,"装备位置:官印",IF(stditems!C375=90,"装备位置:灵玉",IF(OR(stditems!C375=72,stditems!C375=73,stditems!C375=74),"装备位置:称号",IF(stditems!C375=30,"装备位置:勋章",IF(stditems!C375=28,"装备位置:马牌",IF(stditems!C375=12,"装备位置:盾牌",IF(OR(stditems!C375=66,stditems!C375=67),"装备位置:时装衣服",IF(OR(stditems!C375=68,stditems!C375=69),"装备位置:时装武器",IF(OR(stditems!C375=75,stditems!C375=76,stditems!C375=77),"装备位置:时装项链",IF(stditems!C375=78,"装备位置:时装头盔",IF(OR(stditems!C375=79,stditems!C375=80),"装备位置:时装手镯",IF(OR(stditems!C375=81,stditems!C375=82),"装备位置:时装戒指",IF(stditems!C375=83,"装备位置:时装勋章",IF(OR(stditems!C375=84,stditems!C375=85),"装备位置:时装腰带",IF(OR(stditems!C375=86,stditems!C375=87),"装备位置:时装靴子",IF(OR(stditems!C375=88,stditems!C375=89),"装备位置:时装宝石","其他物品"))))))))))))))))))))))))))))))))))))</f>
        <v>装备位置:手镯</v>
      </c>
      <c r="C375">
        <f>IF(OR(stditems!C375=5,stditems!C375=10,stditems!C375=11,stditems!C375=30,stditems!C375=16,stditems!C375=12,stditems!C375=25),0,IF(OR(stditems!C375=15,stditems!C375=19,stditems!C375=20,stditems!C375=21,stditems!C375=22,stditems!C375=23,stditems!C375=24,stditems!C375=26,stditems!C375=28,stditems!C375=29,stditems!C375=30,stditems!C375=53,stditems!C375=62,stditems!C375=63,stditems!C375=64,stditems!C375=65,stditems!C375=90),stditems!D375,""))</f>
        <v>0</v>
      </c>
      <c r="D375" t="str">
        <f>IF(ISNA( VLOOKUP(C375,attrDesc!A:C,2,FALSE)),"", "\250/"&amp;VLOOKUP(C375,attrDesc!A:C,2,FALSE)&amp;":"&amp;VLOOKUP(C375,attrDesc!A:C,3,FALSE))</f>
        <v/>
      </c>
      <c r="H375" t="str">
        <f t="shared" si="20"/>
        <v>151/装备位置:手镯</v>
      </c>
      <c r="I375" t="str">
        <f t="shared" si="21"/>
        <v>炎龙护腕=151/装备位置:手镯</v>
      </c>
      <c r="J375" t="str">
        <f t="shared" si="22"/>
        <v/>
      </c>
      <c r="K375" t="str">
        <f t="shared" si="23"/>
        <v/>
      </c>
    </row>
    <row r="376" spans="1:11" x14ac:dyDescent="0.2">
      <c r="A376" t="str">
        <f>IF(LEN(stditems!B376)=0,"",stditems!B376)</f>
        <v>炎龙腰带</v>
      </c>
      <c r="B376" t="str">
        <f>IF(stditems!C376=15,"装备位置:头盔",IF(OR(stditems!C376=19,stditems!C376=20,stditems!C376=21),"装备位置:项链",IF(OR(stditems!C376=5,stditems!C376=6),"装备位置:武器",IF(OR(stditems!C376=10,stditems!C376=11),"装备位置:衣服",IF(stditems!C376=16,"装备位置:斗笠",IF(OR(stditems!C376=22,stditems!C376=23),"装备位置:戒指",IF(OR(stditems!C376=24,stditems!C376=26),"装备位置:手镯",IF(stditems!C376=31,"双击使用物品",IF(stditems!C376=4,"书籍,双击使用",IF(stditems!C376=25,"装备位置:毒符",IF(stditems!C376=41,"任务物品",IF(stditems!C376=56,"强化宝石",IF(stditems!C376=0,"药品",IF(stditems!C376=3,"卷轴",IF(stditems!C376=43,"矿石",IF(stditems!C376=2,"可使用物品",IF(stditems!C376=64,"装备位置:腰带",IF(stditems!C376=62,"装备位置:鞋子",IF(stditems!C376=53,"装备位置:宝石\有气血石功能",IF(stditems!C376=63,"装备位置:灵石",IF(stditems!C376=65,"装备位置:官印",IF(stditems!C376=90,"装备位置:灵玉",IF(OR(stditems!C376=72,stditems!C376=73,stditems!C376=74),"装备位置:称号",IF(stditems!C376=30,"装备位置:勋章",IF(stditems!C376=28,"装备位置:马牌",IF(stditems!C376=12,"装备位置:盾牌",IF(OR(stditems!C376=66,stditems!C376=67),"装备位置:时装衣服",IF(OR(stditems!C376=68,stditems!C376=69),"装备位置:时装武器",IF(OR(stditems!C376=75,stditems!C376=76,stditems!C376=77),"装备位置:时装项链",IF(stditems!C376=78,"装备位置:时装头盔",IF(OR(stditems!C376=79,stditems!C376=80),"装备位置:时装手镯",IF(OR(stditems!C376=81,stditems!C376=82),"装备位置:时装戒指",IF(stditems!C376=83,"装备位置:时装勋章",IF(OR(stditems!C376=84,stditems!C376=85),"装备位置:时装腰带",IF(OR(stditems!C376=86,stditems!C376=87),"装备位置:时装靴子",IF(OR(stditems!C376=88,stditems!C376=89),"装备位置:时装宝石","其他物品"))))))))))))))))))))))))))))))))))))</f>
        <v>装备位置:腰带</v>
      </c>
      <c r="C376">
        <f>IF(OR(stditems!C376=5,stditems!C376=10,stditems!C376=11,stditems!C376=30,stditems!C376=16,stditems!C376=12,stditems!C376=25),0,IF(OR(stditems!C376=15,stditems!C376=19,stditems!C376=20,stditems!C376=21,stditems!C376=22,stditems!C376=23,stditems!C376=24,stditems!C376=26,stditems!C376=28,stditems!C376=29,stditems!C376=30,stditems!C376=53,stditems!C376=62,stditems!C376=63,stditems!C376=64,stditems!C376=65,stditems!C376=90),stditems!D376,""))</f>
        <v>0</v>
      </c>
      <c r="D376" t="str">
        <f>IF(ISNA( VLOOKUP(C376,attrDesc!A:C,2,FALSE)),"", "\250/"&amp;VLOOKUP(C376,attrDesc!A:C,2,FALSE)&amp;":"&amp;VLOOKUP(C376,attrDesc!A:C,3,FALSE))</f>
        <v/>
      </c>
      <c r="H376" t="str">
        <f t="shared" si="20"/>
        <v>151/装备位置:腰带</v>
      </c>
      <c r="I376" t="str">
        <f t="shared" si="21"/>
        <v>炎龙腰带=151/装备位置:腰带</v>
      </c>
      <c r="J376" t="str">
        <f t="shared" si="22"/>
        <v/>
      </c>
      <c r="K376" t="str">
        <f t="shared" si="23"/>
        <v/>
      </c>
    </row>
    <row r="377" spans="1:11" x14ac:dyDescent="0.2">
      <c r="A377" t="str">
        <f>IF(LEN(stditems!B377)=0,"",stditems!B377)</f>
        <v>炎龙战靴</v>
      </c>
      <c r="B377" t="str">
        <f>IF(stditems!C377=15,"装备位置:头盔",IF(OR(stditems!C377=19,stditems!C377=20,stditems!C377=21),"装备位置:项链",IF(OR(stditems!C377=5,stditems!C377=6),"装备位置:武器",IF(OR(stditems!C377=10,stditems!C377=11),"装备位置:衣服",IF(stditems!C377=16,"装备位置:斗笠",IF(OR(stditems!C377=22,stditems!C377=23),"装备位置:戒指",IF(OR(stditems!C377=24,stditems!C377=26),"装备位置:手镯",IF(stditems!C377=31,"双击使用物品",IF(stditems!C377=4,"书籍,双击使用",IF(stditems!C377=25,"装备位置:毒符",IF(stditems!C377=41,"任务物品",IF(stditems!C377=56,"强化宝石",IF(stditems!C377=0,"药品",IF(stditems!C377=3,"卷轴",IF(stditems!C377=43,"矿石",IF(stditems!C377=2,"可使用物品",IF(stditems!C377=64,"装备位置:腰带",IF(stditems!C377=62,"装备位置:鞋子",IF(stditems!C377=53,"装备位置:宝石\有气血石功能",IF(stditems!C377=63,"装备位置:灵石",IF(stditems!C377=65,"装备位置:官印",IF(stditems!C377=90,"装备位置:灵玉",IF(OR(stditems!C377=72,stditems!C377=73,stditems!C377=74),"装备位置:称号",IF(stditems!C377=30,"装备位置:勋章",IF(stditems!C377=28,"装备位置:马牌",IF(stditems!C377=12,"装备位置:盾牌",IF(OR(stditems!C377=66,stditems!C377=67),"装备位置:时装衣服",IF(OR(stditems!C377=68,stditems!C377=69),"装备位置:时装武器",IF(OR(stditems!C377=75,stditems!C377=76,stditems!C377=77),"装备位置:时装项链",IF(stditems!C377=78,"装备位置:时装头盔",IF(OR(stditems!C377=79,stditems!C377=80),"装备位置:时装手镯",IF(OR(stditems!C377=81,stditems!C377=82),"装备位置:时装戒指",IF(stditems!C377=83,"装备位置:时装勋章",IF(OR(stditems!C377=84,stditems!C377=85),"装备位置:时装腰带",IF(OR(stditems!C377=86,stditems!C377=87),"装备位置:时装靴子",IF(OR(stditems!C377=88,stditems!C377=89),"装备位置:时装宝石","其他物品"))))))))))))))))))))))))))))))))))))</f>
        <v>装备位置:鞋子</v>
      </c>
      <c r="C377">
        <f>IF(OR(stditems!C377=5,stditems!C377=10,stditems!C377=11,stditems!C377=30,stditems!C377=16,stditems!C377=12,stditems!C377=25),0,IF(OR(stditems!C377=15,stditems!C377=19,stditems!C377=20,stditems!C377=21,stditems!C377=22,stditems!C377=23,stditems!C377=24,stditems!C377=26,stditems!C377=28,stditems!C377=29,stditems!C377=30,stditems!C377=53,stditems!C377=62,stditems!C377=63,stditems!C377=64,stditems!C377=65,stditems!C377=90),stditems!D377,""))</f>
        <v>0</v>
      </c>
      <c r="D377" t="str">
        <f>IF(ISNA( VLOOKUP(C377,attrDesc!A:C,2,FALSE)),"", "\250/"&amp;VLOOKUP(C377,attrDesc!A:C,2,FALSE)&amp;":"&amp;VLOOKUP(C377,attrDesc!A:C,3,FALSE))</f>
        <v/>
      </c>
      <c r="H377" t="str">
        <f t="shared" si="20"/>
        <v>151/装备位置:鞋子</v>
      </c>
      <c r="I377" t="str">
        <f t="shared" si="21"/>
        <v>炎龙战靴=151/装备位置:鞋子</v>
      </c>
      <c r="J377" t="str">
        <f t="shared" si="22"/>
        <v/>
      </c>
      <c r="K377" t="str">
        <f t="shared" si="23"/>
        <v/>
      </c>
    </row>
    <row r="378" spans="1:11" x14ac:dyDescent="0.2">
      <c r="A378" t="str">
        <f>IF(LEN(stditems!B378)=0,"",stditems!B378)</f>
        <v>雷龙杖</v>
      </c>
      <c r="B378" t="str">
        <f>IF(stditems!C378=15,"装备位置:头盔",IF(OR(stditems!C378=19,stditems!C378=20,stditems!C378=21),"装备位置:项链",IF(OR(stditems!C378=5,stditems!C378=6),"装备位置:武器",IF(OR(stditems!C378=10,stditems!C378=11),"装备位置:衣服",IF(stditems!C378=16,"装备位置:斗笠",IF(OR(stditems!C378=22,stditems!C378=23),"装备位置:戒指",IF(OR(stditems!C378=24,stditems!C378=26),"装备位置:手镯",IF(stditems!C378=31,"双击使用物品",IF(stditems!C378=4,"书籍,双击使用",IF(stditems!C378=25,"装备位置:毒符",IF(stditems!C378=41,"任务物品",IF(stditems!C378=56,"强化宝石",IF(stditems!C378=0,"药品",IF(stditems!C378=3,"卷轴",IF(stditems!C378=43,"矿石",IF(stditems!C378=2,"可使用物品",IF(stditems!C378=64,"装备位置:腰带",IF(stditems!C378=62,"装备位置:鞋子",IF(stditems!C378=53,"装备位置:宝石\有气血石功能",IF(stditems!C378=63,"装备位置:灵石",IF(stditems!C378=65,"装备位置:官印",IF(stditems!C378=90,"装备位置:灵玉",IF(OR(stditems!C378=72,stditems!C378=73,stditems!C378=74),"装备位置:称号",IF(stditems!C378=30,"装备位置:勋章",IF(stditems!C378=28,"装备位置:马牌",IF(stditems!C378=12,"装备位置:盾牌",IF(OR(stditems!C378=66,stditems!C378=67),"装备位置:时装衣服",IF(OR(stditems!C378=68,stditems!C378=69),"装备位置:时装武器",IF(OR(stditems!C378=75,stditems!C378=76,stditems!C378=77),"装备位置:时装项链",IF(stditems!C378=78,"装备位置:时装头盔",IF(OR(stditems!C378=79,stditems!C378=80),"装备位置:时装手镯",IF(OR(stditems!C378=81,stditems!C378=82),"装备位置:时装戒指",IF(stditems!C378=83,"装备位置:时装勋章",IF(OR(stditems!C378=84,stditems!C378=85),"装备位置:时装腰带",IF(OR(stditems!C378=86,stditems!C378=87),"装备位置:时装靴子",IF(OR(stditems!C378=88,stditems!C378=89),"装备位置:时装宝石","其他物品"))))))))))))))))))))))))))))))))))))</f>
        <v>装备位置:武器</v>
      </c>
      <c r="C378">
        <f>IF(OR(stditems!C378=5,stditems!C378=10,stditems!C378=11,stditems!C378=30,stditems!C378=16,stditems!C378=12,stditems!C378=25),0,IF(OR(stditems!C378=15,stditems!C378=19,stditems!C378=20,stditems!C378=21,stditems!C378=22,stditems!C378=23,stditems!C378=24,stditems!C378=26,stditems!C378=28,stditems!C378=29,stditems!C378=30,stditems!C378=53,stditems!C378=62,stditems!C378=63,stditems!C378=64,stditems!C378=65,stditems!C378=90),stditems!D378,""))</f>
        <v>0</v>
      </c>
      <c r="D378" t="str">
        <f>IF(ISNA( VLOOKUP(C378,attrDesc!A:C,2,FALSE)),"", "\250/"&amp;VLOOKUP(C378,attrDesc!A:C,2,FALSE)&amp;":"&amp;VLOOKUP(C378,attrDesc!A:C,3,FALSE))</f>
        <v/>
      </c>
      <c r="H378" t="str">
        <f t="shared" si="20"/>
        <v>151/装备位置:武器</v>
      </c>
      <c r="I378" t="str">
        <f t="shared" si="21"/>
        <v>雷龙杖=151/装备位置:武器</v>
      </c>
      <c r="J378" t="str">
        <f t="shared" si="22"/>
        <v/>
      </c>
      <c r="K378" t="str">
        <f t="shared" si="23"/>
        <v/>
      </c>
    </row>
    <row r="379" spans="1:11" x14ac:dyDescent="0.2">
      <c r="A379" t="str">
        <f>IF(LEN(stditems!B379)=0,"",stditems!B379)</f>
        <v>雷龙魔盔</v>
      </c>
      <c r="B379" t="str">
        <f>IF(stditems!C379=15,"装备位置:头盔",IF(OR(stditems!C379=19,stditems!C379=20,stditems!C379=21),"装备位置:项链",IF(OR(stditems!C379=5,stditems!C379=6),"装备位置:武器",IF(OR(stditems!C379=10,stditems!C379=11),"装备位置:衣服",IF(stditems!C379=16,"装备位置:斗笠",IF(OR(stditems!C379=22,stditems!C379=23),"装备位置:戒指",IF(OR(stditems!C379=24,stditems!C379=26),"装备位置:手镯",IF(stditems!C379=31,"双击使用物品",IF(stditems!C379=4,"书籍,双击使用",IF(stditems!C379=25,"装备位置:毒符",IF(stditems!C379=41,"任务物品",IF(stditems!C379=56,"强化宝石",IF(stditems!C379=0,"药品",IF(stditems!C379=3,"卷轴",IF(stditems!C379=43,"矿石",IF(stditems!C379=2,"可使用物品",IF(stditems!C379=64,"装备位置:腰带",IF(stditems!C379=62,"装备位置:鞋子",IF(stditems!C379=53,"装备位置:宝石\有气血石功能",IF(stditems!C379=63,"装备位置:灵石",IF(stditems!C379=65,"装备位置:官印",IF(stditems!C379=90,"装备位置:灵玉",IF(OR(stditems!C379=72,stditems!C379=73,stditems!C379=74),"装备位置:称号",IF(stditems!C379=30,"装备位置:勋章",IF(stditems!C379=28,"装备位置:马牌",IF(stditems!C379=12,"装备位置:盾牌",IF(OR(stditems!C379=66,stditems!C379=67),"装备位置:时装衣服",IF(OR(stditems!C379=68,stditems!C379=69),"装备位置:时装武器",IF(OR(stditems!C379=75,stditems!C379=76,stditems!C379=77),"装备位置:时装项链",IF(stditems!C379=78,"装备位置:时装头盔",IF(OR(stditems!C379=79,stditems!C379=80),"装备位置:时装手镯",IF(OR(stditems!C379=81,stditems!C379=82),"装备位置:时装戒指",IF(stditems!C379=83,"装备位置:时装勋章",IF(OR(stditems!C379=84,stditems!C379=85),"装备位置:时装腰带",IF(OR(stditems!C379=86,stditems!C379=87),"装备位置:时装靴子",IF(OR(stditems!C379=88,stditems!C379=89),"装备位置:时装宝石","其他物品"))))))))))))))))))))))))))))))))))))</f>
        <v>装备位置:头盔</v>
      </c>
      <c r="C379">
        <f>IF(OR(stditems!C379=5,stditems!C379=10,stditems!C379=11,stditems!C379=30,stditems!C379=16,stditems!C379=12,stditems!C379=25),0,IF(OR(stditems!C379=15,stditems!C379=19,stditems!C379=20,stditems!C379=21,stditems!C379=22,stditems!C379=23,stditems!C379=24,stditems!C379=26,stditems!C379=28,stditems!C379=29,stditems!C379=30,stditems!C379=53,stditems!C379=62,stditems!C379=63,stditems!C379=64,stditems!C379=65,stditems!C379=90),stditems!D379,""))</f>
        <v>0</v>
      </c>
      <c r="D379" t="str">
        <f>IF(ISNA( VLOOKUP(C379,attrDesc!A:C,2,FALSE)),"", "\250/"&amp;VLOOKUP(C379,attrDesc!A:C,2,FALSE)&amp;":"&amp;VLOOKUP(C379,attrDesc!A:C,3,FALSE))</f>
        <v/>
      </c>
      <c r="H379" t="str">
        <f t="shared" si="20"/>
        <v>151/装备位置:头盔</v>
      </c>
      <c r="I379" t="str">
        <f t="shared" si="21"/>
        <v>雷龙魔盔=151/装备位置:头盔</v>
      </c>
      <c r="J379" t="str">
        <f t="shared" si="22"/>
        <v/>
      </c>
      <c r="K379" t="str">
        <f t="shared" si="23"/>
        <v/>
      </c>
    </row>
    <row r="380" spans="1:11" x14ac:dyDescent="0.2">
      <c r="A380" t="str">
        <f>IF(LEN(stditems!B380)=0,"",stditems!B380)</f>
        <v>雷龙项链</v>
      </c>
      <c r="B380" t="str">
        <f>IF(stditems!C380=15,"装备位置:头盔",IF(OR(stditems!C380=19,stditems!C380=20,stditems!C380=21),"装备位置:项链",IF(OR(stditems!C380=5,stditems!C380=6),"装备位置:武器",IF(OR(stditems!C380=10,stditems!C380=11),"装备位置:衣服",IF(stditems!C380=16,"装备位置:斗笠",IF(OR(stditems!C380=22,stditems!C380=23),"装备位置:戒指",IF(OR(stditems!C380=24,stditems!C380=26),"装备位置:手镯",IF(stditems!C380=31,"双击使用物品",IF(stditems!C380=4,"书籍,双击使用",IF(stditems!C380=25,"装备位置:毒符",IF(stditems!C380=41,"任务物品",IF(stditems!C380=56,"强化宝石",IF(stditems!C380=0,"药品",IF(stditems!C380=3,"卷轴",IF(stditems!C380=43,"矿石",IF(stditems!C380=2,"可使用物品",IF(stditems!C380=64,"装备位置:腰带",IF(stditems!C380=62,"装备位置:鞋子",IF(stditems!C380=53,"装备位置:宝石\有气血石功能",IF(stditems!C380=63,"装备位置:灵石",IF(stditems!C380=65,"装备位置:官印",IF(stditems!C380=90,"装备位置:灵玉",IF(OR(stditems!C380=72,stditems!C380=73,stditems!C380=74),"装备位置:称号",IF(stditems!C380=30,"装备位置:勋章",IF(stditems!C380=28,"装备位置:马牌",IF(stditems!C380=12,"装备位置:盾牌",IF(OR(stditems!C380=66,stditems!C380=67),"装备位置:时装衣服",IF(OR(stditems!C380=68,stditems!C380=69),"装备位置:时装武器",IF(OR(stditems!C380=75,stditems!C380=76,stditems!C380=77),"装备位置:时装项链",IF(stditems!C380=78,"装备位置:时装头盔",IF(OR(stditems!C380=79,stditems!C380=80),"装备位置:时装手镯",IF(OR(stditems!C380=81,stditems!C380=82),"装备位置:时装戒指",IF(stditems!C380=83,"装备位置:时装勋章",IF(OR(stditems!C380=84,stditems!C380=85),"装备位置:时装腰带",IF(OR(stditems!C380=86,stditems!C380=87),"装备位置:时装靴子",IF(OR(stditems!C380=88,stditems!C380=89),"装备位置:时装宝石","其他物品"))))))))))))))))))))))))))))))))))))</f>
        <v>装备位置:项链</v>
      </c>
      <c r="C380">
        <f>IF(OR(stditems!C380=5,stditems!C380=10,stditems!C380=11,stditems!C380=30,stditems!C380=16,stditems!C380=12,stditems!C380=25),0,IF(OR(stditems!C380=15,stditems!C380=19,stditems!C380=20,stditems!C380=21,stditems!C380=22,stditems!C380=23,stditems!C380=24,stditems!C380=26,stditems!C380=28,stditems!C380=29,stditems!C380=30,stditems!C380=53,stditems!C380=62,stditems!C380=63,stditems!C380=64,stditems!C380=65,stditems!C380=90),stditems!D380,""))</f>
        <v>0</v>
      </c>
      <c r="D380" t="str">
        <f>IF(ISNA( VLOOKUP(C380,attrDesc!A:C,2,FALSE)),"", "\250/"&amp;VLOOKUP(C380,attrDesc!A:C,2,FALSE)&amp;":"&amp;VLOOKUP(C380,attrDesc!A:C,3,FALSE))</f>
        <v/>
      </c>
      <c r="H380" t="str">
        <f t="shared" si="20"/>
        <v>151/装备位置:项链</v>
      </c>
      <c r="I380" t="str">
        <f t="shared" si="21"/>
        <v>雷龙项链=151/装备位置:项链</v>
      </c>
      <c r="J380" t="str">
        <f t="shared" si="22"/>
        <v/>
      </c>
      <c r="K380" t="str">
        <f t="shared" si="23"/>
        <v/>
      </c>
    </row>
    <row r="381" spans="1:11" x14ac:dyDescent="0.2">
      <c r="A381" t="str">
        <f>IF(LEN(stditems!B381)=0,"",stditems!B381)</f>
        <v>雷龙魔戒</v>
      </c>
      <c r="B381" t="str">
        <f>IF(stditems!C381=15,"装备位置:头盔",IF(OR(stditems!C381=19,stditems!C381=20,stditems!C381=21),"装备位置:项链",IF(OR(stditems!C381=5,stditems!C381=6),"装备位置:武器",IF(OR(stditems!C381=10,stditems!C381=11),"装备位置:衣服",IF(stditems!C381=16,"装备位置:斗笠",IF(OR(stditems!C381=22,stditems!C381=23),"装备位置:戒指",IF(OR(stditems!C381=24,stditems!C381=26),"装备位置:手镯",IF(stditems!C381=31,"双击使用物品",IF(stditems!C381=4,"书籍,双击使用",IF(stditems!C381=25,"装备位置:毒符",IF(stditems!C381=41,"任务物品",IF(stditems!C381=56,"强化宝石",IF(stditems!C381=0,"药品",IF(stditems!C381=3,"卷轴",IF(stditems!C381=43,"矿石",IF(stditems!C381=2,"可使用物品",IF(stditems!C381=64,"装备位置:腰带",IF(stditems!C381=62,"装备位置:鞋子",IF(stditems!C381=53,"装备位置:宝石\有气血石功能",IF(stditems!C381=63,"装备位置:灵石",IF(stditems!C381=65,"装备位置:官印",IF(stditems!C381=90,"装备位置:灵玉",IF(OR(stditems!C381=72,stditems!C381=73,stditems!C381=74),"装备位置:称号",IF(stditems!C381=30,"装备位置:勋章",IF(stditems!C381=28,"装备位置:马牌",IF(stditems!C381=12,"装备位置:盾牌",IF(OR(stditems!C381=66,stditems!C381=67),"装备位置:时装衣服",IF(OR(stditems!C381=68,stditems!C381=69),"装备位置:时装武器",IF(OR(stditems!C381=75,stditems!C381=76,stditems!C381=77),"装备位置:时装项链",IF(stditems!C381=78,"装备位置:时装头盔",IF(OR(stditems!C381=79,stditems!C381=80),"装备位置:时装手镯",IF(OR(stditems!C381=81,stditems!C381=82),"装备位置:时装戒指",IF(stditems!C381=83,"装备位置:时装勋章",IF(OR(stditems!C381=84,stditems!C381=85),"装备位置:时装腰带",IF(OR(stditems!C381=86,stditems!C381=87),"装备位置:时装靴子",IF(OR(stditems!C381=88,stditems!C381=89),"装备位置:时装宝石","其他物品"))))))))))))))))))))))))))))))))))))</f>
        <v>装备位置:戒指</v>
      </c>
      <c r="C381">
        <f>IF(OR(stditems!C381=5,stditems!C381=10,stditems!C381=11,stditems!C381=30,stditems!C381=16,stditems!C381=12,stditems!C381=25),0,IF(OR(stditems!C381=15,stditems!C381=19,stditems!C381=20,stditems!C381=21,stditems!C381=22,stditems!C381=23,stditems!C381=24,stditems!C381=26,stditems!C381=28,stditems!C381=29,stditems!C381=30,stditems!C381=53,stditems!C381=62,stditems!C381=63,stditems!C381=64,stditems!C381=65,stditems!C381=90),stditems!D381,""))</f>
        <v>0</v>
      </c>
      <c r="D381" t="str">
        <f>IF(ISNA( VLOOKUP(C381,attrDesc!A:C,2,FALSE)),"", "\250/"&amp;VLOOKUP(C381,attrDesc!A:C,2,FALSE)&amp;":"&amp;VLOOKUP(C381,attrDesc!A:C,3,FALSE))</f>
        <v/>
      </c>
      <c r="H381" t="str">
        <f t="shared" si="20"/>
        <v>151/装备位置:戒指</v>
      </c>
      <c r="I381" t="str">
        <f t="shared" si="21"/>
        <v>雷龙魔戒=151/装备位置:戒指</v>
      </c>
      <c r="J381" t="str">
        <f t="shared" si="22"/>
        <v/>
      </c>
      <c r="K381" t="str">
        <f t="shared" si="23"/>
        <v/>
      </c>
    </row>
    <row r="382" spans="1:11" x14ac:dyDescent="0.2">
      <c r="A382" t="str">
        <f>IF(LEN(stditems!B382)=0,"",stditems!B382)</f>
        <v>雷龙护腕</v>
      </c>
      <c r="B382" t="str">
        <f>IF(stditems!C382=15,"装备位置:头盔",IF(OR(stditems!C382=19,stditems!C382=20,stditems!C382=21),"装备位置:项链",IF(OR(stditems!C382=5,stditems!C382=6),"装备位置:武器",IF(OR(stditems!C382=10,stditems!C382=11),"装备位置:衣服",IF(stditems!C382=16,"装备位置:斗笠",IF(OR(stditems!C382=22,stditems!C382=23),"装备位置:戒指",IF(OR(stditems!C382=24,stditems!C382=26),"装备位置:手镯",IF(stditems!C382=31,"双击使用物品",IF(stditems!C382=4,"书籍,双击使用",IF(stditems!C382=25,"装备位置:毒符",IF(stditems!C382=41,"任务物品",IF(stditems!C382=56,"强化宝石",IF(stditems!C382=0,"药品",IF(stditems!C382=3,"卷轴",IF(stditems!C382=43,"矿石",IF(stditems!C382=2,"可使用物品",IF(stditems!C382=64,"装备位置:腰带",IF(stditems!C382=62,"装备位置:鞋子",IF(stditems!C382=53,"装备位置:宝石\有气血石功能",IF(stditems!C382=63,"装备位置:灵石",IF(stditems!C382=65,"装备位置:官印",IF(stditems!C382=90,"装备位置:灵玉",IF(OR(stditems!C382=72,stditems!C382=73,stditems!C382=74),"装备位置:称号",IF(stditems!C382=30,"装备位置:勋章",IF(stditems!C382=28,"装备位置:马牌",IF(stditems!C382=12,"装备位置:盾牌",IF(OR(stditems!C382=66,stditems!C382=67),"装备位置:时装衣服",IF(OR(stditems!C382=68,stditems!C382=69),"装备位置:时装武器",IF(OR(stditems!C382=75,stditems!C382=76,stditems!C382=77),"装备位置:时装项链",IF(stditems!C382=78,"装备位置:时装头盔",IF(OR(stditems!C382=79,stditems!C382=80),"装备位置:时装手镯",IF(OR(stditems!C382=81,stditems!C382=82),"装备位置:时装戒指",IF(stditems!C382=83,"装备位置:时装勋章",IF(OR(stditems!C382=84,stditems!C382=85),"装备位置:时装腰带",IF(OR(stditems!C382=86,stditems!C382=87),"装备位置:时装靴子",IF(OR(stditems!C382=88,stditems!C382=89),"装备位置:时装宝石","其他物品"))))))))))))))))))))))))))))))))))))</f>
        <v>装备位置:手镯</v>
      </c>
      <c r="C382">
        <f>IF(OR(stditems!C382=5,stditems!C382=10,stditems!C382=11,stditems!C382=30,stditems!C382=16,stditems!C382=12,stditems!C382=25),0,IF(OR(stditems!C382=15,stditems!C382=19,stditems!C382=20,stditems!C382=21,stditems!C382=22,stditems!C382=23,stditems!C382=24,stditems!C382=26,stditems!C382=28,stditems!C382=29,stditems!C382=30,stditems!C382=53,stditems!C382=62,stditems!C382=63,stditems!C382=64,stditems!C382=65,stditems!C382=90),stditems!D382,""))</f>
        <v>0</v>
      </c>
      <c r="D382" t="str">
        <f>IF(ISNA( VLOOKUP(C382,attrDesc!A:C,2,FALSE)),"", "\250/"&amp;VLOOKUP(C382,attrDesc!A:C,2,FALSE)&amp;":"&amp;VLOOKUP(C382,attrDesc!A:C,3,FALSE))</f>
        <v/>
      </c>
      <c r="H382" t="str">
        <f t="shared" si="20"/>
        <v>151/装备位置:手镯</v>
      </c>
      <c r="I382" t="str">
        <f t="shared" si="21"/>
        <v>雷龙护腕=151/装备位置:手镯</v>
      </c>
      <c r="J382" t="str">
        <f t="shared" si="22"/>
        <v/>
      </c>
      <c r="K382" t="str">
        <f t="shared" si="23"/>
        <v/>
      </c>
    </row>
    <row r="383" spans="1:11" x14ac:dyDescent="0.2">
      <c r="A383" t="str">
        <f>IF(LEN(stditems!B383)=0,"",stditems!B383)</f>
        <v>雷龙腰带</v>
      </c>
      <c r="B383" t="str">
        <f>IF(stditems!C383=15,"装备位置:头盔",IF(OR(stditems!C383=19,stditems!C383=20,stditems!C383=21),"装备位置:项链",IF(OR(stditems!C383=5,stditems!C383=6),"装备位置:武器",IF(OR(stditems!C383=10,stditems!C383=11),"装备位置:衣服",IF(stditems!C383=16,"装备位置:斗笠",IF(OR(stditems!C383=22,stditems!C383=23),"装备位置:戒指",IF(OR(stditems!C383=24,stditems!C383=26),"装备位置:手镯",IF(stditems!C383=31,"双击使用物品",IF(stditems!C383=4,"书籍,双击使用",IF(stditems!C383=25,"装备位置:毒符",IF(stditems!C383=41,"任务物品",IF(stditems!C383=56,"强化宝石",IF(stditems!C383=0,"药品",IF(stditems!C383=3,"卷轴",IF(stditems!C383=43,"矿石",IF(stditems!C383=2,"可使用物品",IF(stditems!C383=64,"装备位置:腰带",IF(stditems!C383=62,"装备位置:鞋子",IF(stditems!C383=53,"装备位置:宝石\有气血石功能",IF(stditems!C383=63,"装备位置:灵石",IF(stditems!C383=65,"装备位置:官印",IF(stditems!C383=90,"装备位置:灵玉",IF(OR(stditems!C383=72,stditems!C383=73,stditems!C383=74),"装备位置:称号",IF(stditems!C383=30,"装备位置:勋章",IF(stditems!C383=28,"装备位置:马牌",IF(stditems!C383=12,"装备位置:盾牌",IF(OR(stditems!C383=66,stditems!C383=67),"装备位置:时装衣服",IF(OR(stditems!C383=68,stditems!C383=69),"装备位置:时装武器",IF(OR(stditems!C383=75,stditems!C383=76,stditems!C383=77),"装备位置:时装项链",IF(stditems!C383=78,"装备位置:时装头盔",IF(OR(stditems!C383=79,stditems!C383=80),"装备位置:时装手镯",IF(OR(stditems!C383=81,stditems!C383=82),"装备位置:时装戒指",IF(stditems!C383=83,"装备位置:时装勋章",IF(OR(stditems!C383=84,stditems!C383=85),"装备位置:时装腰带",IF(OR(stditems!C383=86,stditems!C383=87),"装备位置:时装靴子",IF(OR(stditems!C383=88,stditems!C383=89),"装备位置:时装宝石","其他物品"))))))))))))))))))))))))))))))))))))</f>
        <v>装备位置:腰带</v>
      </c>
      <c r="C383">
        <f>IF(OR(stditems!C383=5,stditems!C383=10,stditems!C383=11,stditems!C383=30,stditems!C383=16,stditems!C383=12,stditems!C383=25),0,IF(OR(stditems!C383=15,stditems!C383=19,stditems!C383=20,stditems!C383=21,stditems!C383=22,stditems!C383=23,stditems!C383=24,stditems!C383=26,stditems!C383=28,stditems!C383=29,stditems!C383=30,stditems!C383=53,stditems!C383=62,stditems!C383=63,stditems!C383=64,stditems!C383=65,stditems!C383=90),stditems!D383,""))</f>
        <v>0</v>
      </c>
      <c r="D383" t="str">
        <f>IF(ISNA( VLOOKUP(C383,attrDesc!A:C,2,FALSE)),"", "\250/"&amp;VLOOKUP(C383,attrDesc!A:C,2,FALSE)&amp;":"&amp;VLOOKUP(C383,attrDesc!A:C,3,FALSE))</f>
        <v/>
      </c>
      <c r="H383" t="str">
        <f t="shared" si="20"/>
        <v>151/装备位置:腰带</v>
      </c>
      <c r="I383" t="str">
        <f t="shared" si="21"/>
        <v>雷龙腰带=151/装备位置:腰带</v>
      </c>
      <c r="J383" t="str">
        <f t="shared" si="22"/>
        <v/>
      </c>
      <c r="K383" t="str">
        <f t="shared" si="23"/>
        <v/>
      </c>
    </row>
    <row r="384" spans="1:11" x14ac:dyDescent="0.2">
      <c r="A384" t="str">
        <f>IF(LEN(stditems!B384)=0,"",stditems!B384)</f>
        <v>雷龙魔靴</v>
      </c>
      <c r="B384" t="str">
        <f>IF(stditems!C384=15,"装备位置:头盔",IF(OR(stditems!C384=19,stditems!C384=20,stditems!C384=21),"装备位置:项链",IF(OR(stditems!C384=5,stditems!C384=6),"装备位置:武器",IF(OR(stditems!C384=10,stditems!C384=11),"装备位置:衣服",IF(stditems!C384=16,"装备位置:斗笠",IF(OR(stditems!C384=22,stditems!C384=23),"装备位置:戒指",IF(OR(stditems!C384=24,stditems!C384=26),"装备位置:手镯",IF(stditems!C384=31,"双击使用物品",IF(stditems!C384=4,"书籍,双击使用",IF(stditems!C384=25,"装备位置:毒符",IF(stditems!C384=41,"任务物品",IF(stditems!C384=56,"强化宝石",IF(stditems!C384=0,"药品",IF(stditems!C384=3,"卷轴",IF(stditems!C384=43,"矿石",IF(stditems!C384=2,"可使用物品",IF(stditems!C384=64,"装备位置:腰带",IF(stditems!C384=62,"装备位置:鞋子",IF(stditems!C384=53,"装备位置:宝石\有气血石功能",IF(stditems!C384=63,"装备位置:灵石",IF(stditems!C384=65,"装备位置:官印",IF(stditems!C384=90,"装备位置:灵玉",IF(OR(stditems!C384=72,stditems!C384=73,stditems!C384=74),"装备位置:称号",IF(stditems!C384=30,"装备位置:勋章",IF(stditems!C384=28,"装备位置:马牌",IF(stditems!C384=12,"装备位置:盾牌",IF(OR(stditems!C384=66,stditems!C384=67),"装备位置:时装衣服",IF(OR(stditems!C384=68,stditems!C384=69),"装备位置:时装武器",IF(OR(stditems!C384=75,stditems!C384=76,stditems!C384=77),"装备位置:时装项链",IF(stditems!C384=78,"装备位置:时装头盔",IF(OR(stditems!C384=79,stditems!C384=80),"装备位置:时装手镯",IF(OR(stditems!C384=81,stditems!C384=82),"装备位置:时装戒指",IF(stditems!C384=83,"装备位置:时装勋章",IF(OR(stditems!C384=84,stditems!C384=85),"装备位置:时装腰带",IF(OR(stditems!C384=86,stditems!C384=87),"装备位置:时装靴子",IF(OR(stditems!C384=88,stditems!C384=89),"装备位置:时装宝石","其他物品"))))))))))))))))))))))))))))))))))))</f>
        <v>装备位置:鞋子</v>
      </c>
      <c r="C384">
        <f>IF(OR(stditems!C384=5,stditems!C384=10,stditems!C384=11,stditems!C384=30,stditems!C384=16,stditems!C384=12,stditems!C384=25),0,IF(OR(stditems!C384=15,stditems!C384=19,stditems!C384=20,stditems!C384=21,stditems!C384=22,stditems!C384=23,stditems!C384=24,stditems!C384=26,stditems!C384=28,stditems!C384=29,stditems!C384=30,stditems!C384=53,stditems!C384=62,stditems!C384=63,stditems!C384=64,stditems!C384=65,stditems!C384=90),stditems!D384,""))</f>
        <v>0</v>
      </c>
      <c r="D384" t="str">
        <f>IF(ISNA( VLOOKUP(C384,attrDesc!A:C,2,FALSE)),"", "\250/"&amp;VLOOKUP(C384,attrDesc!A:C,2,FALSE)&amp;":"&amp;VLOOKUP(C384,attrDesc!A:C,3,FALSE))</f>
        <v/>
      </c>
      <c r="H384" t="str">
        <f t="shared" si="20"/>
        <v>151/装备位置:鞋子</v>
      </c>
      <c r="I384" t="str">
        <f t="shared" si="21"/>
        <v>雷龙魔靴=151/装备位置:鞋子</v>
      </c>
      <c r="J384" t="str">
        <f t="shared" si="22"/>
        <v/>
      </c>
      <c r="K384" t="str">
        <f t="shared" si="23"/>
        <v/>
      </c>
    </row>
    <row r="385" spans="1:11" x14ac:dyDescent="0.2">
      <c r="A385" t="str">
        <f>IF(LEN(stditems!B385)=0,"",stditems!B385)</f>
        <v>青龙刺</v>
      </c>
      <c r="B385" t="str">
        <f>IF(stditems!C385=15,"装备位置:头盔",IF(OR(stditems!C385=19,stditems!C385=20,stditems!C385=21),"装备位置:项链",IF(OR(stditems!C385=5,stditems!C385=6),"装备位置:武器",IF(OR(stditems!C385=10,stditems!C385=11),"装备位置:衣服",IF(stditems!C385=16,"装备位置:斗笠",IF(OR(stditems!C385=22,stditems!C385=23),"装备位置:戒指",IF(OR(stditems!C385=24,stditems!C385=26),"装备位置:手镯",IF(stditems!C385=31,"双击使用物品",IF(stditems!C385=4,"书籍,双击使用",IF(stditems!C385=25,"装备位置:毒符",IF(stditems!C385=41,"任务物品",IF(stditems!C385=56,"强化宝石",IF(stditems!C385=0,"药品",IF(stditems!C385=3,"卷轴",IF(stditems!C385=43,"矿石",IF(stditems!C385=2,"可使用物品",IF(stditems!C385=64,"装备位置:腰带",IF(stditems!C385=62,"装备位置:鞋子",IF(stditems!C385=53,"装备位置:宝石\有气血石功能",IF(stditems!C385=63,"装备位置:灵石",IF(stditems!C385=65,"装备位置:官印",IF(stditems!C385=90,"装备位置:灵玉",IF(OR(stditems!C385=72,stditems!C385=73,stditems!C385=74),"装备位置:称号",IF(stditems!C385=30,"装备位置:勋章",IF(stditems!C385=28,"装备位置:马牌",IF(stditems!C385=12,"装备位置:盾牌",IF(OR(stditems!C385=66,stditems!C385=67),"装备位置:时装衣服",IF(OR(stditems!C385=68,stditems!C385=69),"装备位置:时装武器",IF(OR(stditems!C385=75,stditems!C385=76,stditems!C385=77),"装备位置:时装项链",IF(stditems!C385=78,"装备位置:时装头盔",IF(OR(stditems!C385=79,stditems!C385=80),"装备位置:时装手镯",IF(OR(stditems!C385=81,stditems!C385=82),"装备位置:时装戒指",IF(stditems!C385=83,"装备位置:时装勋章",IF(OR(stditems!C385=84,stditems!C385=85),"装备位置:时装腰带",IF(OR(stditems!C385=86,stditems!C385=87),"装备位置:时装靴子",IF(OR(stditems!C385=88,stditems!C385=89),"装备位置:时装宝石","其他物品"))))))))))))))))))))))))))))))))))))</f>
        <v>装备位置:武器</v>
      </c>
      <c r="C385">
        <f>IF(OR(stditems!C385=5,stditems!C385=10,stditems!C385=11,stditems!C385=30,stditems!C385=16,stditems!C385=12,stditems!C385=25),0,IF(OR(stditems!C385=15,stditems!C385=19,stditems!C385=20,stditems!C385=21,stditems!C385=22,stditems!C385=23,stditems!C385=24,stditems!C385=26,stditems!C385=28,stditems!C385=29,stditems!C385=30,stditems!C385=53,stditems!C385=62,stditems!C385=63,stditems!C385=64,stditems!C385=65,stditems!C385=90),stditems!D385,""))</f>
        <v>0</v>
      </c>
      <c r="D385" t="str">
        <f>IF(ISNA( VLOOKUP(C385,attrDesc!A:C,2,FALSE)),"", "\250/"&amp;VLOOKUP(C385,attrDesc!A:C,2,FALSE)&amp;":"&amp;VLOOKUP(C385,attrDesc!A:C,3,FALSE))</f>
        <v/>
      </c>
      <c r="H385" t="str">
        <f t="shared" si="20"/>
        <v>151/装备位置:武器</v>
      </c>
      <c r="I385" t="str">
        <f t="shared" si="21"/>
        <v>青龙刺=151/装备位置:武器</v>
      </c>
      <c r="J385" t="str">
        <f t="shared" si="22"/>
        <v/>
      </c>
      <c r="K385" t="str">
        <f t="shared" si="23"/>
        <v/>
      </c>
    </row>
    <row r="386" spans="1:11" x14ac:dyDescent="0.2">
      <c r="A386" t="str">
        <f>IF(LEN(stditems!B386)=0,"",stditems!B386)</f>
        <v>青龙道盔</v>
      </c>
      <c r="B386" t="str">
        <f>IF(stditems!C386=15,"装备位置:头盔",IF(OR(stditems!C386=19,stditems!C386=20,stditems!C386=21),"装备位置:项链",IF(OR(stditems!C386=5,stditems!C386=6),"装备位置:武器",IF(OR(stditems!C386=10,stditems!C386=11),"装备位置:衣服",IF(stditems!C386=16,"装备位置:斗笠",IF(OR(stditems!C386=22,stditems!C386=23),"装备位置:戒指",IF(OR(stditems!C386=24,stditems!C386=26),"装备位置:手镯",IF(stditems!C386=31,"双击使用物品",IF(stditems!C386=4,"书籍,双击使用",IF(stditems!C386=25,"装备位置:毒符",IF(stditems!C386=41,"任务物品",IF(stditems!C386=56,"强化宝石",IF(stditems!C386=0,"药品",IF(stditems!C386=3,"卷轴",IF(stditems!C386=43,"矿石",IF(stditems!C386=2,"可使用物品",IF(stditems!C386=64,"装备位置:腰带",IF(stditems!C386=62,"装备位置:鞋子",IF(stditems!C386=53,"装备位置:宝石\有气血石功能",IF(stditems!C386=63,"装备位置:灵石",IF(stditems!C386=65,"装备位置:官印",IF(stditems!C386=90,"装备位置:灵玉",IF(OR(stditems!C386=72,stditems!C386=73,stditems!C386=74),"装备位置:称号",IF(stditems!C386=30,"装备位置:勋章",IF(stditems!C386=28,"装备位置:马牌",IF(stditems!C386=12,"装备位置:盾牌",IF(OR(stditems!C386=66,stditems!C386=67),"装备位置:时装衣服",IF(OR(stditems!C386=68,stditems!C386=69),"装备位置:时装武器",IF(OR(stditems!C386=75,stditems!C386=76,stditems!C386=77),"装备位置:时装项链",IF(stditems!C386=78,"装备位置:时装头盔",IF(OR(stditems!C386=79,stditems!C386=80),"装备位置:时装手镯",IF(OR(stditems!C386=81,stditems!C386=82),"装备位置:时装戒指",IF(stditems!C386=83,"装备位置:时装勋章",IF(OR(stditems!C386=84,stditems!C386=85),"装备位置:时装腰带",IF(OR(stditems!C386=86,stditems!C386=87),"装备位置:时装靴子",IF(OR(stditems!C386=88,stditems!C386=89),"装备位置:时装宝石","其他物品"))))))))))))))))))))))))))))))))))))</f>
        <v>装备位置:头盔</v>
      </c>
      <c r="C386">
        <f>IF(OR(stditems!C386=5,stditems!C386=10,stditems!C386=11,stditems!C386=30,stditems!C386=16,stditems!C386=12,stditems!C386=25),0,IF(OR(stditems!C386=15,stditems!C386=19,stditems!C386=20,stditems!C386=21,stditems!C386=22,stditems!C386=23,stditems!C386=24,stditems!C386=26,stditems!C386=28,stditems!C386=29,stditems!C386=30,stditems!C386=53,stditems!C386=62,stditems!C386=63,stditems!C386=64,stditems!C386=65,stditems!C386=90),stditems!D386,""))</f>
        <v>0</v>
      </c>
      <c r="D386" t="str">
        <f>IF(ISNA( VLOOKUP(C386,attrDesc!A:C,2,FALSE)),"", "\250/"&amp;VLOOKUP(C386,attrDesc!A:C,2,FALSE)&amp;":"&amp;VLOOKUP(C386,attrDesc!A:C,3,FALSE))</f>
        <v/>
      </c>
      <c r="H386" t="str">
        <f t="shared" si="20"/>
        <v>151/装备位置:头盔</v>
      </c>
      <c r="I386" t="str">
        <f t="shared" si="21"/>
        <v>青龙道盔=151/装备位置:头盔</v>
      </c>
      <c r="J386" t="str">
        <f t="shared" si="22"/>
        <v/>
      </c>
      <c r="K386" t="str">
        <f t="shared" si="23"/>
        <v/>
      </c>
    </row>
    <row r="387" spans="1:11" x14ac:dyDescent="0.2">
      <c r="A387" t="str">
        <f>IF(LEN(stditems!B387)=0,"",stditems!B387)</f>
        <v>青龙项链</v>
      </c>
      <c r="B387" t="str">
        <f>IF(stditems!C387=15,"装备位置:头盔",IF(OR(stditems!C387=19,stditems!C387=20,stditems!C387=21),"装备位置:项链",IF(OR(stditems!C387=5,stditems!C387=6),"装备位置:武器",IF(OR(stditems!C387=10,stditems!C387=11),"装备位置:衣服",IF(stditems!C387=16,"装备位置:斗笠",IF(OR(stditems!C387=22,stditems!C387=23),"装备位置:戒指",IF(OR(stditems!C387=24,stditems!C387=26),"装备位置:手镯",IF(stditems!C387=31,"双击使用物品",IF(stditems!C387=4,"书籍,双击使用",IF(stditems!C387=25,"装备位置:毒符",IF(stditems!C387=41,"任务物品",IF(stditems!C387=56,"强化宝石",IF(stditems!C387=0,"药品",IF(stditems!C387=3,"卷轴",IF(stditems!C387=43,"矿石",IF(stditems!C387=2,"可使用物品",IF(stditems!C387=64,"装备位置:腰带",IF(stditems!C387=62,"装备位置:鞋子",IF(stditems!C387=53,"装备位置:宝石\有气血石功能",IF(stditems!C387=63,"装备位置:灵石",IF(stditems!C387=65,"装备位置:官印",IF(stditems!C387=90,"装备位置:灵玉",IF(OR(stditems!C387=72,stditems!C387=73,stditems!C387=74),"装备位置:称号",IF(stditems!C387=30,"装备位置:勋章",IF(stditems!C387=28,"装备位置:马牌",IF(stditems!C387=12,"装备位置:盾牌",IF(OR(stditems!C387=66,stditems!C387=67),"装备位置:时装衣服",IF(OR(stditems!C387=68,stditems!C387=69),"装备位置:时装武器",IF(OR(stditems!C387=75,stditems!C387=76,stditems!C387=77),"装备位置:时装项链",IF(stditems!C387=78,"装备位置:时装头盔",IF(OR(stditems!C387=79,stditems!C387=80),"装备位置:时装手镯",IF(OR(stditems!C387=81,stditems!C387=82),"装备位置:时装戒指",IF(stditems!C387=83,"装备位置:时装勋章",IF(OR(stditems!C387=84,stditems!C387=85),"装备位置:时装腰带",IF(OR(stditems!C387=86,stditems!C387=87),"装备位置:时装靴子",IF(OR(stditems!C387=88,stditems!C387=89),"装备位置:时装宝石","其他物品"))))))))))))))))))))))))))))))))))))</f>
        <v>装备位置:项链</v>
      </c>
      <c r="C387">
        <f>IF(OR(stditems!C387=5,stditems!C387=10,stditems!C387=11,stditems!C387=30,stditems!C387=16,stditems!C387=12,stditems!C387=25),0,IF(OR(stditems!C387=15,stditems!C387=19,stditems!C387=20,stditems!C387=21,stditems!C387=22,stditems!C387=23,stditems!C387=24,stditems!C387=26,stditems!C387=28,stditems!C387=29,stditems!C387=30,stditems!C387=53,stditems!C387=62,stditems!C387=63,stditems!C387=64,stditems!C387=65,stditems!C387=90),stditems!D387,""))</f>
        <v>0</v>
      </c>
      <c r="D387" t="str">
        <f>IF(ISNA( VLOOKUP(C387,attrDesc!A:C,2,FALSE)),"", "\250/"&amp;VLOOKUP(C387,attrDesc!A:C,2,FALSE)&amp;":"&amp;VLOOKUP(C387,attrDesc!A:C,3,FALSE))</f>
        <v/>
      </c>
      <c r="H387" t="str">
        <f t="shared" ref="H387:H450" si="24">IF(LEN(A387)=0,"", IF(LEN(B387)=0,"","151/"&amp;B387)&amp;IF(LEN(D387)=0,"", "\249/"&amp;D387))</f>
        <v>151/装备位置:项链</v>
      </c>
      <c r="I387" t="str">
        <f t="shared" ref="I387:I450" si="25">IF(LEN(H387)=0,"",A387&amp;"="&amp; H387)</f>
        <v>青龙项链=151/装备位置:项链</v>
      </c>
      <c r="J387" t="str">
        <f t="shared" ref="J387:J450" si="26">IF(LEN(E387)=0,"", "\168/[物品特性]\"&amp;E387) &amp;IF(LEN(F387)=0,"", "\168/[物品备注]\"&amp; F387)&amp;IF(LEN(G387)=0,"", "\168/[物品出处]\"&amp; G387)</f>
        <v/>
      </c>
      <c r="K387" t="str">
        <f t="shared" ref="K387:K450" si="27">IF(LEN(J387)=0,"",A387&amp;"="&amp;J387)</f>
        <v/>
      </c>
    </row>
    <row r="388" spans="1:11" x14ac:dyDescent="0.2">
      <c r="A388" t="str">
        <f>IF(LEN(stditems!B388)=0,"",stditems!B388)</f>
        <v>青龙道戒</v>
      </c>
      <c r="B388" t="str">
        <f>IF(stditems!C388=15,"装备位置:头盔",IF(OR(stditems!C388=19,stditems!C388=20,stditems!C388=21),"装备位置:项链",IF(OR(stditems!C388=5,stditems!C388=6),"装备位置:武器",IF(OR(stditems!C388=10,stditems!C388=11),"装备位置:衣服",IF(stditems!C388=16,"装备位置:斗笠",IF(OR(stditems!C388=22,stditems!C388=23),"装备位置:戒指",IF(OR(stditems!C388=24,stditems!C388=26),"装备位置:手镯",IF(stditems!C388=31,"双击使用物品",IF(stditems!C388=4,"书籍,双击使用",IF(stditems!C388=25,"装备位置:毒符",IF(stditems!C388=41,"任务物品",IF(stditems!C388=56,"强化宝石",IF(stditems!C388=0,"药品",IF(stditems!C388=3,"卷轴",IF(stditems!C388=43,"矿石",IF(stditems!C388=2,"可使用物品",IF(stditems!C388=64,"装备位置:腰带",IF(stditems!C388=62,"装备位置:鞋子",IF(stditems!C388=53,"装备位置:宝石\有气血石功能",IF(stditems!C388=63,"装备位置:灵石",IF(stditems!C388=65,"装备位置:官印",IF(stditems!C388=90,"装备位置:灵玉",IF(OR(stditems!C388=72,stditems!C388=73,stditems!C388=74),"装备位置:称号",IF(stditems!C388=30,"装备位置:勋章",IF(stditems!C388=28,"装备位置:马牌",IF(stditems!C388=12,"装备位置:盾牌",IF(OR(stditems!C388=66,stditems!C388=67),"装备位置:时装衣服",IF(OR(stditems!C388=68,stditems!C388=69),"装备位置:时装武器",IF(OR(stditems!C388=75,stditems!C388=76,stditems!C388=77),"装备位置:时装项链",IF(stditems!C388=78,"装备位置:时装头盔",IF(OR(stditems!C388=79,stditems!C388=80),"装备位置:时装手镯",IF(OR(stditems!C388=81,stditems!C388=82),"装备位置:时装戒指",IF(stditems!C388=83,"装备位置:时装勋章",IF(OR(stditems!C388=84,stditems!C388=85),"装备位置:时装腰带",IF(OR(stditems!C388=86,stditems!C388=87),"装备位置:时装靴子",IF(OR(stditems!C388=88,stditems!C388=89),"装备位置:时装宝石","其他物品"))))))))))))))))))))))))))))))))))))</f>
        <v>装备位置:戒指</v>
      </c>
      <c r="C388">
        <f>IF(OR(stditems!C388=5,stditems!C388=10,stditems!C388=11,stditems!C388=30,stditems!C388=16,stditems!C388=12,stditems!C388=25),0,IF(OR(stditems!C388=15,stditems!C388=19,stditems!C388=20,stditems!C388=21,stditems!C388=22,stditems!C388=23,stditems!C388=24,stditems!C388=26,stditems!C388=28,stditems!C388=29,stditems!C388=30,stditems!C388=53,stditems!C388=62,stditems!C388=63,stditems!C388=64,stditems!C388=65,stditems!C388=90),stditems!D388,""))</f>
        <v>0</v>
      </c>
      <c r="D388" t="str">
        <f>IF(ISNA( VLOOKUP(C388,attrDesc!A:C,2,FALSE)),"", "\250/"&amp;VLOOKUP(C388,attrDesc!A:C,2,FALSE)&amp;":"&amp;VLOOKUP(C388,attrDesc!A:C,3,FALSE))</f>
        <v/>
      </c>
      <c r="H388" t="str">
        <f t="shared" si="24"/>
        <v>151/装备位置:戒指</v>
      </c>
      <c r="I388" t="str">
        <f t="shared" si="25"/>
        <v>青龙道戒=151/装备位置:戒指</v>
      </c>
      <c r="J388" t="str">
        <f t="shared" si="26"/>
        <v/>
      </c>
      <c r="K388" t="str">
        <f t="shared" si="27"/>
        <v/>
      </c>
    </row>
    <row r="389" spans="1:11" x14ac:dyDescent="0.2">
      <c r="A389" t="str">
        <f>IF(LEN(stditems!B389)=0,"",stditems!B389)</f>
        <v>青龙护腕</v>
      </c>
      <c r="B389" t="str">
        <f>IF(stditems!C389=15,"装备位置:头盔",IF(OR(stditems!C389=19,stditems!C389=20,stditems!C389=21),"装备位置:项链",IF(OR(stditems!C389=5,stditems!C389=6),"装备位置:武器",IF(OR(stditems!C389=10,stditems!C389=11),"装备位置:衣服",IF(stditems!C389=16,"装备位置:斗笠",IF(OR(stditems!C389=22,stditems!C389=23),"装备位置:戒指",IF(OR(stditems!C389=24,stditems!C389=26),"装备位置:手镯",IF(stditems!C389=31,"双击使用物品",IF(stditems!C389=4,"书籍,双击使用",IF(stditems!C389=25,"装备位置:毒符",IF(stditems!C389=41,"任务物品",IF(stditems!C389=56,"强化宝石",IF(stditems!C389=0,"药品",IF(stditems!C389=3,"卷轴",IF(stditems!C389=43,"矿石",IF(stditems!C389=2,"可使用物品",IF(stditems!C389=64,"装备位置:腰带",IF(stditems!C389=62,"装备位置:鞋子",IF(stditems!C389=53,"装备位置:宝石\有气血石功能",IF(stditems!C389=63,"装备位置:灵石",IF(stditems!C389=65,"装备位置:官印",IF(stditems!C389=90,"装备位置:灵玉",IF(OR(stditems!C389=72,stditems!C389=73,stditems!C389=74),"装备位置:称号",IF(stditems!C389=30,"装备位置:勋章",IF(stditems!C389=28,"装备位置:马牌",IF(stditems!C389=12,"装备位置:盾牌",IF(OR(stditems!C389=66,stditems!C389=67),"装备位置:时装衣服",IF(OR(stditems!C389=68,stditems!C389=69),"装备位置:时装武器",IF(OR(stditems!C389=75,stditems!C389=76,stditems!C389=77),"装备位置:时装项链",IF(stditems!C389=78,"装备位置:时装头盔",IF(OR(stditems!C389=79,stditems!C389=80),"装备位置:时装手镯",IF(OR(stditems!C389=81,stditems!C389=82),"装备位置:时装戒指",IF(stditems!C389=83,"装备位置:时装勋章",IF(OR(stditems!C389=84,stditems!C389=85),"装备位置:时装腰带",IF(OR(stditems!C389=86,stditems!C389=87),"装备位置:时装靴子",IF(OR(stditems!C389=88,stditems!C389=89),"装备位置:时装宝石","其他物品"))))))))))))))))))))))))))))))))))))</f>
        <v>装备位置:手镯</v>
      </c>
      <c r="C389">
        <f>IF(OR(stditems!C389=5,stditems!C389=10,stditems!C389=11,stditems!C389=30,stditems!C389=16,stditems!C389=12,stditems!C389=25),0,IF(OR(stditems!C389=15,stditems!C389=19,stditems!C389=20,stditems!C389=21,stditems!C389=22,stditems!C389=23,stditems!C389=24,stditems!C389=26,stditems!C389=28,stditems!C389=29,stditems!C389=30,stditems!C389=53,stditems!C389=62,stditems!C389=63,stditems!C389=64,stditems!C389=65,stditems!C389=90),stditems!D389,""))</f>
        <v>0</v>
      </c>
      <c r="D389" t="str">
        <f>IF(ISNA( VLOOKUP(C389,attrDesc!A:C,2,FALSE)),"", "\250/"&amp;VLOOKUP(C389,attrDesc!A:C,2,FALSE)&amp;":"&amp;VLOOKUP(C389,attrDesc!A:C,3,FALSE))</f>
        <v/>
      </c>
      <c r="H389" t="str">
        <f t="shared" si="24"/>
        <v>151/装备位置:手镯</v>
      </c>
      <c r="I389" t="str">
        <f t="shared" si="25"/>
        <v>青龙护腕=151/装备位置:手镯</v>
      </c>
      <c r="J389" t="str">
        <f t="shared" si="26"/>
        <v/>
      </c>
      <c r="K389" t="str">
        <f t="shared" si="27"/>
        <v/>
      </c>
    </row>
    <row r="390" spans="1:11" x14ac:dyDescent="0.2">
      <c r="A390" t="str">
        <f>IF(LEN(stditems!B390)=0,"",stditems!B390)</f>
        <v>青龙腰带</v>
      </c>
      <c r="B390" t="str">
        <f>IF(stditems!C390=15,"装备位置:头盔",IF(OR(stditems!C390=19,stditems!C390=20,stditems!C390=21),"装备位置:项链",IF(OR(stditems!C390=5,stditems!C390=6),"装备位置:武器",IF(OR(stditems!C390=10,stditems!C390=11),"装备位置:衣服",IF(stditems!C390=16,"装备位置:斗笠",IF(OR(stditems!C390=22,stditems!C390=23),"装备位置:戒指",IF(OR(stditems!C390=24,stditems!C390=26),"装备位置:手镯",IF(stditems!C390=31,"双击使用物品",IF(stditems!C390=4,"书籍,双击使用",IF(stditems!C390=25,"装备位置:毒符",IF(stditems!C390=41,"任务物品",IF(stditems!C390=56,"强化宝石",IF(stditems!C390=0,"药品",IF(stditems!C390=3,"卷轴",IF(stditems!C390=43,"矿石",IF(stditems!C390=2,"可使用物品",IF(stditems!C390=64,"装备位置:腰带",IF(stditems!C390=62,"装备位置:鞋子",IF(stditems!C390=53,"装备位置:宝石\有气血石功能",IF(stditems!C390=63,"装备位置:灵石",IF(stditems!C390=65,"装备位置:官印",IF(stditems!C390=90,"装备位置:灵玉",IF(OR(stditems!C390=72,stditems!C390=73,stditems!C390=74),"装备位置:称号",IF(stditems!C390=30,"装备位置:勋章",IF(stditems!C390=28,"装备位置:马牌",IF(stditems!C390=12,"装备位置:盾牌",IF(OR(stditems!C390=66,stditems!C390=67),"装备位置:时装衣服",IF(OR(stditems!C390=68,stditems!C390=69),"装备位置:时装武器",IF(OR(stditems!C390=75,stditems!C390=76,stditems!C390=77),"装备位置:时装项链",IF(stditems!C390=78,"装备位置:时装头盔",IF(OR(stditems!C390=79,stditems!C390=80),"装备位置:时装手镯",IF(OR(stditems!C390=81,stditems!C390=82),"装备位置:时装戒指",IF(stditems!C390=83,"装备位置:时装勋章",IF(OR(stditems!C390=84,stditems!C390=85),"装备位置:时装腰带",IF(OR(stditems!C390=86,stditems!C390=87),"装备位置:时装靴子",IF(OR(stditems!C390=88,stditems!C390=89),"装备位置:时装宝石","其他物品"))))))))))))))))))))))))))))))))))))</f>
        <v>装备位置:腰带</v>
      </c>
      <c r="C390">
        <f>IF(OR(stditems!C390=5,stditems!C390=10,stditems!C390=11,stditems!C390=30,stditems!C390=16,stditems!C390=12,stditems!C390=25),0,IF(OR(stditems!C390=15,stditems!C390=19,stditems!C390=20,stditems!C390=21,stditems!C390=22,stditems!C390=23,stditems!C390=24,stditems!C390=26,stditems!C390=28,stditems!C390=29,stditems!C390=30,stditems!C390=53,stditems!C390=62,stditems!C390=63,stditems!C390=64,stditems!C390=65,stditems!C390=90),stditems!D390,""))</f>
        <v>0</v>
      </c>
      <c r="D390" t="str">
        <f>IF(ISNA( VLOOKUP(C390,attrDesc!A:C,2,FALSE)),"", "\250/"&amp;VLOOKUP(C390,attrDesc!A:C,2,FALSE)&amp;":"&amp;VLOOKUP(C390,attrDesc!A:C,3,FALSE))</f>
        <v/>
      </c>
      <c r="H390" t="str">
        <f t="shared" si="24"/>
        <v>151/装备位置:腰带</v>
      </c>
      <c r="I390" t="str">
        <f t="shared" si="25"/>
        <v>青龙腰带=151/装备位置:腰带</v>
      </c>
      <c r="J390" t="str">
        <f t="shared" si="26"/>
        <v/>
      </c>
      <c r="K390" t="str">
        <f t="shared" si="27"/>
        <v/>
      </c>
    </row>
    <row r="391" spans="1:11" x14ac:dyDescent="0.2">
      <c r="A391" t="str">
        <f>IF(LEN(stditems!B391)=0,"",stditems!B391)</f>
        <v>青龙道靴</v>
      </c>
      <c r="B391" t="str">
        <f>IF(stditems!C391=15,"装备位置:头盔",IF(OR(stditems!C391=19,stditems!C391=20,stditems!C391=21),"装备位置:项链",IF(OR(stditems!C391=5,stditems!C391=6),"装备位置:武器",IF(OR(stditems!C391=10,stditems!C391=11),"装备位置:衣服",IF(stditems!C391=16,"装备位置:斗笠",IF(OR(stditems!C391=22,stditems!C391=23),"装备位置:戒指",IF(OR(stditems!C391=24,stditems!C391=26),"装备位置:手镯",IF(stditems!C391=31,"双击使用物品",IF(stditems!C391=4,"书籍,双击使用",IF(stditems!C391=25,"装备位置:毒符",IF(stditems!C391=41,"任务物品",IF(stditems!C391=56,"强化宝石",IF(stditems!C391=0,"药品",IF(stditems!C391=3,"卷轴",IF(stditems!C391=43,"矿石",IF(stditems!C391=2,"可使用物品",IF(stditems!C391=64,"装备位置:腰带",IF(stditems!C391=62,"装备位置:鞋子",IF(stditems!C391=53,"装备位置:宝石\有气血石功能",IF(stditems!C391=63,"装备位置:灵石",IF(stditems!C391=65,"装备位置:官印",IF(stditems!C391=90,"装备位置:灵玉",IF(OR(stditems!C391=72,stditems!C391=73,stditems!C391=74),"装备位置:称号",IF(stditems!C391=30,"装备位置:勋章",IF(stditems!C391=28,"装备位置:马牌",IF(stditems!C391=12,"装备位置:盾牌",IF(OR(stditems!C391=66,stditems!C391=67),"装备位置:时装衣服",IF(OR(stditems!C391=68,stditems!C391=69),"装备位置:时装武器",IF(OR(stditems!C391=75,stditems!C391=76,stditems!C391=77),"装备位置:时装项链",IF(stditems!C391=78,"装备位置:时装头盔",IF(OR(stditems!C391=79,stditems!C391=80),"装备位置:时装手镯",IF(OR(stditems!C391=81,stditems!C391=82),"装备位置:时装戒指",IF(stditems!C391=83,"装备位置:时装勋章",IF(OR(stditems!C391=84,stditems!C391=85),"装备位置:时装腰带",IF(OR(stditems!C391=86,stditems!C391=87),"装备位置:时装靴子",IF(OR(stditems!C391=88,stditems!C391=89),"装备位置:时装宝石","其他物品"))))))))))))))))))))))))))))))))))))</f>
        <v>装备位置:鞋子</v>
      </c>
      <c r="C391">
        <f>IF(OR(stditems!C391=5,stditems!C391=10,stditems!C391=11,stditems!C391=30,stditems!C391=16,stditems!C391=12,stditems!C391=25),0,IF(OR(stditems!C391=15,stditems!C391=19,stditems!C391=20,stditems!C391=21,stditems!C391=22,stditems!C391=23,stditems!C391=24,stditems!C391=26,stditems!C391=28,stditems!C391=29,stditems!C391=30,stditems!C391=53,stditems!C391=62,stditems!C391=63,stditems!C391=64,stditems!C391=65,stditems!C391=90),stditems!D391,""))</f>
        <v>0</v>
      </c>
      <c r="D391" t="str">
        <f>IF(ISNA( VLOOKUP(C391,attrDesc!A:C,2,FALSE)),"", "\250/"&amp;VLOOKUP(C391,attrDesc!A:C,2,FALSE)&amp;":"&amp;VLOOKUP(C391,attrDesc!A:C,3,FALSE))</f>
        <v/>
      </c>
      <c r="H391" t="str">
        <f t="shared" si="24"/>
        <v>151/装备位置:鞋子</v>
      </c>
      <c r="I391" t="str">
        <f t="shared" si="25"/>
        <v>青龙道靴=151/装备位置:鞋子</v>
      </c>
      <c r="J391" t="str">
        <f t="shared" si="26"/>
        <v/>
      </c>
      <c r="K391" t="str">
        <f t="shared" si="27"/>
        <v/>
      </c>
    </row>
    <row r="392" spans="1:11" x14ac:dyDescent="0.2">
      <c r="A392" t="str">
        <f>IF(LEN(stditems!B392)=0,"",stditems!B392)</f>
        <v>御龙盔甲(男)</v>
      </c>
      <c r="B392" t="str">
        <f>IF(stditems!C392=15,"装备位置:头盔",IF(OR(stditems!C392=19,stditems!C392=20,stditems!C392=21),"装备位置:项链",IF(OR(stditems!C392=5,stditems!C392=6),"装备位置:武器",IF(OR(stditems!C392=10,stditems!C392=11),"装备位置:衣服",IF(stditems!C392=16,"装备位置:斗笠",IF(OR(stditems!C392=22,stditems!C392=23),"装备位置:戒指",IF(OR(stditems!C392=24,stditems!C392=26),"装备位置:手镯",IF(stditems!C392=31,"双击使用物品",IF(stditems!C392=4,"书籍,双击使用",IF(stditems!C392=25,"装备位置:毒符",IF(stditems!C392=41,"任务物品",IF(stditems!C392=56,"强化宝石",IF(stditems!C392=0,"药品",IF(stditems!C392=3,"卷轴",IF(stditems!C392=43,"矿石",IF(stditems!C392=2,"可使用物品",IF(stditems!C392=64,"装备位置:腰带",IF(stditems!C392=62,"装备位置:鞋子",IF(stditems!C392=53,"装备位置:宝石\有气血石功能",IF(stditems!C392=63,"装备位置:灵石",IF(stditems!C392=65,"装备位置:官印",IF(stditems!C392=90,"装备位置:灵玉",IF(OR(stditems!C392=72,stditems!C392=73,stditems!C392=74),"装备位置:称号",IF(stditems!C392=30,"装备位置:勋章",IF(stditems!C392=28,"装备位置:马牌",IF(stditems!C392=12,"装备位置:盾牌",IF(OR(stditems!C392=66,stditems!C392=67),"装备位置:时装衣服",IF(OR(stditems!C392=68,stditems!C392=69),"装备位置:时装武器",IF(OR(stditems!C392=75,stditems!C392=76,stditems!C392=77),"装备位置:时装项链",IF(stditems!C392=78,"装备位置:时装头盔",IF(OR(stditems!C392=79,stditems!C392=80),"装备位置:时装手镯",IF(OR(stditems!C392=81,stditems!C392=82),"装备位置:时装戒指",IF(stditems!C392=83,"装备位置:时装勋章",IF(OR(stditems!C392=84,stditems!C392=85),"装备位置:时装腰带",IF(OR(stditems!C392=86,stditems!C392=87),"装备位置:时装靴子",IF(OR(stditems!C392=88,stditems!C392=89),"装备位置:时装宝石","其他物品"))))))))))))))))))))))))))))))))))))</f>
        <v>装备位置:衣服</v>
      </c>
      <c r="C392">
        <f>IF(OR(stditems!C392=5,stditems!C392=10,stditems!C392=11,stditems!C392=30,stditems!C392=16,stditems!C392=12,stditems!C392=25),0,IF(OR(stditems!C392=15,stditems!C392=19,stditems!C392=20,stditems!C392=21,stditems!C392=22,stditems!C392=23,stditems!C392=24,stditems!C392=26,stditems!C392=28,stditems!C392=29,stditems!C392=30,stditems!C392=53,stditems!C392=62,stditems!C392=63,stditems!C392=64,stditems!C392=65,stditems!C392=90),stditems!D392,""))</f>
        <v>0</v>
      </c>
      <c r="D392" t="str">
        <f>IF(ISNA( VLOOKUP(C392,attrDesc!A:C,2,FALSE)),"", "\250/"&amp;VLOOKUP(C392,attrDesc!A:C,2,FALSE)&amp;":"&amp;VLOOKUP(C392,attrDesc!A:C,3,FALSE))</f>
        <v/>
      </c>
      <c r="H392" t="str">
        <f t="shared" si="24"/>
        <v>151/装备位置:衣服</v>
      </c>
      <c r="I392" t="str">
        <f t="shared" si="25"/>
        <v>御龙盔甲(男)=151/装备位置:衣服</v>
      </c>
      <c r="J392" t="str">
        <f t="shared" si="26"/>
        <v/>
      </c>
      <c r="K392" t="str">
        <f t="shared" si="27"/>
        <v/>
      </c>
    </row>
    <row r="393" spans="1:11" x14ac:dyDescent="0.2">
      <c r="A393" t="str">
        <f>IF(LEN(stditems!B393)=0,"",stditems!B393)</f>
        <v>御龙盔甲(女)</v>
      </c>
      <c r="B393" t="str">
        <f>IF(stditems!C393=15,"装备位置:头盔",IF(OR(stditems!C393=19,stditems!C393=20,stditems!C393=21),"装备位置:项链",IF(OR(stditems!C393=5,stditems!C393=6),"装备位置:武器",IF(OR(stditems!C393=10,stditems!C393=11),"装备位置:衣服",IF(stditems!C393=16,"装备位置:斗笠",IF(OR(stditems!C393=22,stditems!C393=23),"装备位置:戒指",IF(OR(stditems!C393=24,stditems!C393=26),"装备位置:手镯",IF(stditems!C393=31,"双击使用物品",IF(stditems!C393=4,"书籍,双击使用",IF(stditems!C393=25,"装备位置:毒符",IF(stditems!C393=41,"任务物品",IF(stditems!C393=56,"强化宝石",IF(stditems!C393=0,"药品",IF(stditems!C393=3,"卷轴",IF(stditems!C393=43,"矿石",IF(stditems!C393=2,"可使用物品",IF(stditems!C393=64,"装备位置:腰带",IF(stditems!C393=62,"装备位置:鞋子",IF(stditems!C393=53,"装备位置:宝石\有气血石功能",IF(stditems!C393=63,"装备位置:灵石",IF(stditems!C393=65,"装备位置:官印",IF(stditems!C393=90,"装备位置:灵玉",IF(OR(stditems!C393=72,stditems!C393=73,stditems!C393=74),"装备位置:称号",IF(stditems!C393=30,"装备位置:勋章",IF(stditems!C393=28,"装备位置:马牌",IF(stditems!C393=12,"装备位置:盾牌",IF(OR(stditems!C393=66,stditems!C393=67),"装备位置:时装衣服",IF(OR(stditems!C393=68,stditems!C393=69),"装备位置:时装武器",IF(OR(stditems!C393=75,stditems!C393=76,stditems!C393=77),"装备位置:时装项链",IF(stditems!C393=78,"装备位置:时装头盔",IF(OR(stditems!C393=79,stditems!C393=80),"装备位置:时装手镯",IF(OR(stditems!C393=81,stditems!C393=82),"装备位置:时装戒指",IF(stditems!C393=83,"装备位置:时装勋章",IF(OR(stditems!C393=84,stditems!C393=85),"装备位置:时装腰带",IF(OR(stditems!C393=86,stditems!C393=87),"装备位置:时装靴子",IF(OR(stditems!C393=88,stditems!C393=89),"装备位置:时装宝石","其他物品"))))))))))))))))))))))))))))))))))))</f>
        <v>装备位置:衣服</v>
      </c>
      <c r="C393">
        <f>IF(OR(stditems!C393=5,stditems!C393=10,stditems!C393=11,stditems!C393=30,stditems!C393=16,stditems!C393=12,stditems!C393=25),0,IF(OR(stditems!C393=15,stditems!C393=19,stditems!C393=20,stditems!C393=21,stditems!C393=22,stditems!C393=23,stditems!C393=24,stditems!C393=26,stditems!C393=28,stditems!C393=29,stditems!C393=30,stditems!C393=53,stditems!C393=62,stditems!C393=63,stditems!C393=64,stditems!C393=65,stditems!C393=90),stditems!D393,""))</f>
        <v>0</v>
      </c>
      <c r="D393" t="str">
        <f>IF(ISNA( VLOOKUP(C393,attrDesc!A:C,2,FALSE)),"", "\250/"&amp;VLOOKUP(C393,attrDesc!A:C,2,FALSE)&amp;":"&amp;VLOOKUP(C393,attrDesc!A:C,3,FALSE))</f>
        <v/>
      </c>
      <c r="H393" t="str">
        <f t="shared" si="24"/>
        <v>151/装备位置:衣服</v>
      </c>
      <c r="I393" t="str">
        <f t="shared" si="25"/>
        <v>御龙盔甲(女)=151/装备位置:衣服</v>
      </c>
      <c r="J393" t="str">
        <f t="shared" si="26"/>
        <v/>
      </c>
      <c r="K393" t="str">
        <f t="shared" si="27"/>
        <v/>
      </c>
    </row>
    <row r="394" spans="1:11" x14ac:dyDescent="0.2">
      <c r="A394" t="str">
        <f>IF(LEN(stditems!B394)=0,"",stditems!B394)</f>
        <v>王者头盔</v>
      </c>
      <c r="B394" t="str">
        <f>IF(stditems!C394=15,"装备位置:头盔",IF(OR(stditems!C394=19,stditems!C394=20,stditems!C394=21),"装备位置:项链",IF(OR(stditems!C394=5,stditems!C394=6),"装备位置:武器",IF(OR(stditems!C394=10,stditems!C394=11),"装备位置:衣服",IF(stditems!C394=16,"装备位置:斗笠",IF(OR(stditems!C394=22,stditems!C394=23),"装备位置:戒指",IF(OR(stditems!C394=24,stditems!C394=26),"装备位置:手镯",IF(stditems!C394=31,"双击使用物品",IF(stditems!C394=4,"书籍,双击使用",IF(stditems!C394=25,"装备位置:毒符",IF(stditems!C394=41,"任务物品",IF(stditems!C394=56,"强化宝石",IF(stditems!C394=0,"药品",IF(stditems!C394=3,"卷轴",IF(stditems!C394=43,"矿石",IF(stditems!C394=2,"可使用物品",IF(stditems!C394=64,"装备位置:腰带",IF(stditems!C394=62,"装备位置:鞋子",IF(stditems!C394=53,"装备位置:宝石\有气血石功能",IF(stditems!C394=63,"装备位置:灵石",IF(stditems!C394=65,"装备位置:官印",IF(stditems!C394=90,"装备位置:灵玉",IF(OR(stditems!C394=72,stditems!C394=73,stditems!C394=74),"装备位置:称号",IF(stditems!C394=30,"装备位置:勋章",IF(stditems!C394=28,"装备位置:马牌",IF(stditems!C394=12,"装备位置:盾牌",IF(OR(stditems!C394=66,stditems!C394=67),"装备位置:时装衣服",IF(OR(stditems!C394=68,stditems!C394=69),"装备位置:时装武器",IF(OR(stditems!C394=75,stditems!C394=76,stditems!C394=77),"装备位置:时装项链",IF(stditems!C394=78,"装备位置:时装头盔",IF(OR(stditems!C394=79,stditems!C394=80),"装备位置:时装手镯",IF(OR(stditems!C394=81,stditems!C394=82),"装备位置:时装戒指",IF(stditems!C394=83,"装备位置:时装勋章",IF(OR(stditems!C394=84,stditems!C394=85),"装备位置:时装腰带",IF(OR(stditems!C394=86,stditems!C394=87),"装备位置:时装靴子",IF(OR(stditems!C394=88,stditems!C394=89),"装备位置:时装宝石","其他物品"))))))))))))))))))))))))))))))))))))</f>
        <v>装备位置:头盔</v>
      </c>
      <c r="C394">
        <f>IF(OR(stditems!C394=5,stditems!C394=10,stditems!C394=11,stditems!C394=30,stditems!C394=16,stditems!C394=12,stditems!C394=25),0,IF(OR(stditems!C394=15,stditems!C394=19,stditems!C394=20,stditems!C394=21,stditems!C394=22,stditems!C394=23,stditems!C394=24,stditems!C394=26,stditems!C394=28,stditems!C394=29,stditems!C394=30,stditems!C394=53,stditems!C394=62,stditems!C394=63,stditems!C394=64,stditems!C394=65,stditems!C394=90),stditems!D394,""))</f>
        <v>0</v>
      </c>
      <c r="D394" t="str">
        <f>IF(ISNA( VLOOKUP(C394,attrDesc!A:C,2,FALSE)),"", "\250/"&amp;VLOOKUP(C394,attrDesc!A:C,2,FALSE)&amp;":"&amp;VLOOKUP(C394,attrDesc!A:C,3,FALSE))</f>
        <v/>
      </c>
      <c r="H394" t="str">
        <f t="shared" si="24"/>
        <v>151/装备位置:头盔</v>
      </c>
      <c r="I394" t="str">
        <f t="shared" si="25"/>
        <v>王者头盔=151/装备位置:头盔</v>
      </c>
      <c r="J394" t="str">
        <f t="shared" si="26"/>
        <v/>
      </c>
      <c r="K394" t="str">
        <f t="shared" si="27"/>
        <v/>
      </c>
    </row>
    <row r="395" spans="1:11" x14ac:dyDescent="0.2">
      <c r="A395" t="str">
        <f>IF(LEN(stditems!B395)=0,"",stditems!B395)</f>
        <v>王者项链</v>
      </c>
      <c r="B395" t="str">
        <f>IF(stditems!C395=15,"装备位置:头盔",IF(OR(stditems!C395=19,stditems!C395=20,stditems!C395=21),"装备位置:项链",IF(OR(stditems!C395=5,stditems!C395=6),"装备位置:武器",IF(OR(stditems!C395=10,stditems!C395=11),"装备位置:衣服",IF(stditems!C395=16,"装备位置:斗笠",IF(OR(stditems!C395=22,stditems!C395=23),"装备位置:戒指",IF(OR(stditems!C395=24,stditems!C395=26),"装备位置:手镯",IF(stditems!C395=31,"双击使用物品",IF(stditems!C395=4,"书籍,双击使用",IF(stditems!C395=25,"装备位置:毒符",IF(stditems!C395=41,"任务物品",IF(stditems!C395=56,"强化宝石",IF(stditems!C395=0,"药品",IF(stditems!C395=3,"卷轴",IF(stditems!C395=43,"矿石",IF(stditems!C395=2,"可使用物品",IF(stditems!C395=64,"装备位置:腰带",IF(stditems!C395=62,"装备位置:鞋子",IF(stditems!C395=53,"装备位置:宝石\有气血石功能",IF(stditems!C395=63,"装备位置:灵石",IF(stditems!C395=65,"装备位置:官印",IF(stditems!C395=90,"装备位置:灵玉",IF(OR(stditems!C395=72,stditems!C395=73,stditems!C395=74),"装备位置:称号",IF(stditems!C395=30,"装备位置:勋章",IF(stditems!C395=28,"装备位置:马牌",IF(stditems!C395=12,"装备位置:盾牌",IF(OR(stditems!C395=66,stditems!C395=67),"装备位置:时装衣服",IF(OR(stditems!C395=68,stditems!C395=69),"装备位置:时装武器",IF(OR(stditems!C395=75,stditems!C395=76,stditems!C395=77),"装备位置:时装项链",IF(stditems!C395=78,"装备位置:时装头盔",IF(OR(stditems!C395=79,stditems!C395=80),"装备位置:时装手镯",IF(OR(stditems!C395=81,stditems!C395=82),"装备位置:时装戒指",IF(stditems!C395=83,"装备位置:时装勋章",IF(OR(stditems!C395=84,stditems!C395=85),"装备位置:时装腰带",IF(OR(stditems!C395=86,stditems!C395=87),"装备位置:时装靴子",IF(OR(stditems!C395=88,stditems!C395=89),"装备位置:时装宝石","其他物品"))))))))))))))))))))))))))))))))))))</f>
        <v>装备位置:项链</v>
      </c>
      <c r="C395">
        <f>IF(OR(stditems!C395=5,stditems!C395=10,stditems!C395=11,stditems!C395=30,stditems!C395=16,stditems!C395=12,stditems!C395=25),0,IF(OR(stditems!C395=15,stditems!C395=19,stditems!C395=20,stditems!C395=21,stditems!C395=22,stditems!C395=23,stditems!C395=24,stditems!C395=26,stditems!C395=28,stditems!C395=29,stditems!C395=30,stditems!C395=53,stditems!C395=62,stditems!C395=63,stditems!C395=64,stditems!C395=65,stditems!C395=90),stditems!D395,""))</f>
        <v>0</v>
      </c>
      <c r="D395" t="str">
        <f>IF(ISNA( VLOOKUP(C395,attrDesc!A:C,2,FALSE)),"", "\250/"&amp;VLOOKUP(C395,attrDesc!A:C,2,FALSE)&amp;":"&amp;VLOOKUP(C395,attrDesc!A:C,3,FALSE))</f>
        <v/>
      </c>
      <c r="H395" t="str">
        <f t="shared" si="24"/>
        <v>151/装备位置:项链</v>
      </c>
      <c r="I395" t="str">
        <f t="shared" si="25"/>
        <v>王者项链=151/装备位置:项链</v>
      </c>
      <c r="J395" t="str">
        <f t="shared" si="26"/>
        <v/>
      </c>
      <c r="K395" t="str">
        <f t="shared" si="27"/>
        <v/>
      </c>
    </row>
    <row r="396" spans="1:11" x14ac:dyDescent="0.2">
      <c r="A396" t="str">
        <f>IF(LEN(stditems!B396)=0,"",stditems!B396)</f>
        <v>王者戒指</v>
      </c>
      <c r="B396" t="str">
        <f>IF(stditems!C396=15,"装备位置:头盔",IF(OR(stditems!C396=19,stditems!C396=20,stditems!C396=21),"装备位置:项链",IF(OR(stditems!C396=5,stditems!C396=6),"装备位置:武器",IF(OR(stditems!C396=10,stditems!C396=11),"装备位置:衣服",IF(stditems!C396=16,"装备位置:斗笠",IF(OR(stditems!C396=22,stditems!C396=23),"装备位置:戒指",IF(OR(stditems!C396=24,stditems!C396=26),"装备位置:手镯",IF(stditems!C396=31,"双击使用物品",IF(stditems!C396=4,"书籍,双击使用",IF(stditems!C396=25,"装备位置:毒符",IF(stditems!C396=41,"任务物品",IF(stditems!C396=56,"强化宝石",IF(stditems!C396=0,"药品",IF(stditems!C396=3,"卷轴",IF(stditems!C396=43,"矿石",IF(stditems!C396=2,"可使用物品",IF(stditems!C396=64,"装备位置:腰带",IF(stditems!C396=62,"装备位置:鞋子",IF(stditems!C396=53,"装备位置:宝石\有气血石功能",IF(stditems!C396=63,"装备位置:灵石",IF(stditems!C396=65,"装备位置:官印",IF(stditems!C396=90,"装备位置:灵玉",IF(OR(stditems!C396=72,stditems!C396=73,stditems!C396=74),"装备位置:称号",IF(stditems!C396=30,"装备位置:勋章",IF(stditems!C396=28,"装备位置:马牌",IF(stditems!C396=12,"装备位置:盾牌",IF(OR(stditems!C396=66,stditems!C396=67),"装备位置:时装衣服",IF(OR(stditems!C396=68,stditems!C396=69),"装备位置:时装武器",IF(OR(stditems!C396=75,stditems!C396=76,stditems!C396=77),"装备位置:时装项链",IF(stditems!C396=78,"装备位置:时装头盔",IF(OR(stditems!C396=79,stditems!C396=80),"装备位置:时装手镯",IF(OR(stditems!C396=81,stditems!C396=82),"装备位置:时装戒指",IF(stditems!C396=83,"装备位置:时装勋章",IF(OR(stditems!C396=84,stditems!C396=85),"装备位置:时装腰带",IF(OR(stditems!C396=86,stditems!C396=87),"装备位置:时装靴子",IF(OR(stditems!C396=88,stditems!C396=89),"装备位置:时装宝石","其他物品"))))))))))))))))))))))))))))))))))))</f>
        <v>装备位置:戒指</v>
      </c>
      <c r="C396">
        <f>IF(OR(stditems!C396=5,stditems!C396=10,stditems!C396=11,stditems!C396=30,stditems!C396=16,stditems!C396=12,stditems!C396=25),0,IF(OR(stditems!C396=15,stditems!C396=19,stditems!C396=20,stditems!C396=21,stditems!C396=22,stditems!C396=23,stditems!C396=24,stditems!C396=26,stditems!C396=28,stditems!C396=29,stditems!C396=30,stditems!C396=53,stditems!C396=62,stditems!C396=63,stditems!C396=64,stditems!C396=65,stditems!C396=90),stditems!D396,""))</f>
        <v>0</v>
      </c>
      <c r="D396" t="str">
        <f>IF(ISNA( VLOOKUP(C396,attrDesc!A:C,2,FALSE)),"", "\250/"&amp;VLOOKUP(C396,attrDesc!A:C,2,FALSE)&amp;":"&amp;VLOOKUP(C396,attrDesc!A:C,3,FALSE))</f>
        <v/>
      </c>
      <c r="H396" t="str">
        <f t="shared" si="24"/>
        <v>151/装备位置:戒指</v>
      </c>
      <c r="I396" t="str">
        <f t="shared" si="25"/>
        <v>王者戒指=151/装备位置:戒指</v>
      </c>
      <c r="J396" t="str">
        <f t="shared" si="26"/>
        <v/>
      </c>
      <c r="K396" t="str">
        <f t="shared" si="27"/>
        <v/>
      </c>
    </row>
    <row r="397" spans="1:11" x14ac:dyDescent="0.2">
      <c r="A397" t="str">
        <f>IF(LEN(stditems!B397)=0,"",stditems!B397)</f>
        <v>王者护腕</v>
      </c>
      <c r="B397" t="str">
        <f>IF(stditems!C397=15,"装备位置:头盔",IF(OR(stditems!C397=19,stditems!C397=20,stditems!C397=21),"装备位置:项链",IF(OR(stditems!C397=5,stditems!C397=6),"装备位置:武器",IF(OR(stditems!C397=10,stditems!C397=11),"装备位置:衣服",IF(stditems!C397=16,"装备位置:斗笠",IF(OR(stditems!C397=22,stditems!C397=23),"装备位置:戒指",IF(OR(stditems!C397=24,stditems!C397=26),"装备位置:手镯",IF(stditems!C397=31,"双击使用物品",IF(stditems!C397=4,"书籍,双击使用",IF(stditems!C397=25,"装备位置:毒符",IF(stditems!C397=41,"任务物品",IF(stditems!C397=56,"强化宝石",IF(stditems!C397=0,"药品",IF(stditems!C397=3,"卷轴",IF(stditems!C397=43,"矿石",IF(stditems!C397=2,"可使用物品",IF(stditems!C397=64,"装备位置:腰带",IF(stditems!C397=62,"装备位置:鞋子",IF(stditems!C397=53,"装备位置:宝石\有气血石功能",IF(stditems!C397=63,"装备位置:灵石",IF(stditems!C397=65,"装备位置:官印",IF(stditems!C397=90,"装备位置:灵玉",IF(OR(stditems!C397=72,stditems!C397=73,stditems!C397=74),"装备位置:称号",IF(stditems!C397=30,"装备位置:勋章",IF(stditems!C397=28,"装备位置:马牌",IF(stditems!C397=12,"装备位置:盾牌",IF(OR(stditems!C397=66,stditems!C397=67),"装备位置:时装衣服",IF(OR(stditems!C397=68,stditems!C397=69),"装备位置:时装武器",IF(OR(stditems!C397=75,stditems!C397=76,stditems!C397=77),"装备位置:时装项链",IF(stditems!C397=78,"装备位置:时装头盔",IF(OR(stditems!C397=79,stditems!C397=80),"装备位置:时装手镯",IF(OR(stditems!C397=81,stditems!C397=82),"装备位置:时装戒指",IF(stditems!C397=83,"装备位置:时装勋章",IF(OR(stditems!C397=84,stditems!C397=85),"装备位置:时装腰带",IF(OR(stditems!C397=86,stditems!C397=87),"装备位置:时装靴子",IF(OR(stditems!C397=88,stditems!C397=89),"装备位置:时装宝石","其他物品"))))))))))))))))))))))))))))))))))))</f>
        <v>装备位置:手镯</v>
      </c>
      <c r="C397">
        <f>IF(OR(stditems!C397=5,stditems!C397=10,stditems!C397=11,stditems!C397=30,stditems!C397=16,stditems!C397=12,stditems!C397=25),0,IF(OR(stditems!C397=15,stditems!C397=19,stditems!C397=20,stditems!C397=21,stditems!C397=22,stditems!C397=23,stditems!C397=24,stditems!C397=26,stditems!C397=28,stditems!C397=29,stditems!C397=30,stditems!C397=53,stditems!C397=62,stditems!C397=63,stditems!C397=64,stditems!C397=65,stditems!C397=90),stditems!D397,""))</f>
        <v>0</v>
      </c>
      <c r="D397" t="str">
        <f>IF(ISNA( VLOOKUP(C397,attrDesc!A:C,2,FALSE)),"", "\250/"&amp;VLOOKUP(C397,attrDesc!A:C,2,FALSE)&amp;":"&amp;VLOOKUP(C397,attrDesc!A:C,3,FALSE))</f>
        <v/>
      </c>
      <c r="H397" t="str">
        <f t="shared" si="24"/>
        <v>151/装备位置:手镯</v>
      </c>
      <c r="I397" t="str">
        <f t="shared" si="25"/>
        <v>王者护腕=151/装备位置:手镯</v>
      </c>
      <c r="J397" t="str">
        <f t="shared" si="26"/>
        <v/>
      </c>
      <c r="K397" t="str">
        <f t="shared" si="27"/>
        <v/>
      </c>
    </row>
    <row r="398" spans="1:11" x14ac:dyDescent="0.2">
      <c r="A398" t="str">
        <f>IF(LEN(stditems!B398)=0,"",stditems!B398)</f>
        <v>王者腰带</v>
      </c>
      <c r="B398" t="str">
        <f>IF(stditems!C398=15,"装备位置:头盔",IF(OR(stditems!C398=19,stditems!C398=20,stditems!C398=21),"装备位置:项链",IF(OR(stditems!C398=5,stditems!C398=6),"装备位置:武器",IF(OR(stditems!C398=10,stditems!C398=11),"装备位置:衣服",IF(stditems!C398=16,"装备位置:斗笠",IF(OR(stditems!C398=22,stditems!C398=23),"装备位置:戒指",IF(OR(stditems!C398=24,stditems!C398=26),"装备位置:手镯",IF(stditems!C398=31,"双击使用物品",IF(stditems!C398=4,"书籍,双击使用",IF(stditems!C398=25,"装备位置:毒符",IF(stditems!C398=41,"任务物品",IF(stditems!C398=56,"强化宝石",IF(stditems!C398=0,"药品",IF(stditems!C398=3,"卷轴",IF(stditems!C398=43,"矿石",IF(stditems!C398=2,"可使用物品",IF(stditems!C398=64,"装备位置:腰带",IF(stditems!C398=62,"装备位置:鞋子",IF(stditems!C398=53,"装备位置:宝石\有气血石功能",IF(stditems!C398=63,"装备位置:灵石",IF(stditems!C398=65,"装备位置:官印",IF(stditems!C398=90,"装备位置:灵玉",IF(OR(stditems!C398=72,stditems!C398=73,stditems!C398=74),"装备位置:称号",IF(stditems!C398=30,"装备位置:勋章",IF(stditems!C398=28,"装备位置:马牌",IF(stditems!C398=12,"装备位置:盾牌",IF(OR(stditems!C398=66,stditems!C398=67),"装备位置:时装衣服",IF(OR(stditems!C398=68,stditems!C398=69),"装备位置:时装武器",IF(OR(stditems!C398=75,stditems!C398=76,stditems!C398=77),"装备位置:时装项链",IF(stditems!C398=78,"装备位置:时装头盔",IF(OR(stditems!C398=79,stditems!C398=80),"装备位置:时装手镯",IF(OR(stditems!C398=81,stditems!C398=82),"装备位置:时装戒指",IF(stditems!C398=83,"装备位置:时装勋章",IF(OR(stditems!C398=84,stditems!C398=85),"装备位置:时装腰带",IF(OR(stditems!C398=86,stditems!C398=87),"装备位置:时装靴子",IF(OR(stditems!C398=88,stditems!C398=89),"装备位置:时装宝石","其他物品"))))))))))))))))))))))))))))))))))))</f>
        <v>装备位置:腰带</v>
      </c>
      <c r="C398">
        <f>IF(OR(stditems!C398=5,stditems!C398=10,stditems!C398=11,stditems!C398=30,stditems!C398=16,stditems!C398=12,stditems!C398=25),0,IF(OR(stditems!C398=15,stditems!C398=19,stditems!C398=20,stditems!C398=21,stditems!C398=22,stditems!C398=23,stditems!C398=24,stditems!C398=26,stditems!C398=28,stditems!C398=29,stditems!C398=30,stditems!C398=53,stditems!C398=62,stditems!C398=63,stditems!C398=64,stditems!C398=65,stditems!C398=90),stditems!D398,""))</f>
        <v>0</v>
      </c>
      <c r="D398" t="str">
        <f>IF(ISNA( VLOOKUP(C398,attrDesc!A:C,2,FALSE)),"", "\250/"&amp;VLOOKUP(C398,attrDesc!A:C,2,FALSE)&amp;":"&amp;VLOOKUP(C398,attrDesc!A:C,3,FALSE))</f>
        <v/>
      </c>
      <c r="H398" t="str">
        <f t="shared" si="24"/>
        <v>151/装备位置:腰带</v>
      </c>
      <c r="I398" t="str">
        <f t="shared" si="25"/>
        <v>王者腰带=151/装备位置:腰带</v>
      </c>
      <c r="J398" t="str">
        <f t="shared" si="26"/>
        <v/>
      </c>
      <c r="K398" t="str">
        <f t="shared" si="27"/>
        <v/>
      </c>
    </row>
    <row r="399" spans="1:11" x14ac:dyDescent="0.2">
      <c r="A399" t="str">
        <f>IF(LEN(stditems!B399)=0,"",stditems!B399)</f>
        <v>王者之靴</v>
      </c>
      <c r="B399" t="str">
        <f>IF(stditems!C399=15,"装备位置:头盔",IF(OR(stditems!C399=19,stditems!C399=20,stditems!C399=21),"装备位置:项链",IF(OR(stditems!C399=5,stditems!C399=6),"装备位置:武器",IF(OR(stditems!C399=10,stditems!C399=11),"装备位置:衣服",IF(stditems!C399=16,"装备位置:斗笠",IF(OR(stditems!C399=22,stditems!C399=23),"装备位置:戒指",IF(OR(stditems!C399=24,stditems!C399=26),"装备位置:手镯",IF(stditems!C399=31,"双击使用物品",IF(stditems!C399=4,"书籍,双击使用",IF(stditems!C399=25,"装备位置:毒符",IF(stditems!C399=41,"任务物品",IF(stditems!C399=56,"强化宝石",IF(stditems!C399=0,"药品",IF(stditems!C399=3,"卷轴",IF(stditems!C399=43,"矿石",IF(stditems!C399=2,"可使用物品",IF(stditems!C399=64,"装备位置:腰带",IF(stditems!C399=62,"装备位置:鞋子",IF(stditems!C399=53,"装备位置:宝石\有气血石功能",IF(stditems!C399=63,"装备位置:灵石",IF(stditems!C399=65,"装备位置:官印",IF(stditems!C399=90,"装备位置:灵玉",IF(OR(stditems!C399=72,stditems!C399=73,stditems!C399=74),"装备位置:称号",IF(stditems!C399=30,"装备位置:勋章",IF(stditems!C399=28,"装备位置:马牌",IF(stditems!C399=12,"装备位置:盾牌",IF(OR(stditems!C399=66,stditems!C399=67),"装备位置:时装衣服",IF(OR(stditems!C399=68,stditems!C399=69),"装备位置:时装武器",IF(OR(stditems!C399=75,stditems!C399=76,stditems!C399=77),"装备位置:时装项链",IF(stditems!C399=78,"装备位置:时装头盔",IF(OR(stditems!C399=79,stditems!C399=80),"装备位置:时装手镯",IF(OR(stditems!C399=81,stditems!C399=82),"装备位置:时装戒指",IF(stditems!C399=83,"装备位置:时装勋章",IF(OR(stditems!C399=84,stditems!C399=85),"装备位置:时装腰带",IF(OR(stditems!C399=86,stditems!C399=87),"装备位置:时装靴子",IF(OR(stditems!C399=88,stditems!C399=89),"装备位置:时装宝石","其他物品"))))))))))))))))))))))))))))))))))))</f>
        <v>装备位置:鞋子</v>
      </c>
      <c r="C399">
        <f>IF(OR(stditems!C399=5,stditems!C399=10,stditems!C399=11,stditems!C399=30,stditems!C399=16,stditems!C399=12,stditems!C399=25),0,IF(OR(stditems!C399=15,stditems!C399=19,stditems!C399=20,stditems!C399=21,stditems!C399=22,stditems!C399=23,stditems!C399=24,stditems!C399=26,stditems!C399=28,stditems!C399=29,stditems!C399=30,stditems!C399=53,stditems!C399=62,stditems!C399=63,stditems!C399=64,stditems!C399=65,stditems!C399=90),stditems!D399,""))</f>
        <v>0</v>
      </c>
      <c r="D399" t="str">
        <f>IF(ISNA( VLOOKUP(C399,attrDesc!A:C,2,FALSE)),"", "\250/"&amp;VLOOKUP(C399,attrDesc!A:C,2,FALSE)&amp;":"&amp;VLOOKUP(C399,attrDesc!A:C,3,FALSE))</f>
        <v/>
      </c>
      <c r="H399" t="str">
        <f t="shared" si="24"/>
        <v>151/装备位置:鞋子</v>
      </c>
      <c r="I399" t="str">
        <f t="shared" si="25"/>
        <v>王者之靴=151/装备位置:鞋子</v>
      </c>
      <c r="J399" t="str">
        <f t="shared" si="26"/>
        <v/>
      </c>
      <c r="K399" t="str">
        <f t="shared" si="27"/>
        <v/>
      </c>
    </row>
    <row r="400" spans="1:11" x14ac:dyDescent="0.2">
      <c r="A400" t="str">
        <f>IF(LEN(stditems!B400)=0,"",stditems!B400)</f>
        <v>王者之杖</v>
      </c>
      <c r="B400" t="str">
        <f>IF(stditems!C400=15,"装备位置:头盔",IF(OR(stditems!C400=19,stditems!C400=20,stditems!C400=21),"装备位置:项链",IF(OR(stditems!C400=5,stditems!C400=6),"装备位置:武器",IF(OR(stditems!C400=10,stditems!C400=11),"装备位置:衣服",IF(stditems!C400=16,"装备位置:斗笠",IF(OR(stditems!C400=22,stditems!C400=23),"装备位置:戒指",IF(OR(stditems!C400=24,stditems!C400=26),"装备位置:手镯",IF(stditems!C400=31,"双击使用物品",IF(stditems!C400=4,"书籍,双击使用",IF(stditems!C400=25,"装备位置:毒符",IF(stditems!C400=41,"任务物品",IF(stditems!C400=56,"强化宝石",IF(stditems!C400=0,"药品",IF(stditems!C400=3,"卷轴",IF(stditems!C400=43,"矿石",IF(stditems!C400=2,"可使用物品",IF(stditems!C400=64,"装备位置:腰带",IF(stditems!C400=62,"装备位置:鞋子",IF(stditems!C400=53,"装备位置:宝石\有气血石功能",IF(stditems!C400=63,"装备位置:灵石",IF(stditems!C400=65,"装备位置:官印",IF(stditems!C400=90,"装备位置:灵玉",IF(OR(stditems!C400=72,stditems!C400=73,stditems!C400=74),"装备位置:称号",IF(stditems!C400=30,"装备位置:勋章",IF(stditems!C400=28,"装备位置:马牌",IF(stditems!C400=12,"装备位置:盾牌",IF(OR(stditems!C400=66,stditems!C400=67),"装备位置:时装衣服",IF(OR(stditems!C400=68,stditems!C400=69),"装备位置:时装武器",IF(OR(stditems!C400=75,stditems!C400=76,stditems!C400=77),"装备位置:时装项链",IF(stditems!C400=78,"装备位置:时装头盔",IF(OR(stditems!C400=79,stditems!C400=80),"装备位置:时装手镯",IF(OR(stditems!C400=81,stditems!C400=82),"装备位置:时装戒指",IF(stditems!C400=83,"装备位置:时装勋章",IF(OR(stditems!C400=84,stditems!C400=85),"装备位置:时装腰带",IF(OR(stditems!C400=86,stditems!C400=87),"装备位置:时装靴子",IF(OR(stditems!C400=88,stditems!C400=89),"装备位置:时装宝石","其他物品"))))))))))))))))))))))))))))))))))))</f>
        <v>装备位置:武器</v>
      </c>
      <c r="C400">
        <f>IF(OR(stditems!C400=5,stditems!C400=10,stditems!C400=11,stditems!C400=30,stditems!C400=16,stditems!C400=12,stditems!C400=25),0,IF(OR(stditems!C400=15,stditems!C400=19,stditems!C400=20,stditems!C400=21,stditems!C400=22,stditems!C400=23,stditems!C400=24,stditems!C400=26,stditems!C400=28,stditems!C400=29,stditems!C400=30,stditems!C400=53,stditems!C400=62,stditems!C400=63,stditems!C400=64,stditems!C400=65,stditems!C400=90),stditems!D400,""))</f>
        <v>0</v>
      </c>
      <c r="D400" t="str">
        <f>IF(ISNA( VLOOKUP(C400,attrDesc!A:C,2,FALSE)),"", "\250/"&amp;VLOOKUP(C400,attrDesc!A:C,2,FALSE)&amp;":"&amp;VLOOKUP(C400,attrDesc!A:C,3,FALSE))</f>
        <v/>
      </c>
      <c r="H400" t="str">
        <f t="shared" si="24"/>
        <v>151/装备位置:武器</v>
      </c>
      <c r="I400" t="str">
        <f t="shared" si="25"/>
        <v>王者之杖=151/装备位置:武器</v>
      </c>
      <c r="J400" t="str">
        <f t="shared" si="26"/>
        <v/>
      </c>
      <c r="K400" t="str">
        <f t="shared" si="27"/>
        <v/>
      </c>
    </row>
    <row r="401" spans="1:11" x14ac:dyDescent="0.2">
      <c r="A401" t="str">
        <f>IF(LEN(stditems!B401)=0,"",stditems!B401)</f>
        <v>王者之剑</v>
      </c>
      <c r="B401" t="str">
        <f>IF(stditems!C401=15,"装备位置:头盔",IF(OR(stditems!C401=19,stditems!C401=20,stditems!C401=21),"装备位置:项链",IF(OR(stditems!C401=5,stditems!C401=6),"装备位置:武器",IF(OR(stditems!C401=10,stditems!C401=11),"装备位置:衣服",IF(stditems!C401=16,"装备位置:斗笠",IF(OR(stditems!C401=22,stditems!C401=23),"装备位置:戒指",IF(OR(stditems!C401=24,stditems!C401=26),"装备位置:手镯",IF(stditems!C401=31,"双击使用物品",IF(stditems!C401=4,"书籍,双击使用",IF(stditems!C401=25,"装备位置:毒符",IF(stditems!C401=41,"任务物品",IF(stditems!C401=56,"强化宝石",IF(stditems!C401=0,"药品",IF(stditems!C401=3,"卷轴",IF(stditems!C401=43,"矿石",IF(stditems!C401=2,"可使用物品",IF(stditems!C401=64,"装备位置:腰带",IF(stditems!C401=62,"装备位置:鞋子",IF(stditems!C401=53,"装备位置:宝石\有气血石功能",IF(stditems!C401=63,"装备位置:灵石",IF(stditems!C401=65,"装备位置:官印",IF(stditems!C401=90,"装备位置:灵玉",IF(OR(stditems!C401=72,stditems!C401=73,stditems!C401=74),"装备位置:称号",IF(stditems!C401=30,"装备位置:勋章",IF(stditems!C401=28,"装备位置:马牌",IF(stditems!C401=12,"装备位置:盾牌",IF(OR(stditems!C401=66,stditems!C401=67),"装备位置:时装衣服",IF(OR(stditems!C401=68,stditems!C401=69),"装备位置:时装武器",IF(OR(stditems!C401=75,stditems!C401=76,stditems!C401=77),"装备位置:时装项链",IF(stditems!C401=78,"装备位置:时装头盔",IF(OR(stditems!C401=79,stditems!C401=80),"装备位置:时装手镯",IF(OR(stditems!C401=81,stditems!C401=82),"装备位置:时装戒指",IF(stditems!C401=83,"装备位置:时装勋章",IF(OR(stditems!C401=84,stditems!C401=85),"装备位置:时装腰带",IF(OR(stditems!C401=86,stditems!C401=87),"装备位置:时装靴子",IF(OR(stditems!C401=88,stditems!C401=89),"装备位置:时装宝石","其他物品"))))))))))))))))))))))))))))))))))))</f>
        <v>装备位置:武器</v>
      </c>
      <c r="C401">
        <f>IF(OR(stditems!C401=5,stditems!C401=10,stditems!C401=11,stditems!C401=30,stditems!C401=16,stditems!C401=12,stditems!C401=25),0,IF(OR(stditems!C401=15,stditems!C401=19,stditems!C401=20,stditems!C401=21,stditems!C401=22,stditems!C401=23,stditems!C401=24,stditems!C401=26,stditems!C401=28,stditems!C401=29,stditems!C401=30,stditems!C401=53,stditems!C401=62,stditems!C401=63,stditems!C401=64,stditems!C401=65,stditems!C401=90),stditems!D401,""))</f>
        <v>0</v>
      </c>
      <c r="D401" t="str">
        <f>IF(ISNA( VLOOKUP(C401,attrDesc!A:C,2,FALSE)),"", "\250/"&amp;VLOOKUP(C401,attrDesc!A:C,2,FALSE)&amp;":"&amp;VLOOKUP(C401,attrDesc!A:C,3,FALSE))</f>
        <v/>
      </c>
      <c r="H401" t="str">
        <f t="shared" si="24"/>
        <v>151/装备位置:武器</v>
      </c>
      <c r="I401" t="str">
        <f t="shared" si="25"/>
        <v>王者之剑=151/装备位置:武器</v>
      </c>
      <c r="J401" t="str">
        <f t="shared" si="26"/>
        <v/>
      </c>
      <c r="K401" t="str">
        <f t="shared" si="27"/>
        <v/>
      </c>
    </row>
    <row r="402" spans="1:11" x14ac:dyDescent="0.2">
      <c r="A402" t="str">
        <f>IF(LEN(stditems!B402)=0,"",stditems!B402)</f>
        <v>王者之刃</v>
      </c>
      <c r="B402" t="str">
        <f>IF(stditems!C402=15,"装备位置:头盔",IF(OR(stditems!C402=19,stditems!C402=20,stditems!C402=21),"装备位置:项链",IF(OR(stditems!C402=5,stditems!C402=6),"装备位置:武器",IF(OR(stditems!C402=10,stditems!C402=11),"装备位置:衣服",IF(stditems!C402=16,"装备位置:斗笠",IF(OR(stditems!C402=22,stditems!C402=23),"装备位置:戒指",IF(OR(stditems!C402=24,stditems!C402=26),"装备位置:手镯",IF(stditems!C402=31,"双击使用物品",IF(stditems!C402=4,"书籍,双击使用",IF(stditems!C402=25,"装备位置:毒符",IF(stditems!C402=41,"任务物品",IF(stditems!C402=56,"强化宝石",IF(stditems!C402=0,"药品",IF(stditems!C402=3,"卷轴",IF(stditems!C402=43,"矿石",IF(stditems!C402=2,"可使用物品",IF(stditems!C402=64,"装备位置:腰带",IF(stditems!C402=62,"装备位置:鞋子",IF(stditems!C402=53,"装备位置:宝石\有气血石功能",IF(stditems!C402=63,"装备位置:灵石",IF(stditems!C402=65,"装备位置:官印",IF(stditems!C402=90,"装备位置:灵玉",IF(OR(stditems!C402=72,stditems!C402=73,stditems!C402=74),"装备位置:称号",IF(stditems!C402=30,"装备位置:勋章",IF(stditems!C402=28,"装备位置:马牌",IF(stditems!C402=12,"装备位置:盾牌",IF(OR(stditems!C402=66,stditems!C402=67),"装备位置:时装衣服",IF(OR(stditems!C402=68,stditems!C402=69),"装备位置:时装武器",IF(OR(stditems!C402=75,stditems!C402=76,stditems!C402=77),"装备位置:时装项链",IF(stditems!C402=78,"装备位置:时装头盔",IF(OR(stditems!C402=79,stditems!C402=80),"装备位置:时装手镯",IF(OR(stditems!C402=81,stditems!C402=82),"装备位置:时装戒指",IF(stditems!C402=83,"装备位置:时装勋章",IF(OR(stditems!C402=84,stditems!C402=85),"装备位置:时装腰带",IF(OR(stditems!C402=86,stditems!C402=87),"装备位置:时装靴子",IF(OR(stditems!C402=88,stditems!C402=89),"装备位置:时装宝石","其他物品"))))))))))))))))))))))))))))))))))))</f>
        <v>装备位置:武器</v>
      </c>
      <c r="C402">
        <f>IF(OR(stditems!C402=5,stditems!C402=10,stditems!C402=11,stditems!C402=30,stditems!C402=16,stditems!C402=12,stditems!C402=25),0,IF(OR(stditems!C402=15,stditems!C402=19,stditems!C402=20,stditems!C402=21,stditems!C402=22,stditems!C402=23,stditems!C402=24,stditems!C402=26,stditems!C402=28,stditems!C402=29,stditems!C402=30,stditems!C402=53,stditems!C402=62,stditems!C402=63,stditems!C402=64,stditems!C402=65,stditems!C402=90),stditems!D402,""))</f>
        <v>0</v>
      </c>
      <c r="D402" t="str">
        <f>IF(ISNA( VLOOKUP(C402,attrDesc!A:C,2,FALSE)),"", "\250/"&amp;VLOOKUP(C402,attrDesc!A:C,2,FALSE)&amp;":"&amp;VLOOKUP(C402,attrDesc!A:C,3,FALSE))</f>
        <v/>
      </c>
      <c r="H402" t="str">
        <f t="shared" si="24"/>
        <v>151/装备位置:武器</v>
      </c>
      <c r="I402" t="str">
        <f t="shared" si="25"/>
        <v>王者之刃=151/装备位置:武器</v>
      </c>
      <c r="J402" t="str">
        <f t="shared" si="26"/>
        <v/>
      </c>
      <c r="K402" t="str">
        <f t="shared" si="27"/>
        <v/>
      </c>
    </row>
    <row r="403" spans="1:11" x14ac:dyDescent="0.2">
      <c r="A403" t="str">
        <f>IF(LEN(stditems!B403)=0,"",stditems!B403)</f>
        <v>王者战甲(男)</v>
      </c>
      <c r="B403" t="str">
        <f>IF(stditems!C403=15,"装备位置:头盔",IF(OR(stditems!C403=19,stditems!C403=20,stditems!C403=21),"装备位置:项链",IF(OR(stditems!C403=5,stditems!C403=6),"装备位置:武器",IF(OR(stditems!C403=10,stditems!C403=11),"装备位置:衣服",IF(stditems!C403=16,"装备位置:斗笠",IF(OR(stditems!C403=22,stditems!C403=23),"装备位置:戒指",IF(OR(stditems!C403=24,stditems!C403=26),"装备位置:手镯",IF(stditems!C403=31,"双击使用物品",IF(stditems!C403=4,"书籍,双击使用",IF(stditems!C403=25,"装备位置:毒符",IF(stditems!C403=41,"任务物品",IF(stditems!C403=56,"强化宝石",IF(stditems!C403=0,"药品",IF(stditems!C403=3,"卷轴",IF(stditems!C403=43,"矿石",IF(stditems!C403=2,"可使用物品",IF(stditems!C403=64,"装备位置:腰带",IF(stditems!C403=62,"装备位置:鞋子",IF(stditems!C403=53,"装备位置:宝石\有气血石功能",IF(stditems!C403=63,"装备位置:灵石",IF(stditems!C403=65,"装备位置:官印",IF(stditems!C403=90,"装备位置:灵玉",IF(OR(stditems!C403=72,stditems!C403=73,stditems!C403=74),"装备位置:称号",IF(stditems!C403=30,"装备位置:勋章",IF(stditems!C403=28,"装备位置:马牌",IF(stditems!C403=12,"装备位置:盾牌",IF(OR(stditems!C403=66,stditems!C403=67),"装备位置:时装衣服",IF(OR(stditems!C403=68,stditems!C403=69),"装备位置:时装武器",IF(OR(stditems!C403=75,stditems!C403=76,stditems!C403=77),"装备位置:时装项链",IF(stditems!C403=78,"装备位置:时装头盔",IF(OR(stditems!C403=79,stditems!C403=80),"装备位置:时装手镯",IF(OR(stditems!C403=81,stditems!C403=82),"装备位置:时装戒指",IF(stditems!C403=83,"装备位置:时装勋章",IF(OR(stditems!C403=84,stditems!C403=85),"装备位置:时装腰带",IF(OR(stditems!C403=86,stditems!C403=87),"装备位置:时装靴子",IF(OR(stditems!C403=88,stditems!C403=89),"装备位置:时装宝石","其他物品"))))))))))))))))))))))))))))))))))))</f>
        <v>装备位置:衣服</v>
      </c>
      <c r="C403">
        <f>IF(OR(stditems!C403=5,stditems!C403=10,stditems!C403=11,stditems!C403=30,stditems!C403=16,stditems!C403=12,stditems!C403=25),0,IF(OR(stditems!C403=15,stditems!C403=19,stditems!C403=20,stditems!C403=21,stditems!C403=22,stditems!C403=23,stditems!C403=24,stditems!C403=26,stditems!C403=28,stditems!C403=29,stditems!C403=30,stditems!C403=53,stditems!C403=62,stditems!C403=63,stditems!C403=64,stditems!C403=65,stditems!C403=90),stditems!D403,""))</f>
        <v>0</v>
      </c>
      <c r="D403" t="str">
        <f>IF(ISNA( VLOOKUP(C403,attrDesc!A:C,2,FALSE)),"", "\250/"&amp;VLOOKUP(C403,attrDesc!A:C,2,FALSE)&amp;":"&amp;VLOOKUP(C403,attrDesc!A:C,3,FALSE))</f>
        <v/>
      </c>
      <c r="H403" t="str">
        <f t="shared" si="24"/>
        <v>151/装备位置:衣服</v>
      </c>
      <c r="I403" t="str">
        <f t="shared" si="25"/>
        <v>王者战甲(男)=151/装备位置:衣服</v>
      </c>
      <c r="J403" t="str">
        <f t="shared" si="26"/>
        <v/>
      </c>
      <c r="K403" t="str">
        <f t="shared" si="27"/>
        <v/>
      </c>
    </row>
    <row r="404" spans="1:11" x14ac:dyDescent="0.2">
      <c r="A404" t="str">
        <f>IF(LEN(stditems!B404)=0,"",stditems!B404)</f>
        <v>王者战甲(女)</v>
      </c>
      <c r="B404" t="str">
        <f>IF(stditems!C404=15,"装备位置:头盔",IF(OR(stditems!C404=19,stditems!C404=20,stditems!C404=21),"装备位置:项链",IF(OR(stditems!C404=5,stditems!C404=6),"装备位置:武器",IF(OR(stditems!C404=10,stditems!C404=11),"装备位置:衣服",IF(stditems!C404=16,"装备位置:斗笠",IF(OR(stditems!C404=22,stditems!C404=23),"装备位置:戒指",IF(OR(stditems!C404=24,stditems!C404=26),"装备位置:手镯",IF(stditems!C404=31,"双击使用物品",IF(stditems!C404=4,"书籍,双击使用",IF(stditems!C404=25,"装备位置:毒符",IF(stditems!C404=41,"任务物品",IF(stditems!C404=56,"强化宝石",IF(stditems!C404=0,"药品",IF(stditems!C404=3,"卷轴",IF(stditems!C404=43,"矿石",IF(stditems!C404=2,"可使用物品",IF(stditems!C404=64,"装备位置:腰带",IF(stditems!C404=62,"装备位置:鞋子",IF(stditems!C404=53,"装备位置:宝石\有气血石功能",IF(stditems!C404=63,"装备位置:灵石",IF(stditems!C404=65,"装备位置:官印",IF(stditems!C404=90,"装备位置:灵玉",IF(OR(stditems!C404=72,stditems!C404=73,stditems!C404=74),"装备位置:称号",IF(stditems!C404=30,"装备位置:勋章",IF(stditems!C404=28,"装备位置:马牌",IF(stditems!C404=12,"装备位置:盾牌",IF(OR(stditems!C404=66,stditems!C404=67),"装备位置:时装衣服",IF(OR(stditems!C404=68,stditems!C404=69),"装备位置:时装武器",IF(OR(stditems!C404=75,stditems!C404=76,stditems!C404=77),"装备位置:时装项链",IF(stditems!C404=78,"装备位置:时装头盔",IF(OR(stditems!C404=79,stditems!C404=80),"装备位置:时装手镯",IF(OR(stditems!C404=81,stditems!C404=82),"装备位置:时装戒指",IF(stditems!C404=83,"装备位置:时装勋章",IF(OR(stditems!C404=84,stditems!C404=85),"装备位置:时装腰带",IF(OR(stditems!C404=86,stditems!C404=87),"装备位置:时装靴子",IF(OR(stditems!C404=88,stditems!C404=89),"装备位置:时装宝石","其他物品"))))))))))))))))))))))))))))))))))))</f>
        <v>装备位置:衣服</v>
      </c>
      <c r="C404">
        <f>IF(OR(stditems!C404=5,stditems!C404=10,stditems!C404=11,stditems!C404=30,stditems!C404=16,stditems!C404=12,stditems!C404=25),0,IF(OR(stditems!C404=15,stditems!C404=19,stditems!C404=20,stditems!C404=21,stditems!C404=22,stditems!C404=23,stditems!C404=24,stditems!C404=26,stditems!C404=28,stditems!C404=29,stditems!C404=30,stditems!C404=53,stditems!C404=62,stditems!C404=63,stditems!C404=64,stditems!C404=65,stditems!C404=90),stditems!D404,""))</f>
        <v>0</v>
      </c>
      <c r="D404" t="str">
        <f>IF(ISNA( VLOOKUP(C404,attrDesc!A:C,2,FALSE)),"", "\250/"&amp;VLOOKUP(C404,attrDesc!A:C,2,FALSE)&amp;":"&amp;VLOOKUP(C404,attrDesc!A:C,3,FALSE))</f>
        <v/>
      </c>
      <c r="H404" t="str">
        <f t="shared" si="24"/>
        <v>151/装备位置:衣服</v>
      </c>
      <c r="I404" t="str">
        <f t="shared" si="25"/>
        <v>王者战甲(女)=151/装备位置:衣服</v>
      </c>
      <c r="J404" t="str">
        <f t="shared" si="26"/>
        <v/>
      </c>
      <c r="K404" t="str">
        <f t="shared" si="27"/>
        <v/>
      </c>
    </row>
    <row r="405" spans="1:11" x14ac:dyDescent="0.2">
      <c r="A405" t="str">
        <f>IF(LEN(stditems!B405)=0,"",stditems!B405)</f>
        <v>王者魔衣(男)</v>
      </c>
      <c r="B405" t="str">
        <f>IF(stditems!C405=15,"装备位置:头盔",IF(OR(stditems!C405=19,stditems!C405=20,stditems!C405=21),"装备位置:项链",IF(OR(stditems!C405=5,stditems!C405=6),"装备位置:武器",IF(OR(stditems!C405=10,stditems!C405=11),"装备位置:衣服",IF(stditems!C405=16,"装备位置:斗笠",IF(OR(stditems!C405=22,stditems!C405=23),"装备位置:戒指",IF(OR(stditems!C405=24,stditems!C405=26),"装备位置:手镯",IF(stditems!C405=31,"双击使用物品",IF(stditems!C405=4,"书籍,双击使用",IF(stditems!C405=25,"装备位置:毒符",IF(stditems!C405=41,"任务物品",IF(stditems!C405=56,"强化宝石",IF(stditems!C405=0,"药品",IF(stditems!C405=3,"卷轴",IF(stditems!C405=43,"矿石",IF(stditems!C405=2,"可使用物品",IF(stditems!C405=64,"装备位置:腰带",IF(stditems!C405=62,"装备位置:鞋子",IF(stditems!C405=53,"装备位置:宝石\有气血石功能",IF(stditems!C405=63,"装备位置:灵石",IF(stditems!C405=65,"装备位置:官印",IF(stditems!C405=90,"装备位置:灵玉",IF(OR(stditems!C405=72,stditems!C405=73,stditems!C405=74),"装备位置:称号",IF(stditems!C405=30,"装备位置:勋章",IF(stditems!C405=28,"装备位置:马牌",IF(stditems!C405=12,"装备位置:盾牌",IF(OR(stditems!C405=66,stditems!C405=67),"装备位置:时装衣服",IF(OR(stditems!C405=68,stditems!C405=69),"装备位置:时装武器",IF(OR(stditems!C405=75,stditems!C405=76,stditems!C405=77),"装备位置:时装项链",IF(stditems!C405=78,"装备位置:时装头盔",IF(OR(stditems!C405=79,stditems!C405=80),"装备位置:时装手镯",IF(OR(stditems!C405=81,stditems!C405=82),"装备位置:时装戒指",IF(stditems!C405=83,"装备位置:时装勋章",IF(OR(stditems!C405=84,stditems!C405=85),"装备位置:时装腰带",IF(OR(stditems!C405=86,stditems!C405=87),"装备位置:时装靴子",IF(OR(stditems!C405=88,stditems!C405=89),"装备位置:时装宝石","其他物品"))))))))))))))))))))))))))))))))))))</f>
        <v>装备位置:衣服</v>
      </c>
      <c r="C405">
        <f>IF(OR(stditems!C405=5,stditems!C405=10,stditems!C405=11,stditems!C405=30,stditems!C405=16,stditems!C405=12,stditems!C405=25),0,IF(OR(stditems!C405=15,stditems!C405=19,stditems!C405=20,stditems!C405=21,stditems!C405=22,stditems!C405=23,stditems!C405=24,stditems!C405=26,stditems!C405=28,stditems!C405=29,stditems!C405=30,stditems!C405=53,stditems!C405=62,stditems!C405=63,stditems!C405=64,stditems!C405=65,stditems!C405=90),stditems!D405,""))</f>
        <v>0</v>
      </c>
      <c r="D405" t="str">
        <f>IF(ISNA( VLOOKUP(C405,attrDesc!A:C,2,FALSE)),"", "\250/"&amp;VLOOKUP(C405,attrDesc!A:C,2,FALSE)&amp;":"&amp;VLOOKUP(C405,attrDesc!A:C,3,FALSE))</f>
        <v/>
      </c>
      <c r="H405" t="str">
        <f t="shared" si="24"/>
        <v>151/装备位置:衣服</v>
      </c>
      <c r="I405" t="str">
        <f t="shared" si="25"/>
        <v>王者魔衣(男)=151/装备位置:衣服</v>
      </c>
      <c r="J405" t="str">
        <f t="shared" si="26"/>
        <v/>
      </c>
      <c r="K405" t="str">
        <f t="shared" si="27"/>
        <v/>
      </c>
    </row>
    <row r="406" spans="1:11" x14ac:dyDescent="0.2">
      <c r="A406" t="str">
        <f>IF(LEN(stditems!B406)=0,"",stditems!B406)</f>
        <v>王者魔衣(女)</v>
      </c>
      <c r="B406" t="str">
        <f>IF(stditems!C406=15,"装备位置:头盔",IF(OR(stditems!C406=19,stditems!C406=20,stditems!C406=21),"装备位置:项链",IF(OR(stditems!C406=5,stditems!C406=6),"装备位置:武器",IF(OR(stditems!C406=10,stditems!C406=11),"装备位置:衣服",IF(stditems!C406=16,"装备位置:斗笠",IF(OR(stditems!C406=22,stditems!C406=23),"装备位置:戒指",IF(OR(stditems!C406=24,stditems!C406=26),"装备位置:手镯",IF(stditems!C406=31,"双击使用物品",IF(stditems!C406=4,"书籍,双击使用",IF(stditems!C406=25,"装备位置:毒符",IF(stditems!C406=41,"任务物品",IF(stditems!C406=56,"强化宝石",IF(stditems!C406=0,"药品",IF(stditems!C406=3,"卷轴",IF(stditems!C406=43,"矿石",IF(stditems!C406=2,"可使用物品",IF(stditems!C406=64,"装备位置:腰带",IF(stditems!C406=62,"装备位置:鞋子",IF(stditems!C406=53,"装备位置:宝石\有气血石功能",IF(stditems!C406=63,"装备位置:灵石",IF(stditems!C406=65,"装备位置:官印",IF(stditems!C406=90,"装备位置:灵玉",IF(OR(stditems!C406=72,stditems!C406=73,stditems!C406=74),"装备位置:称号",IF(stditems!C406=30,"装备位置:勋章",IF(stditems!C406=28,"装备位置:马牌",IF(stditems!C406=12,"装备位置:盾牌",IF(OR(stditems!C406=66,stditems!C406=67),"装备位置:时装衣服",IF(OR(stditems!C406=68,stditems!C406=69),"装备位置:时装武器",IF(OR(stditems!C406=75,stditems!C406=76,stditems!C406=77),"装备位置:时装项链",IF(stditems!C406=78,"装备位置:时装头盔",IF(OR(stditems!C406=79,stditems!C406=80),"装备位置:时装手镯",IF(OR(stditems!C406=81,stditems!C406=82),"装备位置:时装戒指",IF(stditems!C406=83,"装备位置:时装勋章",IF(OR(stditems!C406=84,stditems!C406=85),"装备位置:时装腰带",IF(OR(stditems!C406=86,stditems!C406=87),"装备位置:时装靴子",IF(OR(stditems!C406=88,stditems!C406=89),"装备位置:时装宝石","其他物品"))))))))))))))))))))))))))))))))))))</f>
        <v>装备位置:衣服</v>
      </c>
      <c r="C406">
        <f>IF(OR(stditems!C406=5,stditems!C406=10,stditems!C406=11,stditems!C406=30,stditems!C406=16,stditems!C406=12,stditems!C406=25),0,IF(OR(stditems!C406=15,stditems!C406=19,stditems!C406=20,stditems!C406=21,stditems!C406=22,stditems!C406=23,stditems!C406=24,stditems!C406=26,stditems!C406=28,stditems!C406=29,stditems!C406=30,stditems!C406=53,stditems!C406=62,stditems!C406=63,stditems!C406=64,stditems!C406=65,stditems!C406=90),stditems!D406,""))</f>
        <v>0</v>
      </c>
      <c r="D406" t="str">
        <f>IF(ISNA( VLOOKUP(C406,attrDesc!A:C,2,FALSE)),"", "\250/"&amp;VLOOKUP(C406,attrDesc!A:C,2,FALSE)&amp;":"&amp;VLOOKUP(C406,attrDesc!A:C,3,FALSE))</f>
        <v/>
      </c>
      <c r="H406" t="str">
        <f t="shared" si="24"/>
        <v>151/装备位置:衣服</v>
      </c>
      <c r="I406" t="str">
        <f t="shared" si="25"/>
        <v>王者魔衣(女)=151/装备位置:衣服</v>
      </c>
      <c r="J406" t="str">
        <f t="shared" si="26"/>
        <v/>
      </c>
      <c r="K406" t="str">
        <f t="shared" si="27"/>
        <v/>
      </c>
    </row>
    <row r="407" spans="1:11" x14ac:dyDescent="0.2">
      <c r="A407" t="str">
        <f>IF(LEN(stditems!B407)=0,"",stditems!B407)</f>
        <v>王者道袍(男)</v>
      </c>
      <c r="B407" t="str">
        <f>IF(stditems!C407=15,"装备位置:头盔",IF(OR(stditems!C407=19,stditems!C407=20,stditems!C407=21),"装备位置:项链",IF(OR(stditems!C407=5,stditems!C407=6),"装备位置:武器",IF(OR(stditems!C407=10,stditems!C407=11),"装备位置:衣服",IF(stditems!C407=16,"装备位置:斗笠",IF(OR(stditems!C407=22,stditems!C407=23),"装备位置:戒指",IF(OR(stditems!C407=24,stditems!C407=26),"装备位置:手镯",IF(stditems!C407=31,"双击使用物品",IF(stditems!C407=4,"书籍,双击使用",IF(stditems!C407=25,"装备位置:毒符",IF(stditems!C407=41,"任务物品",IF(stditems!C407=56,"强化宝石",IF(stditems!C407=0,"药品",IF(stditems!C407=3,"卷轴",IF(stditems!C407=43,"矿石",IF(stditems!C407=2,"可使用物品",IF(stditems!C407=64,"装备位置:腰带",IF(stditems!C407=62,"装备位置:鞋子",IF(stditems!C407=53,"装备位置:宝石\有气血石功能",IF(stditems!C407=63,"装备位置:灵石",IF(stditems!C407=65,"装备位置:官印",IF(stditems!C407=90,"装备位置:灵玉",IF(OR(stditems!C407=72,stditems!C407=73,stditems!C407=74),"装备位置:称号",IF(stditems!C407=30,"装备位置:勋章",IF(stditems!C407=28,"装备位置:马牌",IF(stditems!C407=12,"装备位置:盾牌",IF(OR(stditems!C407=66,stditems!C407=67),"装备位置:时装衣服",IF(OR(stditems!C407=68,stditems!C407=69),"装备位置:时装武器",IF(OR(stditems!C407=75,stditems!C407=76,stditems!C407=77),"装备位置:时装项链",IF(stditems!C407=78,"装备位置:时装头盔",IF(OR(stditems!C407=79,stditems!C407=80),"装备位置:时装手镯",IF(OR(stditems!C407=81,stditems!C407=82),"装备位置:时装戒指",IF(stditems!C407=83,"装备位置:时装勋章",IF(OR(stditems!C407=84,stditems!C407=85),"装备位置:时装腰带",IF(OR(stditems!C407=86,stditems!C407=87),"装备位置:时装靴子",IF(OR(stditems!C407=88,stditems!C407=89),"装备位置:时装宝石","其他物品"))))))))))))))))))))))))))))))))))))</f>
        <v>装备位置:衣服</v>
      </c>
      <c r="C407">
        <f>IF(OR(stditems!C407=5,stditems!C407=10,stditems!C407=11,stditems!C407=30,stditems!C407=16,stditems!C407=12,stditems!C407=25),0,IF(OR(stditems!C407=15,stditems!C407=19,stditems!C407=20,stditems!C407=21,stditems!C407=22,stditems!C407=23,stditems!C407=24,stditems!C407=26,stditems!C407=28,stditems!C407=29,stditems!C407=30,stditems!C407=53,stditems!C407=62,stditems!C407=63,stditems!C407=64,stditems!C407=65,stditems!C407=90),stditems!D407,""))</f>
        <v>0</v>
      </c>
      <c r="D407" t="str">
        <f>IF(ISNA( VLOOKUP(C407,attrDesc!A:C,2,FALSE)),"", "\250/"&amp;VLOOKUP(C407,attrDesc!A:C,2,FALSE)&amp;":"&amp;VLOOKUP(C407,attrDesc!A:C,3,FALSE))</f>
        <v/>
      </c>
      <c r="H407" t="str">
        <f t="shared" si="24"/>
        <v>151/装备位置:衣服</v>
      </c>
      <c r="I407" t="str">
        <f t="shared" si="25"/>
        <v>王者道袍(男)=151/装备位置:衣服</v>
      </c>
      <c r="J407" t="str">
        <f t="shared" si="26"/>
        <v/>
      </c>
      <c r="K407" t="str">
        <f t="shared" si="27"/>
        <v/>
      </c>
    </row>
    <row r="408" spans="1:11" x14ac:dyDescent="0.2">
      <c r="A408" t="str">
        <f>IF(LEN(stditems!B408)=0,"",stditems!B408)</f>
        <v>王者道袍(女)</v>
      </c>
      <c r="B408" t="str">
        <f>IF(stditems!C408=15,"装备位置:头盔",IF(OR(stditems!C408=19,stditems!C408=20,stditems!C408=21),"装备位置:项链",IF(OR(stditems!C408=5,stditems!C408=6),"装备位置:武器",IF(OR(stditems!C408=10,stditems!C408=11),"装备位置:衣服",IF(stditems!C408=16,"装备位置:斗笠",IF(OR(stditems!C408=22,stditems!C408=23),"装备位置:戒指",IF(OR(stditems!C408=24,stditems!C408=26),"装备位置:手镯",IF(stditems!C408=31,"双击使用物品",IF(stditems!C408=4,"书籍,双击使用",IF(stditems!C408=25,"装备位置:毒符",IF(stditems!C408=41,"任务物品",IF(stditems!C408=56,"强化宝石",IF(stditems!C408=0,"药品",IF(stditems!C408=3,"卷轴",IF(stditems!C408=43,"矿石",IF(stditems!C408=2,"可使用物品",IF(stditems!C408=64,"装备位置:腰带",IF(stditems!C408=62,"装备位置:鞋子",IF(stditems!C408=53,"装备位置:宝石\有气血石功能",IF(stditems!C408=63,"装备位置:灵石",IF(stditems!C408=65,"装备位置:官印",IF(stditems!C408=90,"装备位置:灵玉",IF(OR(stditems!C408=72,stditems!C408=73,stditems!C408=74),"装备位置:称号",IF(stditems!C408=30,"装备位置:勋章",IF(stditems!C408=28,"装备位置:马牌",IF(stditems!C408=12,"装备位置:盾牌",IF(OR(stditems!C408=66,stditems!C408=67),"装备位置:时装衣服",IF(OR(stditems!C408=68,stditems!C408=69),"装备位置:时装武器",IF(OR(stditems!C408=75,stditems!C408=76,stditems!C408=77),"装备位置:时装项链",IF(stditems!C408=78,"装备位置:时装头盔",IF(OR(stditems!C408=79,stditems!C408=80),"装备位置:时装手镯",IF(OR(stditems!C408=81,stditems!C408=82),"装备位置:时装戒指",IF(stditems!C408=83,"装备位置:时装勋章",IF(OR(stditems!C408=84,stditems!C408=85),"装备位置:时装腰带",IF(OR(stditems!C408=86,stditems!C408=87),"装备位置:时装靴子",IF(OR(stditems!C408=88,stditems!C408=89),"装备位置:时装宝石","其他物品"))))))))))))))))))))))))))))))))))))</f>
        <v>装备位置:衣服</v>
      </c>
      <c r="C408">
        <f>IF(OR(stditems!C408=5,stditems!C408=10,stditems!C408=11,stditems!C408=30,stditems!C408=16,stditems!C408=12,stditems!C408=25),0,IF(OR(stditems!C408=15,stditems!C408=19,stditems!C408=20,stditems!C408=21,stditems!C408=22,stditems!C408=23,stditems!C408=24,stditems!C408=26,stditems!C408=28,stditems!C408=29,stditems!C408=30,stditems!C408=53,stditems!C408=62,stditems!C408=63,stditems!C408=64,stditems!C408=65,stditems!C408=90),stditems!D408,""))</f>
        <v>0</v>
      </c>
      <c r="D408" t="str">
        <f>IF(ISNA( VLOOKUP(C408,attrDesc!A:C,2,FALSE)),"", "\250/"&amp;VLOOKUP(C408,attrDesc!A:C,2,FALSE)&amp;":"&amp;VLOOKUP(C408,attrDesc!A:C,3,FALSE))</f>
        <v/>
      </c>
      <c r="H408" t="str">
        <f t="shared" si="24"/>
        <v>151/装备位置:衣服</v>
      </c>
      <c r="I408" t="str">
        <f t="shared" si="25"/>
        <v>王者道袍(女)=151/装备位置:衣服</v>
      </c>
      <c r="J408" t="str">
        <f t="shared" si="26"/>
        <v/>
      </c>
      <c r="K408" t="str">
        <f t="shared" si="27"/>
        <v/>
      </c>
    </row>
    <row r="409" spans="1:11" x14ac:dyDescent="0.2">
      <c r="A409" t="str">
        <f>IF(LEN(stditems!B409)=0,"",stditems!B409)</f>
        <v>传奇之冠</v>
      </c>
      <c r="B409" t="str">
        <f>IF(stditems!C409=15,"装备位置:头盔",IF(OR(stditems!C409=19,stditems!C409=20,stditems!C409=21),"装备位置:项链",IF(OR(stditems!C409=5,stditems!C409=6),"装备位置:武器",IF(OR(stditems!C409=10,stditems!C409=11),"装备位置:衣服",IF(stditems!C409=16,"装备位置:斗笠",IF(OR(stditems!C409=22,stditems!C409=23),"装备位置:戒指",IF(OR(stditems!C409=24,stditems!C409=26),"装备位置:手镯",IF(stditems!C409=31,"双击使用物品",IF(stditems!C409=4,"书籍,双击使用",IF(stditems!C409=25,"装备位置:毒符",IF(stditems!C409=41,"任务物品",IF(stditems!C409=56,"强化宝石",IF(stditems!C409=0,"药品",IF(stditems!C409=3,"卷轴",IF(stditems!C409=43,"矿石",IF(stditems!C409=2,"可使用物品",IF(stditems!C409=64,"装备位置:腰带",IF(stditems!C409=62,"装备位置:鞋子",IF(stditems!C409=53,"装备位置:宝石\有气血石功能",IF(stditems!C409=63,"装备位置:灵石",IF(stditems!C409=65,"装备位置:官印",IF(stditems!C409=90,"装备位置:灵玉",IF(OR(stditems!C409=72,stditems!C409=73,stditems!C409=74),"装备位置:称号",IF(stditems!C409=30,"装备位置:勋章",IF(stditems!C409=28,"装备位置:马牌",IF(stditems!C409=12,"装备位置:盾牌",IF(OR(stditems!C409=66,stditems!C409=67),"装备位置:时装衣服",IF(OR(stditems!C409=68,stditems!C409=69),"装备位置:时装武器",IF(OR(stditems!C409=75,stditems!C409=76,stditems!C409=77),"装备位置:时装项链",IF(stditems!C409=78,"装备位置:时装头盔",IF(OR(stditems!C409=79,stditems!C409=80),"装备位置:时装手镯",IF(OR(stditems!C409=81,stditems!C409=82),"装备位置:时装戒指",IF(stditems!C409=83,"装备位置:时装勋章",IF(OR(stditems!C409=84,stditems!C409=85),"装备位置:时装腰带",IF(OR(stditems!C409=86,stditems!C409=87),"装备位置:时装靴子",IF(OR(stditems!C409=88,stditems!C409=89),"装备位置:时装宝石","其他物品"))))))))))))))))))))))))))))))))))))</f>
        <v>装备位置:头盔</v>
      </c>
      <c r="C409">
        <f>IF(OR(stditems!C409=5,stditems!C409=10,stditems!C409=11,stditems!C409=30,stditems!C409=16,stditems!C409=12,stditems!C409=25),0,IF(OR(stditems!C409=15,stditems!C409=19,stditems!C409=20,stditems!C409=21,stditems!C409=22,stditems!C409=23,stditems!C409=24,stditems!C409=26,stditems!C409=28,stditems!C409=29,stditems!C409=30,stditems!C409=53,stditems!C409=62,stditems!C409=63,stditems!C409=64,stditems!C409=65,stditems!C409=90),stditems!D409,""))</f>
        <v>0</v>
      </c>
      <c r="D409" t="str">
        <f>IF(ISNA( VLOOKUP(C409,attrDesc!A:C,2,FALSE)),"", "\250/"&amp;VLOOKUP(C409,attrDesc!A:C,2,FALSE)&amp;":"&amp;VLOOKUP(C409,attrDesc!A:C,3,FALSE))</f>
        <v/>
      </c>
      <c r="H409" t="str">
        <f t="shared" si="24"/>
        <v>151/装备位置:头盔</v>
      </c>
      <c r="I409" t="str">
        <f t="shared" si="25"/>
        <v>传奇之冠=151/装备位置:头盔</v>
      </c>
      <c r="J409" t="str">
        <f t="shared" si="26"/>
        <v/>
      </c>
      <c r="K409" t="str">
        <f t="shared" si="27"/>
        <v/>
      </c>
    </row>
    <row r="410" spans="1:11" x14ac:dyDescent="0.2">
      <c r="A410" t="str">
        <f>IF(LEN(stditems!B410)=0,"",stditems!B410)</f>
        <v>传奇项链</v>
      </c>
      <c r="B410" t="str">
        <f>IF(stditems!C410=15,"装备位置:头盔",IF(OR(stditems!C410=19,stditems!C410=20,stditems!C410=21),"装备位置:项链",IF(OR(stditems!C410=5,stditems!C410=6),"装备位置:武器",IF(OR(stditems!C410=10,stditems!C410=11),"装备位置:衣服",IF(stditems!C410=16,"装备位置:斗笠",IF(OR(stditems!C410=22,stditems!C410=23),"装备位置:戒指",IF(OR(stditems!C410=24,stditems!C410=26),"装备位置:手镯",IF(stditems!C410=31,"双击使用物品",IF(stditems!C410=4,"书籍,双击使用",IF(stditems!C410=25,"装备位置:毒符",IF(stditems!C410=41,"任务物品",IF(stditems!C410=56,"强化宝石",IF(stditems!C410=0,"药品",IF(stditems!C410=3,"卷轴",IF(stditems!C410=43,"矿石",IF(stditems!C410=2,"可使用物品",IF(stditems!C410=64,"装备位置:腰带",IF(stditems!C410=62,"装备位置:鞋子",IF(stditems!C410=53,"装备位置:宝石\有气血石功能",IF(stditems!C410=63,"装备位置:灵石",IF(stditems!C410=65,"装备位置:官印",IF(stditems!C410=90,"装备位置:灵玉",IF(OR(stditems!C410=72,stditems!C410=73,stditems!C410=74),"装备位置:称号",IF(stditems!C410=30,"装备位置:勋章",IF(stditems!C410=28,"装备位置:马牌",IF(stditems!C410=12,"装备位置:盾牌",IF(OR(stditems!C410=66,stditems!C410=67),"装备位置:时装衣服",IF(OR(stditems!C410=68,stditems!C410=69),"装备位置:时装武器",IF(OR(stditems!C410=75,stditems!C410=76,stditems!C410=77),"装备位置:时装项链",IF(stditems!C410=78,"装备位置:时装头盔",IF(OR(stditems!C410=79,stditems!C410=80),"装备位置:时装手镯",IF(OR(stditems!C410=81,stditems!C410=82),"装备位置:时装戒指",IF(stditems!C410=83,"装备位置:时装勋章",IF(OR(stditems!C410=84,stditems!C410=85),"装备位置:时装腰带",IF(OR(stditems!C410=86,stditems!C410=87),"装备位置:时装靴子",IF(OR(stditems!C410=88,stditems!C410=89),"装备位置:时装宝石","其他物品"))))))))))))))))))))))))))))))))))))</f>
        <v>装备位置:项链</v>
      </c>
      <c r="C410">
        <f>IF(OR(stditems!C410=5,stditems!C410=10,stditems!C410=11,stditems!C410=30,stditems!C410=16,stditems!C410=12,stditems!C410=25),0,IF(OR(stditems!C410=15,stditems!C410=19,stditems!C410=20,stditems!C410=21,stditems!C410=22,stditems!C410=23,stditems!C410=24,stditems!C410=26,stditems!C410=28,stditems!C410=29,stditems!C410=30,stditems!C410=53,stditems!C410=62,stditems!C410=63,stditems!C410=64,stditems!C410=65,stditems!C410=90),stditems!D410,""))</f>
        <v>0</v>
      </c>
      <c r="D410" t="str">
        <f>IF(ISNA( VLOOKUP(C410,attrDesc!A:C,2,FALSE)),"", "\250/"&amp;VLOOKUP(C410,attrDesc!A:C,2,FALSE)&amp;":"&amp;VLOOKUP(C410,attrDesc!A:C,3,FALSE))</f>
        <v/>
      </c>
      <c r="H410" t="str">
        <f t="shared" si="24"/>
        <v>151/装备位置:项链</v>
      </c>
      <c r="I410" t="str">
        <f t="shared" si="25"/>
        <v>传奇项链=151/装备位置:项链</v>
      </c>
      <c r="J410" t="str">
        <f t="shared" si="26"/>
        <v/>
      </c>
      <c r="K410" t="str">
        <f t="shared" si="27"/>
        <v/>
      </c>
    </row>
    <row r="411" spans="1:11" x14ac:dyDescent="0.2">
      <c r="A411" t="str">
        <f>IF(LEN(stditems!B411)=0,"",stditems!B411)</f>
        <v>传奇之戒</v>
      </c>
      <c r="B411" t="str">
        <f>IF(stditems!C411=15,"装备位置:头盔",IF(OR(stditems!C411=19,stditems!C411=20,stditems!C411=21),"装备位置:项链",IF(OR(stditems!C411=5,stditems!C411=6),"装备位置:武器",IF(OR(stditems!C411=10,stditems!C411=11),"装备位置:衣服",IF(stditems!C411=16,"装备位置:斗笠",IF(OR(stditems!C411=22,stditems!C411=23),"装备位置:戒指",IF(OR(stditems!C411=24,stditems!C411=26),"装备位置:手镯",IF(stditems!C411=31,"双击使用物品",IF(stditems!C411=4,"书籍,双击使用",IF(stditems!C411=25,"装备位置:毒符",IF(stditems!C411=41,"任务物品",IF(stditems!C411=56,"强化宝石",IF(stditems!C411=0,"药品",IF(stditems!C411=3,"卷轴",IF(stditems!C411=43,"矿石",IF(stditems!C411=2,"可使用物品",IF(stditems!C411=64,"装备位置:腰带",IF(stditems!C411=62,"装备位置:鞋子",IF(stditems!C411=53,"装备位置:宝石\有气血石功能",IF(stditems!C411=63,"装备位置:灵石",IF(stditems!C411=65,"装备位置:官印",IF(stditems!C411=90,"装备位置:灵玉",IF(OR(stditems!C411=72,stditems!C411=73,stditems!C411=74),"装备位置:称号",IF(stditems!C411=30,"装备位置:勋章",IF(stditems!C411=28,"装备位置:马牌",IF(stditems!C411=12,"装备位置:盾牌",IF(OR(stditems!C411=66,stditems!C411=67),"装备位置:时装衣服",IF(OR(stditems!C411=68,stditems!C411=69),"装备位置:时装武器",IF(OR(stditems!C411=75,stditems!C411=76,stditems!C411=77),"装备位置:时装项链",IF(stditems!C411=78,"装备位置:时装头盔",IF(OR(stditems!C411=79,stditems!C411=80),"装备位置:时装手镯",IF(OR(stditems!C411=81,stditems!C411=82),"装备位置:时装戒指",IF(stditems!C411=83,"装备位置:时装勋章",IF(OR(stditems!C411=84,stditems!C411=85),"装备位置:时装腰带",IF(OR(stditems!C411=86,stditems!C411=87),"装备位置:时装靴子",IF(OR(stditems!C411=88,stditems!C411=89),"装备位置:时装宝石","其他物品"))))))))))))))))))))))))))))))))))))</f>
        <v>装备位置:戒指</v>
      </c>
      <c r="C411">
        <f>IF(OR(stditems!C411=5,stditems!C411=10,stditems!C411=11,stditems!C411=30,stditems!C411=16,stditems!C411=12,stditems!C411=25),0,IF(OR(stditems!C411=15,stditems!C411=19,stditems!C411=20,stditems!C411=21,stditems!C411=22,stditems!C411=23,stditems!C411=24,stditems!C411=26,stditems!C411=28,stditems!C411=29,stditems!C411=30,stditems!C411=53,stditems!C411=62,stditems!C411=63,stditems!C411=64,stditems!C411=65,stditems!C411=90),stditems!D411,""))</f>
        <v>0</v>
      </c>
      <c r="D411" t="str">
        <f>IF(ISNA( VLOOKUP(C411,attrDesc!A:C,2,FALSE)),"", "\250/"&amp;VLOOKUP(C411,attrDesc!A:C,2,FALSE)&amp;":"&amp;VLOOKUP(C411,attrDesc!A:C,3,FALSE))</f>
        <v/>
      </c>
      <c r="H411" t="str">
        <f t="shared" si="24"/>
        <v>151/装备位置:戒指</v>
      </c>
      <c r="I411" t="str">
        <f t="shared" si="25"/>
        <v>传奇之戒=151/装备位置:戒指</v>
      </c>
      <c r="J411" t="str">
        <f t="shared" si="26"/>
        <v/>
      </c>
      <c r="K411" t="str">
        <f t="shared" si="27"/>
        <v/>
      </c>
    </row>
    <row r="412" spans="1:11" x14ac:dyDescent="0.2">
      <c r="A412" t="str">
        <f>IF(LEN(stditems!B412)=0,"",stditems!B412)</f>
        <v>传奇护腕</v>
      </c>
      <c r="B412" t="str">
        <f>IF(stditems!C412=15,"装备位置:头盔",IF(OR(stditems!C412=19,stditems!C412=20,stditems!C412=21),"装备位置:项链",IF(OR(stditems!C412=5,stditems!C412=6),"装备位置:武器",IF(OR(stditems!C412=10,stditems!C412=11),"装备位置:衣服",IF(stditems!C412=16,"装备位置:斗笠",IF(OR(stditems!C412=22,stditems!C412=23),"装备位置:戒指",IF(OR(stditems!C412=24,stditems!C412=26),"装备位置:手镯",IF(stditems!C412=31,"双击使用物品",IF(stditems!C412=4,"书籍,双击使用",IF(stditems!C412=25,"装备位置:毒符",IF(stditems!C412=41,"任务物品",IF(stditems!C412=56,"强化宝石",IF(stditems!C412=0,"药品",IF(stditems!C412=3,"卷轴",IF(stditems!C412=43,"矿石",IF(stditems!C412=2,"可使用物品",IF(stditems!C412=64,"装备位置:腰带",IF(stditems!C412=62,"装备位置:鞋子",IF(stditems!C412=53,"装备位置:宝石\有气血石功能",IF(stditems!C412=63,"装备位置:灵石",IF(stditems!C412=65,"装备位置:官印",IF(stditems!C412=90,"装备位置:灵玉",IF(OR(stditems!C412=72,stditems!C412=73,stditems!C412=74),"装备位置:称号",IF(stditems!C412=30,"装备位置:勋章",IF(stditems!C412=28,"装备位置:马牌",IF(stditems!C412=12,"装备位置:盾牌",IF(OR(stditems!C412=66,stditems!C412=67),"装备位置:时装衣服",IF(OR(stditems!C412=68,stditems!C412=69),"装备位置:时装武器",IF(OR(stditems!C412=75,stditems!C412=76,stditems!C412=77),"装备位置:时装项链",IF(stditems!C412=78,"装备位置:时装头盔",IF(OR(stditems!C412=79,stditems!C412=80),"装备位置:时装手镯",IF(OR(stditems!C412=81,stditems!C412=82),"装备位置:时装戒指",IF(stditems!C412=83,"装备位置:时装勋章",IF(OR(stditems!C412=84,stditems!C412=85),"装备位置:时装腰带",IF(OR(stditems!C412=86,stditems!C412=87),"装备位置:时装靴子",IF(OR(stditems!C412=88,stditems!C412=89),"装备位置:时装宝石","其他物品"))))))))))))))))))))))))))))))))))))</f>
        <v>装备位置:手镯</v>
      </c>
      <c r="C412">
        <f>IF(OR(stditems!C412=5,stditems!C412=10,stditems!C412=11,stditems!C412=30,stditems!C412=16,stditems!C412=12,stditems!C412=25),0,IF(OR(stditems!C412=15,stditems!C412=19,stditems!C412=20,stditems!C412=21,stditems!C412=22,stditems!C412=23,stditems!C412=24,stditems!C412=26,stditems!C412=28,stditems!C412=29,stditems!C412=30,stditems!C412=53,stditems!C412=62,stditems!C412=63,stditems!C412=64,stditems!C412=65,stditems!C412=90),stditems!D412,""))</f>
        <v>0</v>
      </c>
      <c r="D412" t="str">
        <f>IF(ISNA( VLOOKUP(C412,attrDesc!A:C,2,FALSE)),"", "\250/"&amp;VLOOKUP(C412,attrDesc!A:C,2,FALSE)&amp;":"&amp;VLOOKUP(C412,attrDesc!A:C,3,FALSE))</f>
        <v/>
      </c>
      <c r="H412" t="str">
        <f t="shared" si="24"/>
        <v>151/装备位置:手镯</v>
      </c>
      <c r="I412" t="str">
        <f t="shared" si="25"/>
        <v>传奇护腕=151/装备位置:手镯</v>
      </c>
      <c r="J412" t="str">
        <f t="shared" si="26"/>
        <v/>
      </c>
      <c r="K412" t="str">
        <f t="shared" si="27"/>
        <v/>
      </c>
    </row>
    <row r="413" spans="1:11" x14ac:dyDescent="0.2">
      <c r="A413" t="str">
        <f>IF(LEN(stditems!B413)=0,"",stditems!B413)</f>
        <v>传奇腰带</v>
      </c>
      <c r="B413" t="str">
        <f>IF(stditems!C413=15,"装备位置:头盔",IF(OR(stditems!C413=19,stditems!C413=20,stditems!C413=21),"装备位置:项链",IF(OR(stditems!C413=5,stditems!C413=6),"装备位置:武器",IF(OR(stditems!C413=10,stditems!C413=11),"装备位置:衣服",IF(stditems!C413=16,"装备位置:斗笠",IF(OR(stditems!C413=22,stditems!C413=23),"装备位置:戒指",IF(OR(stditems!C413=24,stditems!C413=26),"装备位置:手镯",IF(stditems!C413=31,"双击使用物品",IF(stditems!C413=4,"书籍,双击使用",IF(stditems!C413=25,"装备位置:毒符",IF(stditems!C413=41,"任务物品",IF(stditems!C413=56,"强化宝石",IF(stditems!C413=0,"药品",IF(stditems!C413=3,"卷轴",IF(stditems!C413=43,"矿石",IF(stditems!C413=2,"可使用物品",IF(stditems!C413=64,"装备位置:腰带",IF(stditems!C413=62,"装备位置:鞋子",IF(stditems!C413=53,"装备位置:宝石\有气血石功能",IF(stditems!C413=63,"装备位置:灵石",IF(stditems!C413=65,"装备位置:官印",IF(stditems!C413=90,"装备位置:灵玉",IF(OR(stditems!C413=72,stditems!C413=73,stditems!C413=74),"装备位置:称号",IF(stditems!C413=30,"装备位置:勋章",IF(stditems!C413=28,"装备位置:马牌",IF(stditems!C413=12,"装备位置:盾牌",IF(OR(stditems!C413=66,stditems!C413=67),"装备位置:时装衣服",IF(OR(stditems!C413=68,stditems!C413=69),"装备位置:时装武器",IF(OR(stditems!C413=75,stditems!C413=76,stditems!C413=77),"装备位置:时装项链",IF(stditems!C413=78,"装备位置:时装头盔",IF(OR(stditems!C413=79,stditems!C413=80),"装备位置:时装手镯",IF(OR(stditems!C413=81,stditems!C413=82),"装备位置:时装戒指",IF(stditems!C413=83,"装备位置:时装勋章",IF(OR(stditems!C413=84,stditems!C413=85),"装备位置:时装腰带",IF(OR(stditems!C413=86,stditems!C413=87),"装备位置:时装靴子",IF(OR(stditems!C413=88,stditems!C413=89),"装备位置:时装宝石","其他物品"))))))))))))))))))))))))))))))))))))</f>
        <v>装备位置:腰带</v>
      </c>
      <c r="C413">
        <f>IF(OR(stditems!C413=5,stditems!C413=10,stditems!C413=11,stditems!C413=30,stditems!C413=16,stditems!C413=12,stditems!C413=25),0,IF(OR(stditems!C413=15,stditems!C413=19,stditems!C413=20,stditems!C413=21,stditems!C413=22,stditems!C413=23,stditems!C413=24,stditems!C413=26,stditems!C413=28,stditems!C413=29,stditems!C413=30,stditems!C413=53,stditems!C413=62,stditems!C413=63,stditems!C413=64,stditems!C413=65,stditems!C413=90),stditems!D413,""))</f>
        <v>0</v>
      </c>
      <c r="D413" t="str">
        <f>IF(ISNA( VLOOKUP(C413,attrDesc!A:C,2,FALSE)),"", "\250/"&amp;VLOOKUP(C413,attrDesc!A:C,2,FALSE)&amp;":"&amp;VLOOKUP(C413,attrDesc!A:C,3,FALSE))</f>
        <v/>
      </c>
      <c r="H413" t="str">
        <f t="shared" si="24"/>
        <v>151/装备位置:腰带</v>
      </c>
      <c r="I413" t="str">
        <f t="shared" si="25"/>
        <v>传奇腰带=151/装备位置:腰带</v>
      </c>
      <c r="J413" t="str">
        <f t="shared" si="26"/>
        <v/>
      </c>
      <c r="K413" t="str">
        <f t="shared" si="27"/>
        <v/>
      </c>
    </row>
    <row r="414" spans="1:11" x14ac:dyDescent="0.2">
      <c r="A414" t="str">
        <f>IF(LEN(stditems!B414)=0,"",stditems!B414)</f>
        <v>传奇之靴</v>
      </c>
      <c r="B414" t="str">
        <f>IF(stditems!C414=15,"装备位置:头盔",IF(OR(stditems!C414=19,stditems!C414=20,stditems!C414=21),"装备位置:项链",IF(OR(stditems!C414=5,stditems!C414=6),"装备位置:武器",IF(OR(stditems!C414=10,stditems!C414=11),"装备位置:衣服",IF(stditems!C414=16,"装备位置:斗笠",IF(OR(stditems!C414=22,stditems!C414=23),"装备位置:戒指",IF(OR(stditems!C414=24,stditems!C414=26),"装备位置:手镯",IF(stditems!C414=31,"双击使用物品",IF(stditems!C414=4,"书籍,双击使用",IF(stditems!C414=25,"装备位置:毒符",IF(stditems!C414=41,"任务物品",IF(stditems!C414=56,"强化宝石",IF(stditems!C414=0,"药品",IF(stditems!C414=3,"卷轴",IF(stditems!C414=43,"矿石",IF(stditems!C414=2,"可使用物品",IF(stditems!C414=64,"装备位置:腰带",IF(stditems!C414=62,"装备位置:鞋子",IF(stditems!C414=53,"装备位置:宝石\有气血石功能",IF(stditems!C414=63,"装备位置:灵石",IF(stditems!C414=65,"装备位置:官印",IF(stditems!C414=90,"装备位置:灵玉",IF(OR(stditems!C414=72,stditems!C414=73,stditems!C414=74),"装备位置:称号",IF(stditems!C414=30,"装备位置:勋章",IF(stditems!C414=28,"装备位置:马牌",IF(stditems!C414=12,"装备位置:盾牌",IF(OR(stditems!C414=66,stditems!C414=67),"装备位置:时装衣服",IF(OR(stditems!C414=68,stditems!C414=69),"装备位置:时装武器",IF(OR(stditems!C414=75,stditems!C414=76,stditems!C414=77),"装备位置:时装项链",IF(stditems!C414=78,"装备位置:时装头盔",IF(OR(stditems!C414=79,stditems!C414=80),"装备位置:时装手镯",IF(OR(stditems!C414=81,stditems!C414=82),"装备位置:时装戒指",IF(stditems!C414=83,"装备位置:时装勋章",IF(OR(stditems!C414=84,stditems!C414=85),"装备位置:时装腰带",IF(OR(stditems!C414=86,stditems!C414=87),"装备位置:时装靴子",IF(OR(stditems!C414=88,stditems!C414=89),"装备位置:时装宝石","其他物品"))))))))))))))))))))))))))))))))))))</f>
        <v>装备位置:鞋子</v>
      </c>
      <c r="C414">
        <f>IF(OR(stditems!C414=5,stditems!C414=10,stditems!C414=11,stditems!C414=30,stditems!C414=16,stditems!C414=12,stditems!C414=25),0,IF(OR(stditems!C414=15,stditems!C414=19,stditems!C414=20,stditems!C414=21,stditems!C414=22,stditems!C414=23,stditems!C414=24,stditems!C414=26,stditems!C414=28,stditems!C414=29,stditems!C414=30,stditems!C414=53,stditems!C414=62,stditems!C414=63,stditems!C414=64,stditems!C414=65,stditems!C414=90),stditems!D414,""))</f>
        <v>0</v>
      </c>
      <c r="D414" t="str">
        <f>IF(ISNA( VLOOKUP(C414,attrDesc!A:C,2,FALSE)),"", "\250/"&amp;VLOOKUP(C414,attrDesc!A:C,2,FALSE)&amp;":"&amp;VLOOKUP(C414,attrDesc!A:C,3,FALSE))</f>
        <v/>
      </c>
      <c r="H414" t="str">
        <f t="shared" si="24"/>
        <v>151/装备位置:鞋子</v>
      </c>
      <c r="I414" t="str">
        <f t="shared" si="25"/>
        <v>传奇之靴=151/装备位置:鞋子</v>
      </c>
      <c r="J414" t="str">
        <f t="shared" si="26"/>
        <v/>
      </c>
      <c r="K414" t="str">
        <f t="shared" si="27"/>
        <v/>
      </c>
    </row>
    <row r="415" spans="1:11" x14ac:dyDescent="0.2">
      <c r="A415" t="str">
        <f>IF(LEN(stditems!B415)=0,"",stditems!B415)</f>
        <v>传奇神杖</v>
      </c>
      <c r="B415" t="str">
        <f>IF(stditems!C415=15,"装备位置:头盔",IF(OR(stditems!C415=19,stditems!C415=20,stditems!C415=21),"装备位置:项链",IF(OR(stditems!C415=5,stditems!C415=6),"装备位置:武器",IF(OR(stditems!C415=10,stditems!C415=11),"装备位置:衣服",IF(stditems!C415=16,"装备位置:斗笠",IF(OR(stditems!C415=22,stditems!C415=23),"装备位置:戒指",IF(OR(stditems!C415=24,stditems!C415=26),"装备位置:手镯",IF(stditems!C415=31,"双击使用物品",IF(stditems!C415=4,"书籍,双击使用",IF(stditems!C415=25,"装备位置:毒符",IF(stditems!C415=41,"任务物品",IF(stditems!C415=56,"强化宝石",IF(stditems!C415=0,"药品",IF(stditems!C415=3,"卷轴",IF(stditems!C415=43,"矿石",IF(stditems!C415=2,"可使用物品",IF(stditems!C415=64,"装备位置:腰带",IF(stditems!C415=62,"装备位置:鞋子",IF(stditems!C415=53,"装备位置:宝石\有气血石功能",IF(stditems!C415=63,"装备位置:灵石",IF(stditems!C415=65,"装备位置:官印",IF(stditems!C415=90,"装备位置:灵玉",IF(OR(stditems!C415=72,stditems!C415=73,stditems!C415=74),"装备位置:称号",IF(stditems!C415=30,"装备位置:勋章",IF(stditems!C415=28,"装备位置:马牌",IF(stditems!C415=12,"装备位置:盾牌",IF(OR(stditems!C415=66,stditems!C415=67),"装备位置:时装衣服",IF(OR(stditems!C415=68,stditems!C415=69),"装备位置:时装武器",IF(OR(stditems!C415=75,stditems!C415=76,stditems!C415=77),"装备位置:时装项链",IF(stditems!C415=78,"装备位置:时装头盔",IF(OR(stditems!C415=79,stditems!C415=80),"装备位置:时装手镯",IF(OR(stditems!C415=81,stditems!C415=82),"装备位置:时装戒指",IF(stditems!C415=83,"装备位置:时装勋章",IF(OR(stditems!C415=84,stditems!C415=85),"装备位置:时装腰带",IF(OR(stditems!C415=86,stditems!C415=87),"装备位置:时装靴子",IF(OR(stditems!C415=88,stditems!C415=89),"装备位置:时装宝石","其他物品"))))))))))))))))))))))))))))))))))))</f>
        <v>装备位置:武器</v>
      </c>
      <c r="C415">
        <f>IF(OR(stditems!C415=5,stditems!C415=10,stditems!C415=11,stditems!C415=30,stditems!C415=16,stditems!C415=12,stditems!C415=25),0,IF(OR(stditems!C415=15,stditems!C415=19,stditems!C415=20,stditems!C415=21,stditems!C415=22,stditems!C415=23,stditems!C415=24,stditems!C415=26,stditems!C415=28,stditems!C415=29,stditems!C415=30,stditems!C415=53,stditems!C415=62,stditems!C415=63,stditems!C415=64,stditems!C415=65,stditems!C415=90),stditems!D415,""))</f>
        <v>0</v>
      </c>
      <c r="D415" t="str">
        <f>IF(ISNA( VLOOKUP(C415,attrDesc!A:C,2,FALSE)),"", "\250/"&amp;VLOOKUP(C415,attrDesc!A:C,2,FALSE)&amp;":"&amp;VLOOKUP(C415,attrDesc!A:C,3,FALSE))</f>
        <v/>
      </c>
      <c r="H415" t="str">
        <f t="shared" si="24"/>
        <v>151/装备位置:武器</v>
      </c>
      <c r="I415" t="str">
        <f t="shared" si="25"/>
        <v>传奇神杖=151/装备位置:武器</v>
      </c>
      <c r="J415" t="str">
        <f t="shared" si="26"/>
        <v/>
      </c>
      <c r="K415" t="str">
        <f t="shared" si="27"/>
        <v/>
      </c>
    </row>
    <row r="416" spans="1:11" x14ac:dyDescent="0.2">
      <c r="A416" t="str">
        <f>IF(LEN(stditems!B416)=0,"",stditems!B416)</f>
        <v>传奇神扇</v>
      </c>
      <c r="B416" t="str">
        <f>IF(stditems!C416=15,"装备位置:头盔",IF(OR(stditems!C416=19,stditems!C416=20,stditems!C416=21),"装备位置:项链",IF(OR(stditems!C416=5,stditems!C416=6),"装备位置:武器",IF(OR(stditems!C416=10,stditems!C416=11),"装备位置:衣服",IF(stditems!C416=16,"装备位置:斗笠",IF(OR(stditems!C416=22,stditems!C416=23),"装备位置:戒指",IF(OR(stditems!C416=24,stditems!C416=26),"装备位置:手镯",IF(stditems!C416=31,"双击使用物品",IF(stditems!C416=4,"书籍,双击使用",IF(stditems!C416=25,"装备位置:毒符",IF(stditems!C416=41,"任务物品",IF(stditems!C416=56,"强化宝石",IF(stditems!C416=0,"药品",IF(stditems!C416=3,"卷轴",IF(stditems!C416=43,"矿石",IF(stditems!C416=2,"可使用物品",IF(stditems!C416=64,"装备位置:腰带",IF(stditems!C416=62,"装备位置:鞋子",IF(stditems!C416=53,"装备位置:宝石\有气血石功能",IF(stditems!C416=63,"装备位置:灵石",IF(stditems!C416=65,"装备位置:官印",IF(stditems!C416=90,"装备位置:灵玉",IF(OR(stditems!C416=72,stditems!C416=73,stditems!C416=74),"装备位置:称号",IF(stditems!C416=30,"装备位置:勋章",IF(stditems!C416=28,"装备位置:马牌",IF(stditems!C416=12,"装备位置:盾牌",IF(OR(stditems!C416=66,stditems!C416=67),"装备位置:时装衣服",IF(OR(stditems!C416=68,stditems!C416=69),"装备位置:时装武器",IF(OR(stditems!C416=75,stditems!C416=76,stditems!C416=77),"装备位置:时装项链",IF(stditems!C416=78,"装备位置:时装头盔",IF(OR(stditems!C416=79,stditems!C416=80),"装备位置:时装手镯",IF(OR(stditems!C416=81,stditems!C416=82),"装备位置:时装戒指",IF(stditems!C416=83,"装备位置:时装勋章",IF(OR(stditems!C416=84,stditems!C416=85),"装备位置:时装腰带",IF(OR(stditems!C416=86,stditems!C416=87),"装备位置:时装靴子",IF(OR(stditems!C416=88,stditems!C416=89),"装备位置:时装宝石","其他物品"))))))))))))))))))))))))))))))))))))</f>
        <v>装备位置:武器</v>
      </c>
      <c r="C416">
        <f>IF(OR(stditems!C416=5,stditems!C416=10,stditems!C416=11,stditems!C416=30,stditems!C416=16,stditems!C416=12,stditems!C416=25),0,IF(OR(stditems!C416=15,stditems!C416=19,stditems!C416=20,stditems!C416=21,stditems!C416=22,stditems!C416=23,stditems!C416=24,stditems!C416=26,stditems!C416=28,stditems!C416=29,stditems!C416=30,stditems!C416=53,stditems!C416=62,stditems!C416=63,stditems!C416=64,stditems!C416=65,stditems!C416=90),stditems!D416,""))</f>
        <v>0</v>
      </c>
      <c r="D416" t="str">
        <f>IF(ISNA( VLOOKUP(C416,attrDesc!A:C,2,FALSE)),"", "\250/"&amp;VLOOKUP(C416,attrDesc!A:C,2,FALSE)&amp;":"&amp;VLOOKUP(C416,attrDesc!A:C,3,FALSE))</f>
        <v/>
      </c>
      <c r="H416" t="str">
        <f t="shared" si="24"/>
        <v>151/装备位置:武器</v>
      </c>
      <c r="I416" t="str">
        <f t="shared" si="25"/>
        <v>传奇神扇=151/装备位置:武器</v>
      </c>
      <c r="J416" t="str">
        <f t="shared" si="26"/>
        <v/>
      </c>
      <c r="K416" t="str">
        <f t="shared" si="27"/>
        <v/>
      </c>
    </row>
    <row r="417" spans="1:11" x14ac:dyDescent="0.2">
      <c r="A417" t="str">
        <f>IF(LEN(stditems!B417)=0,"",stditems!B417)</f>
        <v>传奇神剑</v>
      </c>
      <c r="B417" t="str">
        <f>IF(stditems!C417=15,"装备位置:头盔",IF(OR(stditems!C417=19,stditems!C417=20,stditems!C417=21),"装备位置:项链",IF(OR(stditems!C417=5,stditems!C417=6),"装备位置:武器",IF(OR(stditems!C417=10,stditems!C417=11),"装备位置:衣服",IF(stditems!C417=16,"装备位置:斗笠",IF(OR(stditems!C417=22,stditems!C417=23),"装备位置:戒指",IF(OR(stditems!C417=24,stditems!C417=26),"装备位置:手镯",IF(stditems!C417=31,"双击使用物品",IF(stditems!C417=4,"书籍,双击使用",IF(stditems!C417=25,"装备位置:毒符",IF(stditems!C417=41,"任务物品",IF(stditems!C417=56,"强化宝石",IF(stditems!C417=0,"药品",IF(stditems!C417=3,"卷轴",IF(stditems!C417=43,"矿石",IF(stditems!C417=2,"可使用物品",IF(stditems!C417=64,"装备位置:腰带",IF(stditems!C417=62,"装备位置:鞋子",IF(stditems!C417=53,"装备位置:宝石\有气血石功能",IF(stditems!C417=63,"装备位置:灵石",IF(stditems!C417=65,"装备位置:官印",IF(stditems!C417=90,"装备位置:灵玉",IF(OR(stditems!C417=72,stditems!C417=73,stditems!C417=74),"装备位置:称号",IF(stditems!C417=30,"装备位置:勋章",IF(stditems!C417=28,"装备位置:马牌",IF(stditems!C417=12,"装备位置:盾牌",IF(OR(stditems!C417=66,stditems!C417=67),"装备位置:时装衣服",IF(OR(stditems!C417=68,stditems!C417=69),"装备位置:时装武器",IF(OR(stditems!C417=75,stditems!C417=76,stditems!C417=77),"装备位置:时装项链",IF(stditems!C417=78,"装备位置:时装头盔",IF(OR(stditems!C417=79,stditems!C417=80),"装备位置:时装手镯",IF(OR(stditems!C417=81,stditems!C417=82),"装备位置:时装戒指",IF(stditems!C417=83,"装备位置:时装勋章",IF(OR(stditems!C417=84,stditems!C417=85),"装备位置:时装腰带",IF(OR(stditems!C417=86,stditems!C417=87),"装备位置:时装靴子",IF(OR(stditems!C417=88,stditems!C417=89),"装备位置:时装宝石","其他物品"))))))))))))))))))))))))))))))))))))</f>
        <v>装备位置:武器</v>
      </c>
      <c r="C417">
        <f>IF(OR(stditems!C417=5,stditems!C417=10,stditems!C417=11,stditems!C417=30,stditems!C417=16,stditems!C417=12,stditems!C417=25),0,IF(OR(stditems!C417=15,stditems!C417=19,stditems!C417=20,stditems!C417=21,stditems!C417=22,stditems!C417=23,stditems!C417=24,stditems!C417=26,stditems!C417=28,stditems!C417=29,stditems!C417=30,stditems!C417=53,stditems!C417=62,stditems!C417=63,stditems!C417=64,stditems!C417=65,stditems!C417=90),stditems!D417,""))</f>
        <v>0</v>
      </c>
      <c r="D417" t="str">
        <f>IF(ISNA( VLOOKUP(C417,attrDesc!A:C,2,FALSE)),"", "\250/"&amp;VLOOKUP(C417,attrDesc!A:C,2,FALSE)&amp;":"&amp;VLOOKUP(C417,attrDesc!A:C,3,FALSE))</f>
        <v/>
      </c>
      <c r="H417" t="str">
        <f t="shared" si="24"/>
        <v>151/装备位置:武器</v>
      </c>
      <c r="I417" t="str">
        <f t="shared" si="25"/>
        <v>传奇神剑=151/装备位置:武器</v>
      </c>
      <c r="J417" t="str">
        <f t="shared" si="26"/>
        <v/>
      </c>
      <c r="K417" t="str">
        <f t="shared" si="27"/>
        <v/>
      </c>
    </row>
    <row r="418" spans="1:11" x14ac:dyDescent="0.2">
      <c r="A418" t="str">
        <f>IF(LEN(stditems!B418)=0,"",stditems!B418)</f>
        <v>传奇神甲(男)</v>
      </c>
      <c r="B418" t="str">
        <f>IF(stditems!C418=15,"装备位置:头盔",IF(OR(stditems!C418=19,stditems!C418=20,stditems!C418=21),"装备位置:项链",IF(OR(stditems!C418=5,stditems!C418=6),"装备位置:武器",IF(OR(stditems!C418=10,stditems!C418=11),"装备位置:衣服",IF(stditems!C418=16,"装备位置:斗笠",IF(OR(stditems!C418=22,stditems!C418=23),"装备位置:戒指",IF(OR(stditems!C418=24,stditems!C418=26),"装备位置:手镯",IF(stditems!C418=31,"双击使用物品",IF(stditems!C418=4,"书籍,双击使用",IF(stditems!C418=25,"装备位置:毒符",IF(stditems!C418=41,"任务物品",IF(stditems!C418=56,"强化宝石",IF(stditems!C418=0,"药品",IF(stditems!C418=3,"卷轴",IF(stditems!C418=43,"矿石",IF(stditems!C418=2,"可使用物品",IF(stditems!C418=64,"装备位置:腰带",IF(stditems!C418=62,"装备位置:鞋子",IF(stditems!C418=53,"装备位置:宝石\有气血石功能",IF(stditems!C418=63,"装备位置:灵石",IF(stditems!C418=65,"装备位置:官印",IF(stditems!C418=90,"装备位置:灵玉",IF(OR(stditems!C418=72,stditems!C418=73,stditems!C418=74),"装备位置:称号",IF(stditems!C418=30,"装备位置:勋章",IF(stditems!C418=28,"装备位置:马牌",IF(stditems!C418=12,"装备位置:盾牌",IF(OR(stditems!C418=66,stditems!C418=67),"装备位置:时装衣服",IF(OR(stditems!C418=68,stditems!C418=69),"装备位置:时装武器",IF(OR(stditems!C418=75,stditems!C418=76,stditems!C418=77),"装备位置:时装项链",IF(stditems!C418=78,"装备位置:时装头盔",IF(OR(stditems!C418=79,stditems!C418=80),"装备位置:时装手镯",IF(OR(stditems!C418=81,stditems!C418=82),"装备位置:时装戒指",IF(stditems!C418=83,"装备位置:时装勋章",IF(OR(stditems!C418=84,stditems!C418=85),"装备位置:时装腰带",IF(OR(stditems!C418=86,stditems!C418=87),"装备位置:时装靴子",IF(OR(stditems!C418=88,stditems!C418=89),"装备位置:时装宝石","其他物品"))))))))))))))))))))))))))))))))))))</f>
        <v>装备位置:衣服</v>
      </c>
      <c r="C418">
        <f>IF(OR(stditems!C418=5,stditems!C418=10,stditems!C418=11,stditems!C418=30,stditems!C418=16,stditems!C418=12,stditems!C418=25),0,IF(OR(stditems!C418=15,stditems!C418=19,stditems!C418=20,stditems!C418=21,stditems!C418=22,stditems!C418=23,stditems!C418=24,stditems!C418=26,stditems!C418=28,stditems!C418=29,stditems!C418=30,stditems!C418=53,stditems!C418=62,stditems!C418=63,stditems!C418=64,stditems!C418=65,stditems!C418=90),stditems!D418,""))</f>
        <v>0</v>
      </c>
      <c r="D418" t="str">
        <f>IF(ISNA( VLOOKUP(C418,attrDesc!A:C,2,FALSE)),"", "\250/"&amp;VLOOKUP(C418,attrDesc!A:C,2,FALSE)&amp;":"&amp;VLOOKUP(C418,attrDesc!A:C,3,FALSE))</f>
        <v/>
      </c>
      <c r="H418" t="str">
        <f t="shared" si="24"/>
        <v>151/装备位置:衣服</v>
      </c>
      <c r="I418" t="str">
        <f t="shared" si="25"/>
        <v>传奇神甲(男)=151/装备位置:衣服</v>
      </c>
      <c r="J418" t="str">
        <f t="shared" si="26"/>
        <v/>
      </c>
      <c r="K418" t="str">
        <f t="shared" si="27"/>
        <v/>
      </c>
    </row>
    <row r="419" spans="1:11" x14ac:dyDescent="0.2">
      <c r="A419" t="str">
        <f>IF(LEN(stditems!B419)=0,"",stditems!B419)</f>
        <v>传奇神甲(女)</v>
      </c>
      <c r="B419" t="str">
        <f>IF(stditems!C419=15,"装备位置:头盔",IF(OR(stditems!C419=19,stditems!C419=20,stditems!C419=21),"装备位置:项链",IF(OR(stditems!C419=5,stditems!C419=6),"装备位置:武器",IF(OR(stditems!C419=10,stditems!C419=11),"装备位置:衣服",IF(stditems!C419=16,"装备位置:斗笠",IF(OR(stditems!C419=22,stditems!C419=23),"装备位置:戒指",IF(OR(stditems!C419=24,stditems!C419=26),"装备位置:手镯",IF(stditems!C419=31,"双击使用物品",IF(stditems!C419=4,"书籍,双击使用",IF(stditems!C419=25,"装备位置:毒符",IF(stditems!C419=41,"任务物品",IF(stditems!C419=56,"强化宝石",IF(stditems!C419=0,"药品",IF(stditems!C419=3,"卷轴",IF(stditems!C419=43,"矿石",IF(stditems!C419=2,"可使用物品",IF(stditems!C419=64,"装备位置:腰带",IF(stditems!C419=62,"装备位置:鞋子",IF(stditems!C419=53,"装备位置:宝石\有气血石功能",IF(stditems!C419=63,"装备位置:灵石",IF(stditems!C419=65,"装备位置:官印",IF(stditems!C419=90,"装备位置:灵玉",IF(OR(stditems!C419=72,stditems!C419=73,stditems!C419=74),"装备位置:称号",IF(stditems!C419=30,"装备位置:勋章",IF(stditems!C419=28,"装备位置:马牌",IF(stditems!C419=12,"装备位置:盾牌",IF(OR(stditems!C419=66,stditems!C419=67),"装备位置:时装衣服",IF(OR(stditems!C419=68,stditems!C419=69),"装备位置:时装武器",IF(OR(stditems!C419=75,stditems!C419=76,stditems!C419=77),"装备位置:时装项链",IF(stditems!C419=78,"装备位置:时装头盔",IF(OR(stditems!C419=79,stditems!C419=80),"装备位置:时装手镯",IF(OR(stditems!C419=81,stditems!C419=82),"装备位置:时装戒指",IF(stditems!C419=83,"装备位置:时装勋章",IF(OR(stditems!C419=84,stditems!C419=85),"装备位置:时装腰带",IF(OR(stditems!C419=86,stditems!C419=87),"装备位置:时装靴子",IF(OR(stditems!C419=88,stditems!C419=89),"装备位置:时装宝石","其他物品"))))))))))))))))))))))))))))))))))))</f>
        <v>装备位置:衣服</v>
      </c>
      <c r="C419">
        <f>IF(OR(stditems!C419=5,stditems!C419=10,stditems!C419=11,stditems!C419=30,stditems!C419=16,stditems!C419=12,stditems!C419=25),0,IF(OR(stditems!C419=15,stditems!C419=19,stditems!C419=20,stditems!C419=21,stditems!C419=22,stditems!C419=23,stditems!C419=24,stditems!C419=26,stditems!C419=28,stditems!C419=29,stditems!C419=30,stditems!C419=53,stditems!C419=62,stditems!C419=63,stditems!C419=64,stditems!C419=65,stditems!C419=90),stditems!D419,""))</f>
        <v>0</v>
      </c>
      <c r="D419" t="str">
        <f>IF(ISNA( VLOOKUP(C419,attrDesc!A:C,2,FALSE)),"", "\250/"&amp;VLOOKUP(C419,attrDesc!A:C,2,FALSE)&amp;":"&amp;VLOOKUP(C419,attrDesc!A:C,3,FALSE))</f>
        <v/>
      </c>
      <c r="H419" t="str">
        <f t="shared" si="24"/>
        <v>151/装备位置:衣服</v>
      </c>
      <c r="I419" t="str">
        <f t="shared" si="25"/>
        <v>传奇神甲(女)=151/装备位置:衣服</v>
      </c>
      <c r="J419" t="str">
        <f t="shared" si="26"/>
        <v/>
      </c>
      <c r="K419" t="str">
        <f t="shared" si="27"/>
        <v/>
      </c>
    </row>
    <row r="420" spans="1:11" x14ac:dyDescent="0.2">
      <c r="A420" t="str">
        <f>IF(LEN(stditems!B420)=0,"",stditems!B420)</f>
        <v>皓月之冠</v>
      </c>
      <c r="B420" t="str">
        <f>IF(stditems!C420=15,"装备位置:头盔",IF(OR(stditems!C420=19,stditems!C420=20,stditems!C420=21),"装备位置:项链",IF(OR(stditems!C420=5,stditems!C420=6),"装备位置:武器",IF(OR(stditems!C420=10,stditems!C420=11),"装备位置:衣服",IF(stditems!C420=16,"装备位置:斗笠",IF(OR(stditems!C420=22,stditems!C420=23),"装备位置:戒指",IF(OR(stditems!C420=24,stditems!C420=26),"装备位置:手镯",IF(stditems!C420=31,"双击使用物品",IF(stditems!C420=4,"书籍,双击使用",IF(stditems!C420=25,"装备位置:毒符",IF(stditems!C420=41,"任务物品",IF(stditems!C420=56,"强化宝石",IF(stditems!C420=0,"药品",IF(stditems!C420=3,"卷轴",IF(stditems!C420=43,"矿石",IF(stditems!C420=2,"可使用物品",IF(stditems!C420=64,"装备位置:腰带",IF(stditems!C420=62,"装备位置:鞋子",IF(stditems!C420=53,"装备位置:宝石\有气血石功能",IF(stditems!C420=63,"装备位置:灵石",IF(stditems!C420=65,"装备位置:官印",IF(stditems!C420=90,"装备位置:灵玉",IF(OR(stditems!C420=72,stditems!C420=73,stditems!C420=74),"装备位置:称号",IF(stditems!C420=30,"装备位置:勋章",IF(stditems!C420=28,"装备位置:马牌",IF(stditems!C420=12,"装备位置:盾牌",IF(OR(stditems!C420=66,stditems!C420=67),"装备位置:时装衣服",IF(OR(stditems!C420=68,stditems!C420=69),"装备位置:时装武器",IF(OR(stditems!C420=75,stditems!C420=76,stditems!C420=77),"装备位置:时装项链",IF(stditems!C420=78,"装备位置:时装头盔",IF(OR(stditems!C420=79,stditems!C420=80),"装备位置:时装手镯",IF(OR(stditems!C420=81,stditems!C420=82),"装备位置:时装戒指",IF(stditems!C420=83,"装备位置:时装勋章",IF(OR(stditems!C420=84,stditems!C420=85),"装备位置:时装腰带",IF(OR(stditems!C420=86,stditems!C420=87),"装备位置:时装靴子",IF(OR(stditems!C420=88,stditems!C420=89),"装备位置:时装宝石","其他物品"))))))))))))))))))))))))))))))))))))</f>
        <v>装备位置:头盔</v>
      </c>
      <c r="C420">
        <f>IF(OR(stditems!C420=5,stditems!C420=10,stditems!C420=11,stditems!C420=30,stditems!C420=16,stditems!C420=12,stditems!C420=25),0,IF(OR(stditems!C420=15,stditems!C420=19,stditems!C420=20,stditems!C420=21,stditems!C420=22,stditems!C420=23,stditems!C420=24,stditems!C420=26,stditems!C420=28,stditems!C420=29,stditems!C420=30,stditems!C420=53,stditems!C420=62,stditems!C420=63,stditems!C420=64,stditems!C420=65,stditems!C420=90),stditems!D420,""))</f>
        <v>0</v>
      </c>
      <c r="D420" t="str">
        <f>IF(ISNA( VLOOKUP(C420,attrDesc!A:C,2,FALSE)),"", "\250/"&amp;VLOOKUP(C420,attrDesc!A:C,2,FALSE)&amp;":"&amp;VLOOKUP(C420,attrDesc!A:C,3,FALSE))</f>
        <v/>
      </c>
      <c r="H420" t="str">
        <f t="shared" si="24"/>
        <v>151/装备位置:头盔</v>
      </c>
      <c r="I420" t="str">
        <f t="shared" si="25"/>
        <v>皓月之冠=151/装备位置:头盔</v>
      </c>
      <c r="J420" t="str">
        <f t="shared" si="26"/>
        <v/>
      </c>
      <c r="K420" t="str">
        <f t="shared" si="27"/>
        <v/>
      </c>
    </row>
    <row r="421" spans="1:11" x14ac:dyDescent="0.2">
      <c r="A421" t="str">
        <f>IF(LEN(stditems!B421)=0,"",stditems!B421)</f>
        <v>皓月项链</v>
      </c>
      <c r="B421" t="str">
        <f>IF(stditems!C421=15,"装备位置:头盔",IF(OR(stditems!C421=19,stditems!C421=20,stditems!C421=21),"装备位置:项链",IF(OR(stditems!C421=5,stditems!C421=6),"装备位置:武器",IF(OR(stditems!C421=10,stditems!C421=11),"装备位置:衣服",IF(stditems!C421=16,"装备位置:斗笠",IF(OR(stditems!C421=22,stditems!C421=23),"装备位置:戒指",IF(OR(stditems!C421=24,stditems!C421=26),"装备位置:手镯",IF(stditems!C421=31,"双击使用物品",IF(stditems!C421=4,"书籍,双击使用",IF(stditems!C421=25,"装备位置:毒符",IF(stditems!C421=41,"任务物品",IF(stditems!C421=56,"强化宝石",IF(stditems!C421=0,"药品",IF(stditems!C421=3,"卷轴",IF(stditems!C421=43,"矿石",IF(stditems!C421=2,"可使用物品",IF(stditems!C421=64,"装备位置:腰带",IF(stditems!C421=62,"装备位置:鞋子",IF(stditems!C421=53,"装备位置:宝石\有气血石功能",IF(stditems!C421=63,"装备位置:灵石",IF(stditems!C421=65,"装备位置:官印",IF(stditems!C421=90,"装备位置:灵玉",IF(OR(stditems!C421=72,stditems!C421=73,stditems!C421=74),"装备位置:称号",IF(stditems!C421=30,"装备位置:勋章",IF(stditems!C421=28,"装备位置:马牌",IF(stditems!C421=12,"装备位置:盾牌",IF(OR(stditems!C421=66,stditems!C421=67),"装备位置:时装衣服",IF(OR(stditems!C421=68,stditems!C421=69),"装备位置:时装武器",IF(OR(stditems!C421=75,stditems!C421=76,stditems!C421=77),"装备位置:时装项链",IF(stditems!C421=78,"装备位置:时装头盔",IF(OR(stditems!C421=79,stditems!C421=80),"装备位置:时装手镯",IF(OR(stditems!C421=81,stditems!C421=82),"装备位置:时装戒指",IF(stditems!C421=83,"装备位置:时装勋章",IF(OR(stditems!C421=84,stditems!C421=85),"装备位置:时装腰带",IF(OR(stditems!C421=86,stditems!C421=87),"装备位置:时装靴子",IF(OR(stditems!C421=88,stditems!C421=89),"装备位置:时装宝石","其他物品"))))))))))))))))))))))))))))))))))))</f>
        <v>装备位置:项链</v>
      </c>
      <c r="C421">
        <f>IF(OR(stditems!C421=5,stditems!C421=10,stditems!C421=11,stditems!C421=30,stditems!C421=16,stditems!C421=12,stditems!C421=25),0,IF(OR(stditems!C421=15,stditems!C421=19,stditems!C421=20,stditems!C421=21,stditems!C421=22,stditems!C421=23,stditems!C421=24,stditems!C421=26,stditems!C421=28,stditems!C421=29,stditems!C421=30,stditems!C421=53,stditems!C421=62,stditems!C421=63,stditems!C421=64,stditems!C421=65,stditems!C421=90),stditems!D421,""))</f>
        <v>0</v>
      </c>
      <c r="D421" t="str">
        <f>IF(ISNA( VLOOKUP(C421,attrDesc!A:C,2,FALSE)),"", "\250/"&amp;VLOOKUP(C421,attrDesc!A:C,2,FALSE)&amp;":"&amp;VLOOKUP(C421,attrDesc!A:C,3,FALSE))</f>
        <v/>
      </c>
      <c r="H421" t="str">
        <f t="shared" si="24"/>
        <v>151/装备位置:项链</v>
      </c>
      <c r="I421" t="str">
        <f t="shared" si="25"/>
        <v>皓月项链=151/装备位置:项链</v>
      </c>
      <c r="J421" t="str">
        <f t="shared" si="26"/>
        <v/>
      </c>
      <c r="K421" t="str">
        <f t="shared" si="27"/>
        <v/>
      </c>
    </row>
    <row r="422" spans="1:11" x14ac:dyDescent="0.2">
      <c r="A422" t="str">
        <f>IF(LEN(stditems!B422)=0,"",stditems!B422)</f>
        <v>皓月之戒</v>
      </c>
      <c r="B422" t="str">
        <f>IF(stditems!C422=15,"装备位置:头盔",IF(OR(stditems!C422=19,stditems!C422=20,stditems!C422=21),"装备位置:项链",IF(OR(stditems!C422=5,stditems!C422=6),"装备位置:武器",IF(OR(stditems!C422=10,stditems!C422=11),"装备位置:衣服",IF(stditems!C422=16,"装备位置:斗笠",IF(OR(stditems!C422=22,stditems!C422=23),"装备位置:戒指",IF(OR(stditems!C422=24,stditems!C422=26),"装备位置:手镯",IF(stditems!C422=31,"双击使用物品",IF(stditems!C422=4,"书籍,双击使用",IF(stditems!C422=25,"装备位置:毒符",IF(stditems!C422=41,"任务物品",IF(stditems!C422=56,"强化宝石",IF(stditems!C422=0,"药品",IF(stditems!C422=3,"卷轴",IF(stditems!C422=43,"矿石",IF(stditems!C422=2,"可使用物品",IF(stditems!C422=64,"装备位置:腰带",IF(stditems!C422=62,"装备位置:鞋子",IF(stditems!C422=53,"装备位置:宝石\有气血石功能",IF(stditems!C422=63,"装备位置:灵石",IF(stditems!C422=65,"装备位置:官印",IF(stditems!C422=90,"装备位置:灵玉",IF(OR(stditems!C422=72,stditems!C422=73,stditems!C422=74),"装备位置:称号",IF(stditems!C422=30,"装备位置:勋章",IF(stditems!C422=28,"装备位置:马牌",IF(stditems!C422=12,"装备位置:盾牌",IF(OR(stditems!C422=66,stditems!C422=67),"装备位置:时装衣服",IF(OR(stditems!C422=68,stditems!C422=69),"装备位置:时装武器",IF(OR(stditems!C422=75,stditems!C422=76,stditems!C422=77),"装备位置:时装项链",IF(stditems!C422=78,"装备位置:时装头盔",IF(OR(stditems!C422=79,stditems!C422=80),"装备位置:时装手镯",IF(OR(stditems!C422=81,stditems!C422=82),"装备位置:时装戒指",IF(stditems!C422=83,"装备位置:时装勋章",IF(OR(stditems!C422=84,stditems!C422=85),"装备位置:时装腰带",IF(OR(stditems!C422=86,stditems!C422=87),"装备位置:时装靴子",IF(OR(stditems!C422=88,stditems!C422=89),"装备位置:时装宝石","其他物品"))))))))))))))))))))))))))))))))))))</f>
        <v>装备位置:戒指</v>
      </c>
      <c r="C422">
        <f>IF(OR(stditems!C422=5,stditems!C422=10,stditems!C422=11,stditems!C422=30,stditems!C422=16,stditems!C422=12,stditems!C422=25),0,IF(OR(stditems!C422=15,stditems!C422=19,stditems!C422=20,stditems!C422=21,stditems!C422=22,stditems!C422=23,stditems!C422=24,stditems!C422=26,stditems!C422=28,stditems!C422=29,stditems!C422=30,stditems!C422=53,stditems!C422=62,stditems!C422=63,stditems!C422=64,stditems!C422=65,stditems!C422=90),stditems!D422,""))</f>
        <v>0</v>
      </c>
      <c r="D422" t="str">
        <f>IF(ISNA( VLOOKUP(C422,attrDesc!A:C,2,FALSE)),"", "\250/"&amp;VLOOKUP(C422,attrDesc!A:C,2,FALSE)&amp;":"&amp;VLOOKUP(C422,attrDesc!A:C,3,FALSE))</f>
        <v/>
      </c>
      <c r="H422" t="str">
        <f t="shared" si="24"/>
        <v>151/装备位置:戒指</v>
      </c>
      <c r="I422" t="str">
        <f t="shared" si="25"/>
        <v>皓月之戒=151/装备位置:戒指</v>
      </c>
      <c r="J422" t="str">
        <f t="shared" si="26"/>
        <v/>
      </c>
      <c r="K422" t="str">
        <f t="shared" si="27"/>
        <v/>
      </c>
    </row>
    <row r="423" spans="1:11" x14ac:dyDescent="0.2">
      <c r="A423" t="str">
        <f>IF(LEN(stditems!B423)=0,"",stditems!B423)</f>
        <v>皓月护腕</v>
      </c>
      <c r="B423" t="str">
        <f>IF(stditems!C423=15,"装备位置:头盔",IF(OR(stditems!C423=19,stditems!C423=20,stditems!C423=21),"装备位置:项链",IF(OR(stditems!C423=5,stditems!C423=6),"装备位置:武器",IF(OR(stditems!C423=10,stditems!C423=11),"装备位置:衣服",IF(stditems!C423=16,"装备位置:斗笠",IF(OR(stditems!C423=22,stditems!C423=23),"装备位置:戒指",IF(OR(stditems!C423=24,stditems!C423=26),"装备位置:手镯",IF(stditems!C423=31,"双击使用物品",IF(stditems!C423=4,"书籍,双击使用",IF(stditems!C423=25,"装备位置:毒符",IF(stditems!C423=41,"任务物品",IF(stditems!C423=56,"强化宝石",IF(stditems!C423=0,"药品",IF(stditems!C423=3,"卷轴",IF(stditems!C423=43,"矿石",IF(stditems!C423=2,"可使用物品",IF(stditems!C423=64,"装备位置:腰带",IF(stditems!C423=62,"装备位置:鞋子",IF(stditems!C423=53,"装备位置:宝石\有气血石功能",IF(stditems!C423=63,"装备位置:灵石",IF(stditems!C423=65,"装备位置:官印",IF(stditems!C423=90,"装备位置:灵玉",IF(OR(stditems!C423=72,stditems!C423=73,stditems!C423=74),"装备位置:称号",IF(stditems!C423=30,"装备位置:勋章",IF(stditems!C423=28,"装备位置:马牌",IF(stditems!C423=12,"装备位置:盾牌",IF(OR(stditems!C423=66,stditems!C423=67),"装备位置:时装衣服",IF(OR(stditems!C423=68,stditems!C423=69),"装备位置:时装武器",IF(OR(stditems!C423=75,stditems!C423=76,stditems!C423=77),"装备位置:时装项链",IF(stditems!C423=78,"装备位置:时装头盔",IF(OR(stditems!C423=79,stditems!C423=80),"装备位置:时装手镯",IF(OR(stditems!C423=81,stditems!C423=82),"装备位置:时装戒指",IF(stditems!C423=83,"装备位置:时装勋章",IF(OR(stditems!C423=84,stditems!C423=85),"装备位置:时装腰带",IF(OR(stditems!C423=86,stditems!C423=87),"装备位置:时装靴子",IF(OR(stditems!C423=88,stditems!C423=89),"装备位置:时装宝石","其他物品"))))))))))))))))))))))))))))))))))))</f>
        <v>装备位置:手镯</v>
      </c>
      <c r="C423">
        <f>IF(OR(stditems!C423=5,stditems!C423=10,stditems!C423=11,stditems!C423=30,stditems!C423=16,stditems!C423=12,stditems!C423=25),0,IF(OR(stditems!C423=15,stditems!C423=19,stditems!C423=20,stditems!C423=21,stditems!C423=22,stditems!C423=23,stditems!C423=24,stditems!C423=26,stditems!C423=28,stditems!C423=29,stditems!C423=30,stditems!C423=53,stditems!C423=62,stditems!C423=63,stditems!C423=64,stditems!C423=65,stditems!C423=90),stditems!D423,""))</f>
        <v>0</v>
      </c>
      <c r="D423" t="str">
        <f>IF(ISNA( VLOOKUP(C423,attrDesc!A:C,2,FALSE)),"", "\250/"&amp;VLOOKUP(C423,attrDesc!A:C,2,FALSE)&amp;":"&amp;VLOOKUP(C423,attrDesc!A:C,3,FALSE))</f>
        <v/>
      </c>
      <c r="H423" t="str">
        <f t="shared" si="24"/>
        <v>151/装备位置:手镯</v>
      </c>
      <c r="I423" t="str">
        <f t="shared" si="25"/>
        <v>皓月护腕=151/装备位置:手镯</v>
      </c>
      <c r="J423" t="str">
        <f t="shared" si="26"/>
        <v/>
      </c>
      <c r="K423" t="str">
        <f t="shared" si="27"/>
        <v/>
      </c>
    </row>
    <row r="424" spans="1:11" x14ac:dyDescent="0.2">
      <c r="A424" t="str">
        <f>IF(LEN(stditems!B424)=0,"",stditems!B424)</f>
        <v>皓月腰带</v>
      </c>
      <c r="B424" t="str">
        <f>IF(stditems!C424=15,"装备位置:头盔",IF(OR(stditems!C424=19,stditems!C424=20,stditems!C424=21),"装备位置:项链",IF(OR(stditems!C424=5,stditems!C424=6),"装备位置:武器",IF(OR(stditems!C424=10,stditems!C424=11),"装备位置:衣服",IF(stditems!C424=16,"装备位置:斗笠",IF(OR(stditems!C424=22,stditems!C424=23),"装备位置:戒指",IF(OR(stditems!C424=24,stditems!C424=26),"装备位置:手镯",IF(stditems!C424=31,"双击使用物品",IF(stditems!C424=4,"书籍,双击使用",IF(stditems!C424=25,"装备位置:毒符",IF(stditems!C424=41,"任务物品",IF(stditems!C424=56,"强化宝石",IF(stditems!C424=0,"药品",IF(stditems!C424=3,"卷轴",IF(stditems!C424=43,"矿石",IF(stditems!C424=2,"可使用物品",IF(stditems!C424=64,"装备位置:腰带",IF(stditems!C424=62,"装备位置:鞋子",IF(stditems!C424=53,"装备位置:宝石\有气血石功能",IF(stditems!C424=63,"装备位置:灵石",IF(stditems!C424=65,"装备位置:官印",IF(stditems!C424=90,"装备位置:灵玉",IF(OR(stditems!C424=72,stditems!C424=73,stditems!C424=74),"装备位置:称号",IF(stditems!C424=30,"装备位置:勋章",IF(stditems!C424=28,"装备位置:马牌",IF(stditems!C424=12,"装备位置:盾牌",IF(OR(stditems!C424=66,stditems!C424=67),"装备位置:时装衣服",IF(OR(stditems!C424=68,stditems!C424=69),"装备位置:时装武器",IF(OR(stditems!C424=75,stditems!C424=76,stditems!C424=77),"装备位置:时装项链",IF(stditems!C424=78,"装备位置:时装头盔",IF(OR(stditems!C424=79,stditems!C424=80),"装备位置:时装手镯",IF(OR(stditems!C424=81,stditems!C424=82),"装备位置:时装戒指",IF(stditems!C424=83,"装备位置:时装勋章",IF(OR(stditems!C424=84,stditems!C424=85),"装备位置:时装腰带",IF(OR(stditems!C424=86,stditems!C424=87),"装备位置:时装靴子",IF(OR(stditems!C424=88,stditems!C424=89),"装备位置:时装宝石","其他物品"))))))))))))))))))))))))))))))))))))</f>
        <v>装备位置:腰带</v>
      </c>
      <c r="C424">
        <f>IF(OR(stditems!C424=5,stditems!C424=10,stditems!C424=11,stditems!C424=30,stditems!C424=16,stditems!C424=12,stditems!C424=25),0,IF(OR(stditems!C424=15,stditems!C424=19,stditems!C424=20,stditems!C424=21,stditems!C424=22,stditems!C424=23,stditems!C424=24,stditems!C424=26,stditems!C424=28,stditems!C424=29,stditems!C424=30,stditems!C424=53,stditems!C424=62,stditems!C424=63,stditems!C424=64,stditems!C424=65,stditems!C424=90),stditems!D424,""))</f>
        <v>0</v>
      </c>
      <c r="D424" t="str">
        <f>IF(ISNA( VLOOKUP(C424,attrDesc!A:C,2,FALSE)),"", "\250/"&amp;VLOOKUP(C424,attrDesc!A:C,2,FALSE)&amp;":"&amp;VLOOKUP(C424,attrDesc!A:C,3,FALSE))</f>
        <v/>
      </c>
      <c r="H424" t="str">
        <f t="shared" si="24"/>
        <v>151/装备位置:腰带</v>
      </c>
      <c r="I424" t="str">
        <f t="shared" si="25"/>
        <v>皓月腰带=151/装备位置:腰带</v>
      </c>
      <c r="J424" t="str">
        <f t="shared" si="26"/>
        <v/>
      </c>
      <c r="K424" t="str">
        <f t="shared" si="27"/>
        <v/>
      </c>
    </row>
    <row r="425" spans="1:11" x14ac:dyDescent="0.2">
      <c r="A425" t="str">
        <f>IF(LEN(stditems!B425)=0,"",stditems!B425)</f>
        <v>皓月之靴</v>
      </c>
      <c r="B425" t="str">
        <f>IF(stditems!C425=15,"装备位置:头盔",IF(OR(stditems!C425=19,stditems!C425=20,stditems!C425=21),"装备位置:项链",IF(OR(stditems!C425=5,stditems!C425=6),"装备位置:武器",IF(OR(stditems!C425=10,stditems!C425=11),"装备位置:衣服",IF(stditems!C425=16,"装备位置:斗笠",IF(OR(stditems!C425=22,stditems!C425=23),"装备位置:戒指",IF(OR(stditems!C425=24,stditems!C425=26),"装备位置:手镯",IF(stditems!C425=31,"双击使用物品",IF(stditems!C425=4,"书籍,双击使用",IF(stditems!C425=25,"装备位置:毒符",IF(stditems!C425=41,"任务物品",IF(stditems!C425=56,"强化宝石",IF(stditems!C425=0,"药品",IF(stditems!C425=3,"卷轴",IF(stditems!C425=43,"矿石",IF(stditems!C425=2,"可使用物品",IF(stditems!C425=64,"装备位置:腰带",IF(stditems!C425=62,"装备位置:鞋子",IF(stditems!C425=53,"装备位置:宝石\有气血石功能",IF(stditems!C425=63,"装备位置:灵石",IF(stditems!C425=65,"装备位置:官印",IF(stditems!C425=90,"装备位置:灵玉",IF(OR(stditems!C425=72,stditems!C425=73,stditems!C425=74),"装备位置:称号",IF(stditems!C425=30,"装备位置:勋章",IF(stditems!C425=28,"装备位置:马牌",IF(stditems!C425=12,"装备位置:盾牌",IF(OR(stditems!C425=66,stditems!C425=67),"装备位置:时装衣服",IF(OR(stditems!C425=68,stditems!C425=69),"装备位置:时装武器",IF(OR(stditems!C425=75,stditems!C425=76,stditems!C425=77),"装备位置:时装项链",IF(stditems!C425=78,"装备位置:时装头盔",IF(OR(stditems!C425=79,stditems!C425=80),"装备位置:时装手镯",IF(OR(stditems!C425=81,stditems!C425=82),"装备位置:时装戒指",IF(stditems!C425=83,"装备位置:时装勋章",IF(OR(stditems!C425=84,stditems!C425=85),"装备位置:时装腰带",IF(OR(stditems!C425=86,stditems!C425=87),"装备位置:时装靴子",IF(OR(stditems!C425=88,stditems!C425=89),"装备位置:时装宝石","其他物品"))))))))))))))))))))))))))))))))))))</f>
        <v>装备位置:鞋子</v>
      </c>
      <c r="C425">
        <f>IF(OR(stditems!C425=5,stditems!C425=10,stditems!C425=11,stditems!C425=30,stditems!C425=16,stditems!C425=12,stditems!C425=25),0,IF(OR(stditems!C425=15,stditems!C425=19,stditems!C425=20,stditems!C425=21,stditems!C425=22,stditems!C425=23,stditems!C425=24,stditems!C425=26,stditems!C425=28,stditems!C425=29,stditems!C425=30,stditems!C425=53,stditems!C425=62,stditems!C425=63,stditems!C425=64,stditems!C425=65,stditems!C425=90),stditems!D425,""))</f>
        <v>0</v>
      </c>
      <c r="D425" t="str">
        <f>IF(ISNA( VLOOKUP(C425,attrDesc!A:C,2,FALSE)),"", "\250/"&amp;VLOOKUP(C425,attrDesc!A:C,2,FALSE)&amp;":"&amp;VLOOKUP(C425,attrDesc!A:C,3,FALSE))</f>
        <v/>
      </c>
      <c r="H425" t="str">
        <f t="shared" si="24"/>
        <v>151/装备位置:鞋子</v>
      </c>
      <c r="I425" t="str">
        <f t="shared" si="25"/>
        <v>皓月之靴=151/装备位置:鞋子</v>
      </c>
      <c r="J425" t="str">
        <f t="shared" si="26"/>
        <v/>
      </c>
      <c r="K425" t="str">
        <f t="shared" si="27"/>
        <v/>
      </c>
    </row>
    <row r="426" spans="1:11" x14ac:dyDescent="0.2">
      <c r="A426" t="str">
        <f>IF(LEN(stditems!B426)=0,"",stditems!B426)</f>
        <v>皓月魔杖</v>
      </c>
      <c r="B426" t="str">
        <f>IF(stditems!C426=15,"装备位置:头盔",IF(OR(stditems!C426=19,stditems!C426=20,stditems!C426=21),"装备位置:项链",IF(OR(stditems!C426=5,stditems!C426=6),"装备位置:武器",IF(OR(stditems!C426=10,stditems!C426=11),"装备位置:衣服",IF(stditems!C426=16,"装备位置:斗笠",IF(OR(stditems!C426=22,stditems!C426=23),"装备位置:戒指",IF(OR(stditems!C426=24,stditems!C426=26),"装备位置:手镯",IF(stditems!C426=31,"双击使用物品",IF(stditems!C426=4,"书籍,双击使用",IF(stditems!C426=25,"装备位置:毒符",IF(stditems!C426=41,"任务物品",IF(stditems!C426=56,"强化宝石",IF(stditems!C426=0,"药品",IF(stditems!C426=3,"卷轴",IF(stditems!C426=43,"矿石",IF(stditems!C426=2,"可使用物品",IF(stditems!C426=64,"装备位置:腰带",IF(stditems!C426=62,"装备位置:鞋子",IF(stditems!C426=53,"装备位置:宝石\有气血石功能",IF(stditems!C426=63,"装备位置:灵石",IF(stditems!C426=65,"装备位置:官印",IF(stditems!C426=90,"装备位置:灵玉",IF(OR(stditems!C426=72,stditems!C426=73,stditems!C426=74),"装备位置:称号",IF(stditems!C426=30,"装备位置:勋章",IF(stditems!C426=28,"装备位置:马牌",IF(stditems!C426=12,"装备位置:盾牌",IF(OR(stditems!C426=66,stditems!C426=67),"装备位置:时装衣服",IF(OR(stditems!C426=68,stditems!C426=69),"装备位置:时装武器",IF(OR(stditems!C426=75,stditems!C426=76,stditems!C426=77),"装备位置:时装项链",IF(stditems!C426=78,"装备位置:时装头盔",IF(OR(stditems!C426=79,stditems!C426=80),"装备位置:时装手镯",IF(OR(stditems!C426=81,stditems!C426=82),"装备位置:时装戒指",IF(stditems!C426=83,"装备位置:时装勋章",IF(OR(stditems!C426=84,stditems!C426=85),"装备位置:时装腰带",IF(OR(stditems!C426=86,stditems!C426=87),"装备位置:时装靴子",IF(OR(stditems!C426=88,stditems!C426=89),"装备位置:时装宝石","其他物品"))))))))))))))))))))))))))))))))))))</f>
        <v>装备位置:武器</v>
      </c>
      <c r="C426">
        <f>IF(OR(stditems!C426=5,stditems!C426=10,stditems!C426=11,stditems!C426=30,stditems!C426=16,stditems!C426=12,stditems!C426=25),0,IF(OR(stditems!C426=15,stditems!C426=19,stditems!C426=20,stditems!C426=21,stditems!C426=22,stditems!C426=23,stditems!C426=24,stditems!C426=26,stditems!C426=28,stditems!C426=29,stditems!C426=30,stditems!C426=53,stditems!C426=62,stditems!C426=63,stditems!C426=64,stditems!C426=65,stditems!C426=90),stditems!D426,""))</f>
        <v>0</v>
      </c>
      <c r="D426" t="str">
        <f>IF(ISNA( VLOOKUP(C426,attrDesc!A:C,2,FALSE)),"", "\250/"&amp;VLOOKUP(C426,attrDesc!A:C,2,FALSE)&amp;":"&amp;VLOOKUP(C426,attrDesc!A:C,3,FALSE))</f>
        <v/>
      </c>
      <c r="H426" t="str">
        <f t="shared" si="24"/>
        <v>151/装备位置:武器</v>
      </c>
      <c r="I426" t="str">
        <f t="shared" si="25"/>
        <v>皓月魔杖=151/装备位置:武器</v>
      </c>
      <c r="J426" t="str">
        <f t="shared" si="26"/>
        <v/>
      </c>
      <c r="K426" t="str">
        <f t="shared" si="27"/>
        <v/>
      </c>
    </row>
    <row r="427" spans="1:11" x14ac:dyDescent="0.2">
      <c r="A427" t="str">
        <f>IF(LEN(stditems!B427)=0,"",stditems!B427)</f>
        <v>皓月羽扇</v>
      </c>
      <c r="B427" t="str">
        <f>IF(stditems!C427=15,"装备位置:头盔",IF(OR(stditems!C427=19,stditems!C427=20,stditems!C427=21),"装备位置:项链",IF(OR(stditems!C427=5,stditems!C427=6),"装备位置:武器",IF(OR(stditems!C427=10,stditems!C427=11),"装备位置:衣服",IF(stditems!C427=16,"装备位置:斗笠",IF(OR(stditems!C427=22,stditems!C427=23),"装备位置:戒指",IF(OR(stditems!C427=24,stditems!C427=26),"装备位置:手镯",IF(stditems!C427=31,"双击使用物品",IF(stditems!C427=4,"书籍,双击使用",IF(stditems!C427=25,"装备位置:毒符",IF(stditems!C427=41,"任务物品",IF(stditems!C427=56,"强化宝石",IF(stditems!C427=0,"药品",IF(stditems!C427=3,"卷轴",IF(stditems!C427=43,"矿石",IF(stditems!C427=2,"可使用物品",IF(stditems!C427=64,"装备位置:腰带",IF(stditems!C427=62,"装备位置:鞋子",IF(stditems!C427=53,"装备位置:宝石\有气血石功能",IF(stditems!C427=63,"装备位置:灵石",IF(stditems!C427=65,"装备位置:官印",IF(stditems!C427=90,"装备位置:灵玉",IF(OR(stditems!C427=72,stditems!C427=73,stditems!C427=74),"装备位置:称号",IF(stditems!C427=30,"装备位置:勋章",IF(stditems!C427=28,"装备位置:马牌",IF(stditems!C427=12,"装备位置:盾牌",IF(OR(stditems!C427=66,stditems!C427=67),"装备位置:时装衣服",IF(OR(stditems!C427=68,stditems!C427=69),"装备位置:时装武器",IF(OR(stditems!C427=75,stditems!C427=76,stditems!C427=77),"装备位置:时装项链",IF(stditems!C427=78,"装备位置:时装头盔",IF(OR(stditems!C427=79,stditems!C427=80),"装备位置:时装手镯",IF(OR(stditems!C427=81,stditems!C427=82),"装备位置:时装戒指",IF(stditems!C427=83,"装备位置:时装勋章",IF(OR(stditems!C427=84,stditems!C427=85),"装备位置:时装腰带",IF(OR(stditems!C427=86,stditems!C427=87),"装备位置:时装靴子",IF(OR(stditems!C427=88,stditems!C427=89),"装备位置:时装宝石","其他物品"))))))))))))))))))))))))))))))))))))</f>
        <v>装备位置:武器</v>
      </c>
      <c r="C427">
        <f>IF(OR(stditems!C427=5,stditems!C427=10,stditems!C427=11,stditems!C427=30,stditems!C427=16,stditems!C427=12,stditems!C427=25),0,IF(OR(stditems!C427=15,stditems!C427=19,stditems!C427=20,stditems!C427=21,stditems!C427=22,stditems!C427=23,stditems!C427=24,stditems!C427=26,stditems!C427=28,stditems!C427=29,stditems!C427=30,stditems!C427=53,stditems!C427=62,stditems!C427=63,stditems!C427=64,stditems!C427=65,stditems!C427=90),stditems!D427,""))</f>
        <v>0</v>
      </c>
      <c r="D427" t="str">
        <f>IF(ISNA( VLOOKUP(C427,attrDesc!A:C,2,FALSE)),"", "\250/"&amp;VLOOKUP(C427,attrDesc!A:C,2,FALSE)&amp;":"&amp;VLOOKUP(C427,attrDesc!A:C,3,FALSE))</f>
        <v/>
      </c>
      <c r="H427" t="str">
        <f t="shared" si="24"/>
        <v>151/装备位置:武器</v>
      </c>
      <c r="I427" t="str">
        <f t="shared" si="25"/>
        <v>皓月羽扇=151/装备位置:武器</v>
      </c>
      <c r="J427" t="str">
        <f t="shared" si="26"/>
        <v/>
      </c>
      <c r="K427" t="str">
        <f t="shared" si="27"/>
        <v/>
      </c>
    </row>
    <row r="428" spans="1:11" x14ac:dyDescent="0.2">
      <c r="A428" t="str">
        <f>IF(LEN(stditems!B428)=0,"",stditems!B428)</f>
        <v>皓月神剑</v>
      </c>
      <c r="B428" t="str">
        <f>IF(stditems!C428=15,"装备位置:头盔",IF(OR(stditems!C428=19,stditems!C428=20,stditems!C428=21),"装备位置:项链",IF(OR(stditems!C428=5,stditems!C428=6),"装备位置:武器",IF(OR(stditems!C428=10,stditems!C428=11),"装备位置:衣服",IF(stditems!C428=16,"装备位置:斗笠",IF(OR(stditems!C428=22,stditems!C428=23),"装备位置:戒指",IF(OR(stditems!C428=24,stditems!C428=26),"装备位置:手镯",IF(stditems!C428=31,"双击使用物品",IF(stditems!C428=4,"书籍,双击使用",IF(stditems!C428=25,"装备位置:毒符",IF(stditems!C428=41,"任务物品",IF(stditems!C428=56,"强化宝石",IF(stditems!C428=0,"药品",IF(stditems!C428=3,"卷轴",IF(stditems!C428=43,"矿石",IF(stditems!C428=2,"可使用物品",IF(stditems!C428=64,"装备位置:腰带",IF(stditems!C428=62,"装备位置:鞋子",IF(stditems!C428=53,"装备位置:宝石\有气血石功能",IF(stditems!C428=63,"装备位置:灵石",IF(stditems!C428=65,"装备位置:官印",IF(stditems!C428=90,"装备位置:灵玉",IF(OR(stditems!C428=72,stditems!C428=73,stditems!C428=74),"装备位置:称号",IF(stditems!C428=30,"装备位置:勋章",IF(stditems!C428=28,"装备位置:马牌",IF(stditems!C428=12,"装备位置:盾牌",IF(OR(stditems!C428=66,stditems!C428=67),"装备位置:时装衣服",IF(OR(stditems!C428=68,stditems!C428=69),"装备位置:时装武器",IF(OR(stditems!C428=75,stditems!C428=76,stditems!C428=77),"装备位置:时装项链",IF(stditems!C428=78,"装备位置:时装头盔",IF(OR(stditems!C428=79,stditems!C428=80),"装备位置:时装手镯",IF(OR(stditems!C428=81,stditems!C428=82),"装备位置:时装戒指",IF(stditems!C428=83,"装备位置:时装勋章",IF(OR(stditems!C428=84,stditems!C428=85),"装备位置:时装腰带",IF(OR(stditems!C428=86,stditems!C428=87),"装备位置:时装靴子",IF(OR(stditems!C428=88,stditems!C428=89),"装备位置:时装宝石","其他物品"))))))))))))))))))))))))))))))))))))</f>
        <v>装备位置:武器</v>
      </c>
      <c r="C428">
        <f>IF(OR(stditems!C428=5,stditems!C428=10,stditems!C428=11,stditems!C428=30,stditems!C428=16,stditems!C428=12,stditems!C428=25),0,IF(OR(stditems!C428=15,stditems!C428=19,stditems!C428=20,stditems!C428=21,stditems!C428=22,stditems!C428=23,stditems!C428=24,stditems!C428=26,stditems!C428=28,stditems!C428=29,stditems!C428=30,stditems!C428=53,stditems!C428=62,stditems!C428=63,stditems!C428=64,stditems!C428=65,stditems!C428=90),stditems!D428,""))</f>
        <v>0</v>
      </c>
      <c r="D428" t="str">
        <f>IF(ISNA( VLOOKUP(C428,attrDesc!A:C,2,FALSE)),"", "\250/"&amp;VLOOKUP(C428,attrDesc!A:C,2,FALSE)&amp;":"&amp;VLOOKUP(C428,attrDesc!A:C,3,FALSE))</f>
        <v/>
      </c>
      <c r="H428" t="str">
        <f t="shared" si="24"/>
        <v>151/装备位置:武器</v>
      </c>
      <c r="I428" t="str">
        <f t="shared" si="25"/>
        <v>皓月神剑=151/装备位置:武器</v>
      </c>
      <c r="J428" t="str">
        <f t="shared" si="26"/>
        <v/>
      </c>
      <c r="K428" t="str">
        <f t="shared" si="27"/>
        <v/>
      </c>
    </row>
    <row r="429" spans="1:11" x14ac:dyDescent="0.2">
      <c r="A429" t="str">
        <f>IF(LEN(stditems!B429)=0,"",stditems!B429)</f>
        <v>皓月神甲(男)</v>
      </c>
      <c r="B429" t="str">
        <f>IF(stditems!C429=15,"装备位置:头盔",IF(OR(stditems!C429=19,stditems!C429=20,stditems!C429=21),"装备位置:项链",IF(OR(stditems!C429=5,stditems!C429=6),"装备位置:武器",IF(OR(stditems!C429=10,stditems!C429=11),"装备位置:衣服",IF(stditems!C429=16,"装备位置:斗笠",IF(OR(stditems!C429=22,stditems!C429=23),"装备位置:戒指",IF(OR(stditems!C429=24,stditems!C429=26),"装备位置:手镯",IF(stditems!C429=31,"双击使用物品",IF(stditems!C429=4,"书籍,双击使用",IF(stditems!C429=25,"装备位置:毒符",IF(stditems!C429=41,"任务物品",IF(stditems!C429=56,"强化宝石",IF(stditems!C429=0,"药品",IF(stditems!C429=3,"卷轴",IF(stditems!C429=43,"矿石",IF(stditems!C429=2,"可使用物品",IF(stditems!C429=64,"装备位置:腰带",IF(stditems!C429=62,"装备位置:鞋子",IF(stditems!C429=53,"装备位置:宝石\有气血石功能",IF(stditems!C429=63,"装备位置:灵石",IF(stditems!C429=65,"装备位置:官印",IF(stditems!C429=90,"装备位置:灵玉",IF(OR(stditems!C429=72,stditems!C429=73,stditems!C429=74),"装备位置:称号",IF(stditems!C429=30,"装备位置:勋章",IF(stditems!C429=28,"装备位置:马牌",IF(stditems!C429=12,"装备位置:盾牌",IF(OR(stditems!C429=66,stditems!C429=67),"装备位置:时装衣服",IF(OR(stditems!C429=68,stditems!C429=69),"装备位置:时装武器",IF(OR(stditems!C429=75,stditems!C429=76,stditems!C429=77),"装备位置:时装项链",IF(stditems!C429=78,"装备位置:时装头盔",IF(OR(stditems!C429=79,stditems!C429=80),"装备位置:时装手镯",IF(OR(stditems!C429=81,stditems!C429=82),"装备位置:时装戒指",IF(stditems!C429=83,"装备位置:时装勋章",IF(OR(stditems!C429=84,stditems!C429=85),"装备位置:时装腰带",IF(OR(stditems!C429=86,stditems!C429=87),"装备位置:时装靴子",IF(OR(stditems!C429=88,stditems!C429=89),"装备位置:时装宝石","其他物品"))))))))))))))))))))))))))))))))))))</f>
        <v>装备位置:衣服</v>
      </c>
      <c r="C429">
        <f>IF(OR(stditems!C429=5,stditems!C429=10,stditems!C429=11,stditems!C429=30,stditems!C429=16,stditems!C429=12,stditems!C429=25),0,IF(OR(stditems!C429=15,stditems!C429=19,stditems!C429=20,stditems!C429=21,stditems!C429=22,stditems!C429=23,stditems!C429=24,stditems!C429=26,stditems!C429=28,stditems!C429=29,stditems!C429=30,stditems!C429=53,stditems!C429=62,stditems!C429=63,stditems!C429=64,stditems!C429=65,stditems!C429=90),stditems!D429,""))</f>
        <v>0</v>
      </c>
      <c r="D429" t="str">
        <f>IF(ISNA( VLOOKUP(C429,attrDesc!A:C,2,FALSE)),"", "\250/"&amp;VLOOKUP(C429,attrDesc!A:C,2,FALSE)&amp;":"&amp;VLOOKUP(C429,attrDesc!A:C,3,FALSE))</f>
        <v/>
      </c>
      <c r="H429" t="str">
        <f t="shared" si="24"/>
        <v>151/装备位置:衣服</v>
      </c>
      <c r="I429" t="str">
        <f t="shared" si="25"/>
        <v>皓月神甲(男)=151/装备位置:衣服</v>
      </c>
      <c r="J429" t="str">
        <f t="shared" si="26"/>
        <v/>
      </c>
      <c r="K429" t="str">
        <f t="shared" si="27"/>
        <v/>
      </c>
    </row>
    <row r="430" spans="1:11" x14ac:dyDescent="0.2">
      <c r="A430" t="str">
        <f>IF(LEN(stditems!B430)=0,"",stditems!B430)</f>
        <v>皓月神甲(女)</v>
      </c>
      <c r="B430" t="str">
        <f>IF(stditems!C430=15,"装备位置:头盔",IF(OR(stditems!C430=19,stditems!C430=20,stditems!C430=21),"装备位置:项链",IF(OR(stditems!C430=5,stditems!C430=6),"装备位置:武器",IF(OR(stditems!C430=10,stditems!C430=11),"装备位置:衣服",IF(stditems!C430=16,"装备位置:斗笠",IF(OR(stditems!C430=22,stditems!C430=23),"装备位置:戒指",IF(OR(stditems!C430=24,stditems!C430=26),"装备位置:手镯",IF(stditems!C430=31,"双击使用物品",IF(stditems!C430=4,"书籍,双击使用",IF(stditems!C430=25,"装备位置:毒符",IF(stditems!C430=41,"任务物品",IF(stditems!C430=56,"强化宝石",IF(stditems!C430=0,"药品",IF(stditems!C430=3,"卷轴",IF(stditems!C430=43,"矿石",IF(stditems!C430=2,"可使用物品",IF(stditems!C430=64,"装备位置:腰带",IF(stditems!C430=62,"装备位置:鞋子",IF(stditems!C430=53,"装备位置:宝石\有气血石功能",IF(stditems!C430=63,"装备位置:灵石",IF(stditems!C430=65,"装备位置:官印",IF(stditems!C430=90,"装备位置:灵玉",IF(OR(stditems!C430=72,stditems!C430=73,stditems!C430=74),"装备位置:称号",IF(stditems!C430=30,"装备位置:勋章",IF(stditems!C430=28,"装备位置:马牌",IF(stditems!C430=12,"装备位置:盾牌",IF(OR(stditems!C430=66,stditems!C430=67),"装备位置:时装衣服",IF(OR(stditems!C430=68,stditems!C430=69),"装备位置:时装武器",IF(OR(stditems!C430=75,stditems!C430=76,stditems!C430=77),"装备位置:时装项链",IF(stditems!C430=78,"装备位置:时装头盔",IF(OR(stditems!C430=79,stditems!C430=80),"装备位置:时装手镯",IF(OR(stditems!C430=81,stditems!C430=82),"装备位置:时装戒指",IF(stditems!C430=83,"装备位置:时装勋章",IF(OR(stditems!C430=84,stditems!C430=85),"装备位置:时装腰带",IF(OR(stditems!C430=86,stditems!C430=87),"装备位置:时装靴子",IF(OR(stditems!C430=88,stditems!C430=89),"装备位置:时装宝石","其他物品"))))))))))))))))))))))))))))))))))))</f>
        <v>装备位置:衣服</v>
      </c>
      <c r="C430">
        <f>IF(OR(stditems!C430=5,stditems!C430=10,stditems!C430=11,stditems!C430=30,stditems!C430=16,stditems!C430=12,stditems!C430=25),0,IF(OR(stditems!C430=15,stditems!C430=19,stditems!C430=20,stditems!C430=21,stditems!C430=22,stditems!C430=23,stditems!C430=24,stditems!C430=26,stditems!C430=28,stditems!C430=29,stditems!C430=30,stditems!C430=53,stditems!C430=62,stditems!C430=63,stditems!C430=64,stditems!C430=65,stditems!C430=90),stditems!D430,""))</f>
        <v>0</v>
      </c>
      <c r="D430" t="str">
        <f>IF(ISNA( VLOOKUP(C430,attrDesc!A:C,2,FALSE)),"", "\250/"&amp;VLOOKUP(C430,attrDesc!A:C,2,FALSE)&amp;":"&amp;VLOOKUP(C430,attrDesc!A:C,3,FALSE))</f>
        <v/>
      </c>
      <c r="H430" t="str">
        <f t="shared" si="24"/>
        <v>151/装备位置:衣服</v>
      </c>
      <c r="I430" t="str">
        <f t="shared" si="25"/>
        <v>皓月神甲(女)=151/装备位置:衣服</v>
      </c>
      <c r="J430" t="str">
        <f t="shared" si="26"/>
        <v/>
      </c>
      <c r="K430" t="str">
        <f t="shared" si="27"/>
        <v/>
      </c>
    </row>
    <row r="431" spans="1:11" x14ac:dyDescent="0.2">
      <c r="A431" t="str">
        <f>IF(LEN(stditems!B431)=0,"",stditems!B431)</f>
        <v>梵天头盔</v>
      </c>
      <c r="B431" t="str">
        <f>IF(stditems!C431=15,"装备位置:头盔",IF(OR(stditems!C431=19,stditems!C431=20,stditems!C431=21),"装备位置:项链",IF(OR(stditems!C431=5,stditems!C431=6),"装备位置:武器",IF(OR(stditems!C431=10,stditems!C431=11),"装备位置:衣服",IF(stditems!C431=16,"装备位置:斗笠",IF(OR(stditems!C431=22,stditems!C431=23),"装备位置:戒指",IF(OR(stditems!C431=24,stditems!C431=26),"装备位置:手镯",IF(stditems!C431=31,"双击使用物品",IF(stditems!C431=4,"书籍,双击使用",IF(stditems!C431=25,"装备位置:毒符",IF(stditems!C431=41,"任务物品",IF(stditems!C431=56,"强化宝石",IF(stditems!C431=0,"药品",IF(stditems!C431=3,"卷轴",IF(stditems!C431=43,"矿石",IF(stditems!C431=2,"可使用物品",IF(stditems!C431=64,"装备位置:腰带",IF(stditems!C431=62,"装备位置:鞋子",IF(stditems!C431=53,"装备位置:宝石\有气血石功能",IF(stditems!C431=63,"装备位置:灵石",IF(stditems!C431=65,"装备位置:官印",IF(stditems!C431=90,"装备位置:灵玉",IF(OR(stditems!C431=72,stditems!C431=73,stditems!C431=74),"装备位置:称号",IF(stditems!C431=30,"装备位置:勋章",IF(stditems!C431=28,"装备位置:马牌",IF(stditems!C431=12,"装备位置:盾牌",IF(OR(stditems!C431=66,stditems!C431=67),"装备位置:时装衣服",IF(OR(stditems!C431=68,stditems!C431=69),"装备位置:时装武器",IF(OR(stditems!C431=75,stditems!C431=76,stditems!C431=77),"装备位置:时装项链",IF(stditems!C431=78,"装备位置:时装头盔",IF(OR(stditems!C431=79,stditems!C431=80),"装备位置:时装手镯",IF(OR(stditems!C431=81,stditems!C431=82),"装备位置:时装戒指",IF(stditems!C431=83,"装备位置:时装勋章",IF(OR(stditems!C431=84,stditems!C431=85),"装备位置:时装腰带",IF(OR(stditems!C431=86,stditems!C431=87),"装备位置:时装靴子",IF(OR(stditems!C431=88,stditems!C431=89),"装备位置:时装宝石","其他物品"))))))))))))))))))))))))))))))))))))</f>
        <v>装备位置:头盔</v>
      </c>
      <c r="C431">
        <f>IF(OR(stditems!C431=5,stditems!C431=10,stditems!C431=11,stditems!C431=30,stditems!C431=16,stditems!C431=12,stditems!C431=25),0,IF(OR(stditems!C431=15,stditems!C431=19,stditems!C431=20,stditems!C431=21,stditems!C431=22,stditems!C431=23,stditems!C431=24,stditems!C431=26,stditems!C431=28,stditems!C431=29,stditems!C431=30,stditems!C431=53,stditems!C431=62,stditems!C431=63,stditems!C431=64,stditems!C431=65,stditems!C431=90),stditems!D431,""))</f>
        <v>0</v>
      </c>
      <c r="D431" t="str">
        <f>IF(ISNA( VLOOKUP(C431,attrDesc!A:C,2,FALSE)),"", "\250/"&amp;VLOOKUP(C431,attrDesc!A:C,2,FALSE)&amp;":"&amp;VLOOKUP(C431,attrDesc!A:C,3,FALSE))</f>
        <v/>
      </c>
      <c r="H431" t="str">
        <f t="shared" si="24"/>
        <v>151/装备位置:头盔</v>
      </c>
      <c r="I431" t="str">
        <f t="shared" si="25"/>
        <v>梵天头盔=151/装备位置:头盔</v>
      </c>
      <c r="J431" t="str">
        <f t="shared" si="26"/>
        <v/>
      </c>
      <c r="K431" t="str">
        <f t="shared" si="27"/>
        <v/>
      </c>
    </row>
    <row r="432" spans="1:11" x14ac:dyDescent="0.2">
      <c r="A432" t="str">
        <f>IF(LEN(stditems!B432)=0,"",stditems!B432)</f>
        <v>梵天项链</v>
      </c>
      <c r="B432" t="str">
        <f>IF(stditems!C432=15,"装备位置:头盔",IF(OR(stditems!C432=19,stditems!C432=20,stditems!C432=21),"装备位置:项链",IF(OR(stditems!C432=5,stditems!C432=6),"装备位置:武器",IF(OR(stditems!C432=10,stditems!C432=11),"装备位置:衣服",IF(stditems!C432=16,"装备位置:斗笠",IF(OR(stditems!C432=22,stditems!C432=23),"装备位置:戒指",IF(OR(stditems!C432=24,stditems!C432=26),"装备位置:手镯",IF(stditems!C432=31,"双击使用物品",IF(stditems!C432=4,"书籍,双击使用",IF(stditems!C432=25,"装备位置:毒符",IF(stditems!C432=41,"任务物品",IF(stditems!C432=56,"强化宝石",IF(stditems!C432=0,"药品",IF(stditems!C432=3,"卷轴",IF(stditems!C432=43,"矿石",IF(stditems!C432=2,"可使用物品",IF(stditems!C432=64,"装备位置:腰带",IF(stditems!C432=62,"装备位置:鞋子",IF(stditems!C432=53,"装备位置:宝石\有气血石功能",IF(stditems!C432=63,"装备位置:灵石",IF(stditems!C432=65,"装备位置:官印",IF(stditems!C432=90,"装备位置:灵玉",IF(OR(stditems!C432=72,stditems!C432=73,stditems!C432=74),"装备位置:称号",IF(stditems!C432=30,"装备位置:勋章",IF(stditems!C432=28,"装备位置:马牌",IF(stditems!C432=12,"装备位置:盾牌",IF(OR(stditems!C432=66,stditems!C432=67),"装备位置:时装衣服",IF(OR(stditems!C432=68,stditems!C432=69),"装备位置:时装武器",IF(OR(stditems!C432=75,stditems!C432=76,stditems!C432=77),"装备位置:时装项链",IF(stditems!C432=78,"装备位置:时装头盔",IF(OR(stditems!C432=79,stditems!C432=80),"装备位置:时装手镯",IF(OR(stditems!C432=81,stditems!C432=82),"装备位置:时装戒指",IF(stditems!C432=83,"装备位置:时装勋章",IF(OR(stditems!C432=84,stditems!C432=85),"装备位置:时装腰带",IF(OR(stditems!C432=86,stditems!C432=87),"装备位置:时装靴子",IF(OR(stditems!C432=88,stditems!C432=89),"装备位置:时装宝石","其他物品"))))))))))))))))))))))))))))))))))))</f>
        <v>装备位置:项链</v>
      </c>
      <c r="C432">
        <f>IF(OR(stditems!C432=5,stditems!C432=10,stditems!C432=11,stditems!C432=30,stditems!C432=16,stditems!C432=12,stditems!C432=25),0,IF(OR(stditems!C432=15,stditems!C432=19,stditems!C432=20,stditems!C432=21,stditems!C432=22,stditems!C432=23,stditems!C432=24,stditems!C432=26,stditems!C432=28,stditems!C432=29,stditems!C432=30,stditems!C432=53,stditems!C432=62,stditems!C432=63,stditems!C432=64,stditems!C432=65,stditems!C432=90),stditems!D432,""))</f>
        <v>0</v>
      </c>
      <c r="D432" t="str">
        <f>IF(ISNA( VLOOKUP(C432,attrDesc!A:C,2,FALSE)),"", "\250/"&amp;VLOOKUP(C432,attrDesc!A:C,2,FALSE)&amp;":"&amp;VLOOKUP(C432,attrDesc!A:C,3,FALSE))</f>
        <v/>
      </c>
      <c r="H432" t="str">
        <f t="shared" si="24"/>
        <v>151/装备位置:项链</v>
      </c>
      <c r="I432" t="str">
        <f t="shared" si="25"/>
        <v>梵天项链=151/装备位置:项链</v>
      </c>
      <c r="J432" t="str">
        <f t="shared" si="26"/>
        <v/>
      </c>
      <c r="K432" t="str">
        <f t="shared" si="27"/>
        <v/>
      </c>
    </row>
    <row r="433" spans="1:11" x14ac:dyDescent="0.2">
      <c r="A433" t="str">
        <f>IF(LEN(stditems!B433)=0,"",stditems!B433)</f>
        <v>梵天戒指</v>
      </c>
      <c r="B433" t="str">
        <f>IF(stditems!C433=15,"装备位置:头盔",IF(OR(stditems!C433=19,stditems!C433=20,stditems!C433=21),"装备位置:项链",IF(OR(stditems!C433=5,stditems!C433=6),"装备位置:武器",IF(OR(stditems!C433=10,stditems!C433=11),"装备位置:衣服",IF(stditems!C433=16,"装备位置:斗笠",IF(OR(stditems!C433=22,stditems!C433=23),"装备位置:戒指",IF(OR(stditems!C433=24,stditems!C433=26),"装备位置:手镯",IF(stditems!C433=31,"双击使用物品",IF(stditems!C433=4,"书籍,双击使用",IF(stditems!C433=25,"装备位置:毒符",IF(stditems!C433=41,"任务物品",IF(stditems!C433=56,"强化宝石",IF(stditems!C433=0,"药品",IF(stditems!C433=3,"卷轴",IF(stditems!C433=43,"矿石",IF(stditems!C433=2,"可使用物品",IF(stditems!C433=64,"装备位置:腰带",IF(stditems!C433=62,"装备位置:鞋子",IF(stditems!C433=53,"装备位置:宝石\有气血石功能",IF(stditems!C433=63,"装备位置:灵石",IF(stditems!C433=65,"装备位置:官印",IF(stditems!C433=90,"装备位置:灵玉",IF(OR(stditems!C433=72,stditems!C433=73,stditems!C433=74),"装备位置:称号",IF(stditems!C433=30,"装备位置:勋章",IF(stditems!C433=28,"装备位置:马牌",IF(stditems!C433=12,"装备位置:盾牌",IF(OR(stditems!C433=66,stditems!C433=67),"装备位置:时装衣服",IF(OR(stditems!C433=68,stditems!C433=69),"装备位置:时装武器",IF(OR(stditems!C433=75,stditems!C433=76,stditems!C433=77),"装备位置:时装项链",IF(stditems!C433=78,"装备位置:时装头盔",IF(OR(stditems!C433=79,stditems!C433=80),"装备位置:时装手镯",IF(OR(stditems!C433=81,stditems!C433=82),"装备位置:时装戒指",IF(stditems!C433=83,"装备位置:时装勋章",IF(OR(stditems!C433=84,stditems!C433=85),"装备位置:时装腰带",IF(OR(stditems!C433=86,stditems!C433=87),"装备位置:时装靴子",IF(OR(stditems!C433=88,stditems!C433=89),"装备位置:时装宝石","其他物品"))))))))))))))))))))))))))))))))))))</f>
        <v>装备位置:戒指</v>
      </c>
      <c r="C433">
        <f>IF(OR(stditems!C433=5,stditems!C433=10,stditems!C433=11,stditems!C433=30,stditems!C433=16,stditems!C433=12,stditems!C433=25),0,IF(OR(stditems!C433=15,stditems!C433=19,stditems!C433=20,stditems!C433=21,stditems!C433=22,stditems!C433=23,stditems!C433=24,stditems!C433=26,stditems!C433=28,stditems!C433=29,stditems!C433=30,stditems!C433=53,stditems!C433=62,stditems!C433=63,stditems!C433=64,stditems!C433=65,stditems!C433=90),stditems!D433,""))</f>
        <v>0</v>
      </c>
      <c r="D433" t="str">
        <f>IF(ISNA( VLOOKUP(C433,attrDesc!A:C,2,FALSE)),"", "\250/"&amp;VLOOKUP(C433,attrDesc!A:C,2,FALSE)&amp;":"&amp;VLOOKUP(C433,attrDesc!A:C,3,FALSE))</f>
        <v/>
      </c>
      <c r="H433" t="str">
        <f t="shared" si="24"/>
        <v>151/装备位置:戒指</v>
      </c>
      <c r="I433" t="str">
        <f t="shared" si="25"/>
        <v>梵天戒指=151/装备位置:戒指</v>
      </c>
      <c r="J433" t="str">
        <f t="shared" si="26"/>
        <v/>
      </c>
      <c r="K433" t="str">
        <f t="shared" si="27"/>
        <v/>
      </c>
    </row>
    <row r="434" spans="1:11" x14ac:dyDescent="0.2">
      <c r="A434" t="str">
        <f>IF(LEN(stditems!B434)=0,"",stditems!B434)</f>
        <v>梵天护腕</v>
      </c>
      <c r="B434" t="str">
        <f>IF(stditems!C434=15,"装备位置:头盔",IF(OR(stditems!C434=19,stditems!C434=20,stditems!C434=21),"装备位置:项链",IF(OR(stditems!C434=5,stditems!C434=6),"装备位置:武器",IF(OR(stditems!C434=10,stditems!C434=11),"装备位置:衣服",IF(stditems!C434=16,"装备位置:斗笠",IF(OR(stditems!C434=22,stditems!C434=23),"装备位置:戒指",IF(OR(stditems!C434=24,stditems!C434=26),"装备位置:手镯",IF(stditems!C434=31,"双击使用物品",IF(stditems!C434=4,"书籍,双击使用",IF(stditems!C434=25,"装备位置:毒符",IF(stditems!C434=41,"任务物品",IF(stditems!C434=56,"强化宝石",IF(stditems!C434=0,"药品",IF(stditems!C434=3,"卷轴",IF(stditems!C434=43,"矿石",IF(stditems!C434=2,"可使用物品",IF(stditems!C434=64,"装备位置:腰带",IF(stditems!C434=62,"装备位置:鞋子",IF(stditems!C434=53,"装备位置:宝石\有气血石功能",IF(stditems!C434=63,"装备位置:灵石",IF(stditems!C434=65,"装备位置:官印",IF(stditems!C434=90,"装备位置:灵玉",IF(OR(stditems!C434=72,stditems!C434=73,stditems!C434=74),"装备位置:称号",IF(stditems!C434=30,"装备位置:勋章",IF(stditems!C434=28,"装备位置:马牌",IF(stditems!C434=12,"装备位置:盾牌",IF(OR(stditems!C434=66,stditems!C434=67),"装备位置:时装衣服",IF(OR(stditems!C434=68,stditems!C434=69),"装备位置:时装武器",IF(OR(stditems!C434=75,stditems!C434=76,stditems!C434=77),"装备位置:时装项链",IF(stditems!C434=78,"装备位置:时装头盔",IF(OR(stditems!C434=79,stditems!C434=80),"装备位置:时装手镯",IF(OR(stditems!C434=81,stditems!C434=82),"装备位置:时装戒指",IF(stditems!C434=83,"装备位置:时装勋章",IF(OR(stditems!C434=84,stditems!C434=85),"装备位置:时装腰带",IF(OR(stditems!C434=86,stditems!C434=87),"装备位置:时装靴子",IF(OR(stditems!C434=88,stditems!C434=89),"装备位置:时装宝石","其他物品"))))))))))))))))))))))))))))))))))))</f>
        <v>装备位置:手镯</v>
      </c>
      <c r="C434">
        <f>IF(OR(stditems!C434=5,stditems!C434=10,stditems!C434=11,stditems!C434=30,stditems!C434=16,stditems!C434=12,stditems!C434=25),0,IF(OR(stditems!C434=15,stditems!C434=19,stditems!C434=20,stditems!C434=21,stditems!C434=22,stditems!C434=23,stditems!C434=24,stditems!C434=26,stditems!C434=28,stditems!C434=29,stditems!C434=30,stditems!C434=53,stditems!C434=62,stditems!C434=63,stditems!C434=64,stditems!C434=65,stditems!C434=90),stditems!D434,""))</f>
        <v>0</v>
      </c>
      <c r="D434" t="str">
        <f>IF(ISNA( VLOOKUP(C434,attrDesc!A:C,2,FALSE)),"", "\250/"&amp;VLOOKUP(C434,attrDesc!A:C,2,FALSE)&amp;":"&amp;VLOOKUP(C434,attrDesc!A:C,3,FALSE))</f>
        <v/>
      </c>
      <c r="H434" t="str">
        <f t="shared" si="24"/>
        <v>151/装备位置:手镯</v>
      </c>
      <c r="I434" t="str">
        <f t="shared" si="25"/>
        <v>梵天护腕=151/装备位置:手镯</v>
      </c>
      <c r="J434" t="str">
        <f t="shared" si="26"/>
        <v/>
      </c>
      <c r="K434" t="str">
        <f t="shared" si="27"/>
        <v/>
      </c>
    </row>
    <row r="435" spans="1:11" x14ac:dyDescent="0.2">
      <c r="A435" t="str">
        <f>IF(LEN(stditems!B435)=0,"",stditems!B435)</f>
        <v>梵天之带</v>
      </c>
      <c r="B435" t="str">
        <f>IF(stditems!C435=15,"装备位置:头盔",IF(OR(stditems!C435=19,stditems!C435=20,stditems!C435=21),"装备位置:项链",IF(OR(stditems!C435=5,stditems!C435=6),"装备位置:武器",IF(OR(stditems!C435=10,stditems!C435=11),"装备位置:衣服",IF(stditems!C435=16,"装备位置:斗笠",IF(OR(stditems!C435=22,stditems!C435=23),"装备位置:戒指",IF(OR(stditems!C435=24,stditems!C435=26),"装备位置:手镯",IF(stditems!C435=31,"双击使用物品",IF(stditems!C435=4,"书籍,双击使用",IF(stditems!C435=25,"装备位置:毒符",IF(stditems!C435=41,"任务物品",IF(stditems!C435=56,"强化宝石",IF(stditems!C435=0,"药品",IF(stditems!C435=3,"卷轴",IF(stditems!C435=43,"矿石",IF(stditems!C435=2,"可使用物品",IF(stditems!C435=64,"装备位置:腰带",IF(stditems!C435=62,"装备位置:鞋子",IF(stditems!C435=53,"装备位置:宝石\有气血石功能",IF(stditems!C435=63,"装备位置:灵石",IF(stditems!C435=65,"装备位置:官印",IF(stditems!C435=90,"装备位置:灵玉",IF(OR(stditems!C435=72,stditems!C435=73,stditems!C435=74),"装备位置:称号",IF(stditems!C435=30,"装备位置:勋章",IF(stditems!C435=28,"装备位置:马牌",IF(stditems!C435=12,"装备位置:盾牌",IF(OR(stditems!C435=66,stditems!C435=67),"装备位置:时装衣服",IF(OR(stditems!C435=68,stditems!C435=69),"装备位置:时装武器",IF(OR(stditems!C435=75,stditems!C435=76,stditems!C435=77),"装备位置:时装项链",IF(stditems!C435=78,"装备位置:时装头盔",IF(OR(stditems!C435=79,stditems!C435=80),"装备位置:时装手镯",IF(OR(stditems!C435=81,stditems!C435=82),"装备位置:时装戒指",IF(stditems!C435=83,"装备位置:时装勋章",IF(OR(stditems!C435=84,stditems!C435=85),"装备位置:时装腰带",IF(OR(stditems!C435=86,stditems!C435=87),"装备位置:时装靴子",IF(OR(stditems!C435=88,stditems!C435=89),"装备位置:时装宝石","其他物品"))))))))))))))))))))))))))))))))))))</f>
        <v>装备位置:腰带</v>
      </c>
      <c r="C435">
        <f>IF(OR(stditems!C435=5,stditems!C435=10,stditems!C435=11,stditems!C435=30,stditems!C435=16,stditems!C435=12,stditems!C435=25),0,IF(OR(stditems!C435=15,stditems!C435=19,stditems!C435=20,stditems!C435=21,stditems!C435=22,stditems!C435=23,stditems!C435=24,stditems!C435=26,stditems!C435=28,stditems!C435=29,stditems!C435=30,stditems!C435=53,stditems!C435=62,stditems!C435=63,stditems!C435=64,stditems!C435=65,stditems!C435=90),stditems!D435,""))</f>
        <v>0</v>
      </c>
      <c r="D435" t="str">
        <f>IF(ISNA( VLOOKUP(C435,attrDesc!A:C,2,FALSE)),"", "\250/"&amp;VLOOKUP(C435,attrDesc!A:C,2,FALSE)&amp;":"&amp;VLOOKUP(C435,attrDesc!A:C,3,FALSE))</f>
        <v/>
      </c>
      <c r="H435" t="str">
        <f t="shared" si="24"/>
        <v>151/装备位置:腰带</v>
      </c>
      <c r="I435" t="str">
        <f t="shared" si="25"/>
        <v>梵天之带=151/装备位置:腰带</v>
      </c>
      <c r="J435" t="str">
        <f t="shared" si="26"/>
        <v/>
      </c>
      <c r="K435" t="str">
        <f t="shared" si="27"/>
        <v/>
      </c>
    </row>
    <row r="436" spans="1:11" x14ac:dyDescent="0.2">
      <c r="A436" t="str">
        <f>IF(LEN(stditems!B436)=0,"",stditems!B436)</f>
        <v>梵天之靴</v>
      </c>
      <c r="B436" t="str">
        <f>IF(stditems!C436=15,"装备位置:头盔",IF(OR(stditems!C436=19,stditems!C436=20,stditems!C436=21),"装备位置:项链",IF(OR(stditems!C436=5,stditems!C436=6),"装备位置:武器",IF(OR(stditems!C436=10,stditems!C436=11),"装备位置:衣服",IF(stditems!C436=16,"装备位置:斗笠",IF(OR(stditems!C436=22,stditems!C436=23),"装备位置:戒指",IF(OR(stditems!C436=24,stditems!C436=26),"装备位置:手镯",IF(stditems!C436=31,"双击使用物品",IF(stditems!C436=4,"书籍,双击使用",IF(stditems!C436=25,"装备位置:毒符",IF(stditems!C436=41,"任务物品",IF(stditems!C436=56,"强化宝石",IF(stditems!C436=0,"药品",IF(stditems!C436=3,"卷轴",IF(stditems!C436=43,"矿石",IF(stditems!C436=2,"可使用物品",IF(stditems!C436=64,"装备位置:腰带",IF(stditems!C436=62,"装备位置:鞋子",IF(stditems!C436=53,"装备位置:宝石\有气血石功能",IF(stditems!C436=63,"装备位置:灵石",IF(stditems!C436=65,"装备位置:官印",IF(stditems!C436=90,"装备位置:灵玉",IF(OR(stditems!C436=72,stditems!C436=73,stditems!C436=74),"装备位置:称号",IF(stditems!C436=30,"装备位置:勋章",IF(stditems!C436=28,"装备位置:马牌",IF(stditems!C436=12,"装备位置:盾牌",IF(OR(stditems!C436=66,stditems!C436=67),"装备位置:时装衣服",IF(OR(stditems!C436=68,stditems!C436=69),"装备位置:时装武器",IF(OR(stditems!C436=75,stditems!C436=76,stditems!C436=77),"装备位置:时装项链",IF(stditems!C436=78,"装备位置:时装头盔",IF(OR(stditems!C436=79,stditems!C436=80),"装备位置:时装手镯",IF(OR(stditems!C436=81,stditems!C436=82),"装备位置:时装戒指",IF(stditems!C436=83,"装备位置:时装勋章",IF(OR(stditems!C436=84,stditems!C436=85),"装备位置:时装腰带",IF(OR(stditems!C436=86,stditems!C436=87),"装备位置:时装靴子",IF(OR(stditems!C436=88,stditems!C436=89),"装备位置:时装宝石","其他物品"))))))))))))))))))))))))))))))))))))</f>
        <v>装备位置:鞋子</v>
      </c>
      <c r="C436">
        <f>IF(OR(stditems!C436=5,stditems!C436=10,stditems!C436=11,stditems!C436=30,stditems!C436=16,stditems!C436=12,stditems!C436=25),0,IF(OR(stditems!C436=15,stditems!C436=19,stditems!C436=20,stditems!C436=21,stditems!C436=22,stditems!C436=23,stditems!C436=24,stditems!C436=26,stditems!C436=28,stditems!C436=29,stditems!C436=30,stditems!C436=53,stditems!C436=62,stditems!C436=63,stditems!C436=64,stditems!C436=65,stditems!C436=90),stditems!D436,""))</f>
        <v>0</v>
      </c>
      <c r="D436" t="str">
        <f>IF(ISNA( VLOOKUP(C436,attrDesc!A:C,2,FALSE)),"", "\250/"&amp;VLOOKUP(C436,attrDesc!A:C,2,FALSE)&amp;":"&amp;VLOOKUP(C436,attrDesc!A:C,3,FALSE))</f>
        <v/>
      </c>
      <c r="H436" t="str">
        <f t="shared" si="24"/>
        <v>151/装备位置:鞋子</v>
      </c>
      <c r="I436" t="str">
        <f t="shared" si="25"/>
        <v>梵天之靴=151/装备位置:鞋子</v>
      </c>
      <c r="J436" t="str">
        <f t="shared" si="26"/>
        <v/>
      </c>
      <c r="K436" t="str">
        <f t="shared" si="27"/>
        <v/>
      </c>
    </row>
    <row r="437" spans="1:11" x14ac:dyDescent="0.2">
      <c r="A437" t="str">
        <f>IF(LEN(stditems!B437)=0,"",stditems!B437)</f>
        <v>帝释头盔</v>
      </c>
      <c r="B437" t="str">
        <f>IF(stditems!C437=15,"装备位置:头盔",IF(OR(stditems!C437=19,stditems!C437=20,stditems!C437=21),"装备位置:项链",IF(OR(stditems!C437=5,stditems!C437=6),"装备位置:武器",IF(OR(stditems!C437=10,stditems!C437=11),"装备位置:衣服",IF(stditems!C437=16,"装备位置:斗笠",IF(OR(stditems!C437=22,stditems!C437=23),"装备位置:戒指",IF(OR(stditems!C437=24,stditems!C437=26),"装备位置:手镯",IF(stditems!C437=31,"双击使用物品",IF(stditems!C437=4,"书籍,双击使用",IF(stditems!C437=25,"装备位置:毒符",IF(stditems!C437=41,"任务物品",IF(stditems!C437=56,"强化宝石",IF(stditems!C437=0,"药品",IF(stditems!C437=3,"卷轴",IF(stditems!C437=43,"矿石",IF(stditems!C437=2,"可使用物品",IF(stditems!C437=64,"装备位置:腰带",IF(stditems!C437=62,"装备位置:鞋子",IF(stditems!C437=53,"装备位置:宝石\有气血石功能",IF(stditems!C437=63,"装备位置:灵石",IF(stditems!C437=65,"装备位置:官印",IF(stditems!C437=90,"装备位置:灵玉",IF(OR(stditems!C437=72,stditems!C437=73,stditems!C437=74),"装备位置:称号",IF(stditems!C437=30,"装备位置:勋章",IF(stditems!C437=28,"装备位置:马牌",IF(stditems!C437=12,"装备位置:盾牌",IF(OR(stditems!C437=66,stditems!C437=67),"装备位置:时装衣服",IF(OR(stditems!C437=68,stditems!C437=69),"装备位置:时装武器",IF(OR(stditems!C437=75,stditems!C437=76,stditems!C437=77),"装备位置:时装项链",IF(stditems!C437=78,"装备位置:时装头盔",IF(OR(stditems!C437=79,stditems!C437=80),"装备位置:时装手镯",IF(OR(stditems!C437=81,stditems!C437=82),"装备位置:时装戒指",IF(stditems!C437=83,"装备位置:时装勋章",IF(OR(stditems!C437=84,stditems!C437=85),"装备位置:时装腰带",IF(OR(stditems!C437=86,stditems!C437=87),"装备位置:时装靴子",IF(OR(stditems!C437=88,stditems!C437=89),"装备位置:时装宝石","其他物品"))))))))))))))))))))))))))))))))))))</f>
        <v>装备位置:头盔</v>
      </c>
      <c r="C437">
        <f>IF(OR(stditems!C437=5,stditems!C437=10,stditems!C437=11,stditems!C437=30,stditems!C437=16,stditems!C437=12,stditems!C437=25),0,IF(OR(stditems!C437=15,stditems!C437=19,stditems!C437=20,stditems!C437=21,stditems!C437=22,stditems!C437=23,stditems!C437=24,stditems!C437=26,stditems!C437=28,stditems!C437=29,stditems!C437=30,stditems!C437=53,stditems!C437=62,stditems!C437=63,stditems!C437=64,stditems!C437=65,stditems!C437=90),stditems!D437,""))</f>
        <v>0</v>
      </c>
      <c r="D437" t="str">
        <f>IF(ISNA( VLOOKUP(C437,attrDesc!A:C,2,FALSE)),"", "\250/"&amp;VLOOKUP(C437,attrDesc!A:C,2,FALSE)&amp;":"&amp;VLOOKUP(C437,attrDesc!A:C,3,FALSE))</f>
        <v/>
      </c>
      <c r="H437" t="str">
        <f t="shared" si="24"/>
        <v>151/装备位置:头盔</v>
      </c>
      <c r="I437" t="str">
        <f t="shared" si="25"/>
        <v>帝释头盔=151/装备位置:头盔</v>
      </c>
      <c r="J437" t="str">
        <f t="shared" si="26"/>
        <v/>
      </c>
      <c r="K437" t="str">
        <f t="shared" si="27"/>
        <v/>
      </c>
    </row>
    <row r="438" spans="1:11" x14ac:dyDescent="0.2">
      <c r="A438" t="str">
        <f>IF(LEN(stditems!B438)=0,"",stditems!B438)</f>
        <v>帝释项链</v>
      </c>
      <c r="B438" t="str">
        <f>IF(stditems!C438=15,"装备位置:头盔",IF(OR(stditems!C438=19,stditems!C438=20,stditems!C438=21),"装备位置:项链",IF(OR(stditems!C438=5,stditems!C438=6),"装备位置:武器",IF(OR(stditems!C438=10,stditems!C438=11),"装备位置:衣服",IF(stditems!C438=16,"装备位置:斗笠",IF(OR(stditems!C438=22,stditems!C438=23),"装备位置:戒指",IF(OR(stditems!C438=24,stditems!C438=26),"装备位置:手镯",IF(stditems!C438=31,"双击使用物品",IF(stditems!C438=4,"书籍,双击使用",IF(stditems!C438=25,"装备位置:毒符",IF(stditems!C438=41,"任务物品",IF(stditems!C438=56,"强化宝石",IF(stditems!C438=0,"药品",IF(stditems!C438=3,"卷轴",IF(stditems!C438=43,"矿石",IF(stditems!C438=2,"可使用物品",IF(stditems!C438=64,"装备位置:腰带",IF(stditems!C438=62,"装备位置:鞋子",IF(stditems!C438=53,"装备位置:宝石\有气血石功能",IF(stditems!C438=63,"装备位置:灵石",IF(stditems!C438=65,"装备位置:官印",IF(stditems!C438=90,"装备位置:灵玉",IF(OR(stditems!C438=72,stditems!C438=73,stditems!C438=74),"装备位置:称号",IF(stditems!C438=30,"装备位置:勋章",IF(stditems!C438=28,"装备位置:马牌",IF(stditems!C438=12,"装备位置:盾牌",IF(OR(stditems!C438=66,stditems!C438=67),"装备位置:时装衣服",IF(OR(stditems!C438=68,stditems!C438=69),"装备位置:时装武器",IF(OR(stditems!C438=75,stditems!C438=76,stditems!C438=77),"装备位置:时装项链",IF(stditems!C438=78,"装备位置:时装头盔",IF(OR(stditems!C438=79,stditems!C438=80),"装备位置:时装手镯",IF(OR(stditems!C438=81,stditems!C438=82),"装备位置:时装戒指",IF(stditems!C438=83,"装备位置:时装勋章",IF(OR(stditems!C438=84,stditems!C438=85),"装备位置:时装腰带",IF(OR(stditems!C438=86,stditems!C438=87),"装备位置:时装靴子",IF(OR(stditems!C438=88,stditems!C438=89),"装备位置:时装宝石","其他物品"))))))))))))))))))))))))))))))))))))</f>
        <v>装备位置:项链</v>
      </c>
      <c r="C438">
        <f>IF(OR(stditems!C438=5,stditems!C438=10,stditems!C438=11,stditems!C438=30,stditems!C438=16,stditems!C438=12,stditems!C438=25),0,IF(OR(stditems!C438=15,stditems!C438=19,stditems!C438=20,stditems!C438=21,stditems!C438=22,stditems!C438=23,stditems!C438=24,stditems!C438=26,stditems!C438=28,stditems!C438=29,stditems!C438=30,stditems!C438=53,stditems!C438=62,stditems!C438=63,stditems!C438=64,stditems!C438=65,stditems!C438=90),stditems!D438,""))</f>
        <v>0</v>
      </c>
      <c r="D438" t="str">
        <f>IF(ISNA( VLOOKUP(C438,attrDesc!A:C,2,FALSE)),"", "\250/"&amp;VLOOKUP(C438,attrDesc!A:C,2,FALSE)&amp;":"&amp;VLOOKUP(C438,attrDesc!A:C,3,FALSE))</f>
        <v/>
      </c>
      <c r="H438" t="str">
        <f t="shared" si="24"/>
        <v>151/装备位置:项链</v>
      </c>
      <c r="I438" t="str">
        <f t="shared" si="25"/>
        <v>帝释项链=151/装备位置:项链</v>
      </c>
      <c r="J438" t="str">
        <f t="shared" si="26"/>
        <v/>
      </c>
      <c r="K438" t="str">
        <f t="shared" si="27"/>
        <v/>
      </c>
    </row>
    <row r="439" spans="1:11" x14ac:dyDescent="0.2">
      <c r="A439" t="str">
        <f>IF(LEN(stditems!B439)=0,"",stditems!B439)</f>
        <v>帝释戒指</v>
      </c>
      <c r="B439" t="str">
        <f>IF(stditems!C439=15,"装备位置:头盔",IF(OR(stditems!C439=19,stditems!C439=20,stditems!C439=21),"装备位置:项链",IF(OR(stditems!C439=5,stditems!C439=6),"装备位置:武器",IF(OR(stditems!C439=10,stditems!C439=11),"装备位置:衣服",IF(stditems!C439=16,"装备位置:斗笠",IF(OR(stditems!C439=22,stditems!C439=23),"装备位置:戒指",IF(OR(stditems!C439=24,stditems!C439=26),"装备位置:手镯",IF(stditems!C439=31,"双击使用物品",IF(stditems!C439=4,"书籍,双击使用",IF(stditems!C439=25,"装备位置:毒符",IF(stditems!C439=41,"任务物品",IF(stditems!C439=56,"强化宝石",IF(stditems!C439=0,"药品",IF(stditems!C439=3,"卷轴",IF(stditems!C439=43,"矿石",IF(stditems!C439=2,"可使用物品",IF(stditems!C439=64,"装备位置:腰带",IF(stditems!C439=62,"装备位置:鞋子",IF(stditems!C439=53,"装备位置:宝石\有气血石功能",IF(stditems!C439=63,"装备位置:灵石",IF(stditems!C439=65,"装备位置:官印",IF(stditems!C439=90,"装备位置:灵玉",IF(OR(stditems!C439=72,stditems!C439=73,stditems!C439=74),"装备位置:称号",IF(stditems!C439=30,"装备位置:勋章",IF(stditems!C439=28,"装备位置:马牌",IF(stditems!C439=12,"装备位置:盾牌",IF(OR(stditems!C439=66,stditems!C439=67),"装备位置:时装衣服",IF(OR(stditems!C439=68,stditems!C439=69),"装备位置:时装武器",IF(OR(stditems!C439=75,stditems!C439=76,stditems!C439=77),"装备位置:时装项链",IF(stditems!C439=78,"装备位置:时装头盔",IF(OR(stditems!C439=79,stditems!C439=80),"装备位置:时装手镯",IF(OR(stditems!C439=81,stditems!C439=82),"装备位置:时装戒指",IF(stditems!C439=83,"装备位置:时装勋章",IF(OR(stditems!C439=84,stditems!C439=85),"装备位置:时装腰带",IF(OR(stditems!C439=86,stditems!C439=87),"装备位置:时装靴子",IF(OR(stditems!C439=88,stditems!C439=89),"装备位置:时装宝石","其他物品"))))))))))))))))))))))))))))))))))))</f>
        <v>装备位置:戒指</v>
      </c>
      <c r="C439">
        <f>IF(OR(stditems!C439=5,stditems!C439=10,stditems!C439=11,stditems!C439=30,stditems!C439=16,stditems!C439=12,stditems!C439=25),0,IF(OR(stditems!C439=15,stditems!C439=19,stditems!C439=20,stditems!C439=21,stditems!C439=22,stditems!C439=23,stditems!C439=24,stditems!C439=26,stditems!C439=28,stditems!C439=29,stditems!C439=30,stditems!C439=53,stditems!C439=62,stditems!C439=63,stditems!C439=64,stditems!C439=65,stditems!C439=90),stditems!D439,""))</f>
        <v>0</v>
      </c>
      <c r="D439" t="str">
        <f>IF(ISNA( VLOOKUP(C439,attrDesc!A:C,2,FALSE)),"", "\250/"&amp;VLOOKUP(C439,attrDesc!A:C,2,FALSE)&amp;":"&amp;VLOOKUP(C439,attrDesc!A:C,3,FALSE))</f>
        <v/>
      </c>
      <c r="H439" t="str">
        <f t="shared" si="24"/>
        <v>151/装备位置:戒指</v>
      </c>
      <c r="I439" t="str">
        <f t="shared" si="25"/>
        <v>帝释戒指=151/装备位置:戒指</v>
      </c>
      <c r="J439" t="str">
        <f t="shared" si="26"/>
        <v/>
      </c>
      <c r="K439" t="str">
        <f t="shared" si="27"/>
        <v/>
      </c>
    </row>
    <row r="440" spans="1:11" x14ac:dyDescent="0.2">
      <c r="A440" t="str">
        <f>IF(LEN(stditems!B440)=0,"",stditems!B440)</f>
        <v>帝释护腕</v>
      </c>
      <c r="B440" t="str">
        <f>IF(stditems!C440=15,"装备位置:头盔",IF(OR(stditems!C440=19,stditems!C440=20,stditems!C440=21),"装备位置:项链",IF(OR(stditems!C440=5,stditems!C440=6),"装备位置:武器",IF(OR(stditems!C440=10,stditems!C440=11),"装备位置:衣服",IF(stditems!C440=16,"装备位置:斗笠",IF(OR(stditems!C440=22,stditems!C440=23),"装备位置:戒指",IF(OR(stditems!C440=24,stditems!C440=26),"装备位置:手镯",IF(stditems!C440=31,"双击使用物品",IF(stditems!C440=4,"书籍,双击使用",IF(stditems!C440=25,"装备位置:毒符",IF(stditems!C440=41,"任务物品",IF(stditems!C440=56,"强化宝石",IF(stditems!C440=0,"药品",IF(stditems!C440=3,"卷轴",IF(stditems!C440=43,"矿石",IF(stditems!C440=2,"可使用物品",IF(stditems!C440=64,"装备位置:腰带",IF(stditems!C440=62,"装备位置:鞋子",IF(stditems!C440=53,"装备位置:宝石\有气血石功能",IF(stditems!C440=63,"装备位置:灵石",IF(stditems!C440=65,"装备位置:官印",IF(stditems!C440=90,"装备位置:灵玉",IF(OR(stditems!C440=72,stditems!C440=73,stditems!C440=74),"装备位置:称号",IF(stditems!C440=30,"装备位置:勋章",IF(stditems!C440=28,"装备位置:马牌",IF(stditems!C440=12,"装备位置:盾牌",IF(OR(stditems!C440=66,stditems!C440=67),"装备位置:时装衣服",IF(OR(stditems!C440=68,stditems!C440=69),"装备位置:时装武器",IF(OR(stditems!C440=75,stditems!C440=76,stditems!C440=77),"装备位置:时装项链",IF(stditems!C440=78,"装备位置:时装头盔",IF(OR(stditems!C440=79,stditems!C440=80),"装备位置:时装手镯",IF(OR(stditems!C440=81,stditems!C440=82),"装备位置:时装戒指",IF(stditems!C440=83,"装备位置:时装勋章",IF(OR(stditems!C440=84,stditems!C440=85),"装备位置:时装腰带",IF(OR(stditems!C440=86,stditems!C440=87),"装备位置:时装靴子",IF(OR(stditems!C440=88,stditems!C440=89),"装备位置:时装宝石","其他物品"))))))))))))))))))))))))))))))))))))</f>
        <v>装备位置:手镯</v>
      </c>
      <c r="C440">
        <f>IF(OR(stditems!C440=5,stditems!C440=10,stditems!C440=11,stditems!C440=30,stditems!C440=16,stditems!C440=12,stditems!C440=25),0,IF(OR(stditems!C440=15,stditems!C440=19,stditems!C440=20,stditems!C440=21,stditems!C440=22,stditems!C440=23,stditems!C440=24,stditems!C440=26,stditems!C440=28,stditems!C440=29,stditems!C440=30,stditems!C440=53,stditems!C440=62,stditems!C440=63,stditems!C440=64,stditems!C440=65,stditems!C440=90),stditems!D440,""))</f>
        <v>0</v>
      </c>
      <c r="D440" t="str">
        <f>IF(ISNA( VLOOKUP(C440,attrDesc!A:C,2,FALSE)),"", "\250/"&amp;VLOOKUP(C440,attrDesc!A:C,2,FALSE)&amp;":"&amp;VLOOKUP(C440,attrDesc!A:C,3,FALSE))</f>
        <v/>
      </c>
      <c r="H440" t="str">
        <f t="shared" si="24"/>
        <v>151/装备位置:手镯</v>
      </c>
      <c r="I440" t="str">
        <f t="shared" si="25"/>
        <v>帝释护腕=151/装备位置:手镯</v>
      </c>
      <c r="J440" t="str">
        <f t="shared" si="26"/>
        <v/>
      </c>
      <c r="K440" t="str">
        <f t="shared" si="27"/>
        <v/>
      </c>
    </row>
    <row r="441" spans="1:11" x14ac:dyDescent="0.2">
      <c r="A441" t="str">
        <f>IF(LEN(stditems!B441)=0,"",stditems!B441)</f>
        <v>帝释腰带</v>
      </c>
      <c r="B441" t="str">
        <f>IF(stditems!C441=15,"装备位置:头盔",IF(OR(stditems!C441=19,stditems!C441=20,stditems!C441=21),"装备位置:项链",IF(OR(stditems!C441=5,stditems!C441=6),"装备位置:武器",IF(OR(stditems!C441=10,stditems!C441=11),"装备位置:衣服",IF(stditems!C441=16,"装备位置:斗笠",IF(OR(stditems!C441=22,stditems!C441=23),"装备位置:戒指",IF(OR(stditems!C441=24,stditems!C441=26),"装备位置:手镯",IF(stditems!C441=31,"双击使用物品",IF(stditems!C441=4,"书籍,双击使用",IF(stditems!C441=25,"装备位置:毒符",IF(stditems!C441=41,"任务物品",IF(stditems!C441=56,"强化宝石",IF(stditems!C441=0,"药品",IF(stditems!C441=3,"卷轴",IF(stditems!C441=43,"矿石",IF(stditems!C441=2,"可使用物品",IF(stditems!C441=64,"装备位置:腰带",IF(stditems!C441=62,"装备位置:鞋子",IF(stditems!C441=53,"装备位置:宝石\有气血石功能",IF(stditems!C441=63,"装备位置:灵石",IF(stditems!C441=65,"装备位置:官印",IF(stditems!C441=90,"装备位置:灵玉",IF(OR(stditems!C441=72,stditems!C441=73,stditems!C441=74),"装备位置:称号",IF(stditems!C441=30,"装备位置:勋章",IF(stditems!C441=28,"装备位置:马牌",IF(stditems!C441=12,"装备位置:盾牌",IF(OR(stditems!C441=66,stditems!C441=67),"装备位置:时装衣服",IF(OR(stditems!C441=68,stditems!C441=69),"装备位置:时装武器",IF(OR(stditems!C441=75,stditems!C441=76,stditems!C441=77),"装备位置:时装项链",IF(stditems!C441=78,"装备位置:时装头盔",IF(OR(stditems!C441=79,stditems!C441=80),"装备位置:时装手镯",IF(OR(stditems!C441=81,stditems!C441=82),"装备位置:时装戒指",IF(stditems!C441=83,"装备位置:时装勋章",IF(OR(stditems!C441=84,stditems!C441=85),"装备位置:时装腰带",IF(OR(stditems!C441=86,stditems!C441=87),"装备位置:时装靴子",IF(OR(stditems!C441=88,stditems!C441=89),"装备位置:时装宝石","其他物品"))))))))))))))))))))))))))))))))))))</f>
        <v>装备位置:腰带</v>
      </c>
      <c r="C441">
        <f>IF(OR(stditems!C441=5,stditems!C441=10,stditems!C441=11,stditems!C441=30,stditems!C441=16,stditems!C441=12,stditems!C441=25),0,IF(OR(stditems!C441=15,stditems!C441=19,stditems!C441=20,stditems!C441=21,stditems!C441=22,stditems!C441=23,stditems!C441=24,stditems!C441=26,stditems!C441=28,stditems!C441=29,stditems!C441=30,stditems!C441=53,stditems!C441=62,stditems!C441=63,stditems!C441=64,stditems!C441=65,stditems!C441=90),stditems!D441,""))</f>
        <v>0</v>
      </c>
      <c r="D441" t="str">
        <f>IF(ISNA( VLOOKUP(C441,attrDesc!A:C,2,FALSE)),"", "\250/"&amp;VLOOKUP(C441,attrDesc!A:C,2,FALSE)&amp;":"&amp;VLOOKUP(C441,attrDesc!A:C,3,FALSE))</f>
        <v/>
      </c>
      <c r="H441" t="str">
        <f t="shared" si="24"/>
        <v>151/装备位置:腰带</v>
      </c>
      <c r="I441" t="str">
        <f t="shared" si="25"/>
        <v>帝释腰带=151/装备位置:腰带</v>
      </c>
      <c r="J441" t="str">
        <f t="shared" si="26"/>
        <v/>
      </c>
      <c r="K441" t="str">
        <f t="shared" si="27"/>
        <v/>
      </c>
    </row>
    <row r="442" spans="1:11" x14ac:dyDescent="0.2">
      <c r="A442" t="str">
        <f>IF(LEN(stditems!B442)=0,"",stditems!B442)</f>
        <v>帝释靴子</v>
      </c>
      <c r="B442" t="str">
        <f>IF(stditems!C442=15,"装备位置:头盔",IF(OR(stditems!C442=19,stditems!C442=20,stditems!C442=21),"装备位置:项链",IF(OR(stditems!C442=5,stditems!C442=6),"装备位置:武器",IF(OR(stditems!C442=10,stditems!C442=11),"装备位置:衣服",IF(stditems!C442=16,"装备位置:斗笠",IF(OR(stditems!C442=22,stditems!C442=23),"装备位置:戒指",IF(OR(stditems!C442=24,stditems!C442=26),"装备位置:手镯",IF(stditems!C442=31,"双击使用物品",IF(stditems!C442=4,"书籍,双击使用",IF(stditems!C442=25,"装备位置:毒符",IF(stditems!C442=41,"任务物品",IF(stditems!C442=56,"强化宝石",IF(stditems!C442=0,"药品",IF(stditems!C442=3,"卷轴",IF(stditems!C442=43,"矿石",IF(stditems!C442=2,"可使用物品",IF(stditems!C442=64,"装备位置:腰带",IF(stditems!C442=62,"装备位置:鞋子",IF(stditems!C442=53,"装备位置:宝石\有气血石功能",IF(stditems!C442=63,"装备位置:灵石",IF(stditems!C442=65,"装备位置:官印",IF(stditems!C442=90,"装备位置:灵玉",IF(OR(stditems!C442=72,stditems!C442=73,stditems!C442=74),"装备位置:称号",IF(stditems!C442=30,"装备位置:勋章",IF(stditems!C442=28,"装备位置:马牌",IF(stditems!C442=12,"装备位置:盾牌",IF(OR(stditems!C442=66,stditems!C442=67),"装备位置:时装衣服",IF(OR(stditems!C442=68,stditems!C442=69),"装备位置:时装武器",IF(OR(stditems!C442=75,stditems!C442=76,stditems!C442=77),"装备位置:时装项链",IF(stditems!C442=78,"装备位置:时装头盔",IF(OR(stditems!C442=79,stditems!C442=80),"装备位置:时装手镯",IF(OR(stditems!C442=81,stditems!C442=82),"装备位置:时装戒指",IF(stditems!C442=83,"装备位置:时装勋章",IF(OR(stditems!C442=84,stditems!C442=85),"装备位置:时装腰带",IF(OR(stditems!C442=86,stditems!C442=87),"装备位置:时装靴子",IF(OR(stditems!C442=88,stditems!C442=89),"装备位置:时装宝石","其他物品"))))))))))))))))))))))))))))))))))))</f>
        <v>装备位置:鞋子</v>
      </c>
      <c r="C442">
        <f>IF(OR(stditems!C442=5,stditems!C442=10,stditems!C442=11,stditems!C442=30,stditems!C442=16,stditems!C442=12,stditems!C442=25),0,IF(OR(stditems!C442=15,stditems!C442=19,stditems!C442=20,stditems!C442=21,stditems!C442=22,stditems!C442=23,stditems!C442=24,stditems!C442=26,stditems!C442=28,stditems!C442=29,stditems!C442=30,stditems!C442=53,stditems!C442=62,stditems!C442=63,stditems!C442=64,stditems!C442=65,stditems!C442=90),stditems!D442,""))</f>
        <v>0</v>
      </c>
      <c r="D442" t="str">
        <f>IF(ISNA( VLOOKUP(C442,attrDesc!A:C,2,FALSE)),"", "\250/"&amp;VLOOKUP(C442,attrDesc!A:C,2,FALSE)&amp;":"&amp;VLOOKUP(C442,attrDesc!A:C,3,FALSE))</f>
        <v/>
      </c>
      <c r="H442" t="str">
        <f t="shared" si="24"/>
        <v>151/装备位置:鞋子</v>
      </c>
      <c r="I442" t="str">
        <f t="shared" si="25"/>
        <v>帝释靴子=151/装备位置:鞋子</v>
      </c>
      <c r="J442" t="str">
        <f t="shared" si="26"/>
        <v/>
      </c>
      <c r="K442" t="str">
        <f t="shared" si="27"/>
        <v/>
      </c>
    </row>
    <row r="443" spans="1:11" x14ac:dyDescent="0.2">
      <c r="A443" t="str">
        <f>IF(LEN(stditems!B443)=0,"",stditems!B443)</f>
        <v>浩然头盔</v>
      </c>
      <c r="B443" t="str">
        <f>IF(stditems!C443=15,"装备位置:头盔",IF(OR(stditems!C443=19,stditems!C443=20,stditems!C443=21),"装备位置:项链",IF(OR(stditems!C443=5,stditems!C443=6),"装备位置:武器",IF(OR(stditems!C443=10,stditems!C443=11),"装备位置:衣服",IF(stditems!C443=16,"装备位置:斗笠",IF(OR(stditems!C443=22,stditems!C443=23),"装备位置:戒指",IF(OR(stditems!C443=24,stditems!C443=26),"装备位置:手镯",IF(stditems!C443=31,"双击使用物品",IF(stditems!C443=4,"书籍,双击使用",IF(stditems!C443=25,"装备位置:毒符",IF(stditems!C443=41,"任务物品",IF(stditems!C443=56,"强化宝石",IF(stditems!C443=0,"药品",IF(stditems!C443=3,"卷轴",IF(stditems!C443=43,"矿石",IF(stditems!C443=2,"可使用物品",IF(stditems!C443=64,"装备位置:腰带",IF(stditems!C443=62,"装备位置:鞋子",IF(stditems!C443=53,"装备位置:宝石\有气血石功能",IF(stditems!C443=63,"装备位置:灵石",IF(stditems!C443=65,"装备位置:官印",IF(stditems!C443=90,"装备位置:灵玉",IF(OR(stditems!C443=72,stditems!C443=73,stditems!C443=74),"装备位置:称号",IF(stditems!C443=30,"装备位置:勋章",IF(stditems!C443=28,"装备位置:马牌",IF(stditems!C443=12,"装备位置:盾牌",IF(OR(stditems!C443=66,stditems!C443=67),"装备位置:时装衣服",IF(OR(stditems!C443=68,stditems!C443=69),"装备位置:时装武器",IF(OR(stditems!C443=75,stditems!C443=76,stditems!C443=77),"装备位置:时装项链",IF(stditems!C443=78,"装备位置:时装头盔",IF(OR(stditems!C443=79,stditems!C443=80),"装备位置:时装手镯",IF(OR(stditems!C443=81,stditems!C443=82),"装备位置:时装戒指",IF(stditems!C443=83,"装备位置:时装勋章",IF(OR(stditems!C443=84,stditems!C443=85),"装备位置:时装腰带",IF(OR(stditems!C443=86,stditems!C443=87),"装备位置:时装靴子",IF(OR(stditems!C443=88,stditems!C443=89),"装备位置:时装宝石","其他物品"))))))))))))))))))))))))))))))))))))</f>
        <v>装备位置:头盔</v>
      </c>
      <c r="C443">
        <f>IF(OR(stditems!C443=5,stditems!C443=10,stditems!C443=11,stditems!C443=30,stditems!C443=16,stditems!C443=12,stditems!C443=25),0,IF(OR(stditems!C443=15,stditems!C443=19,stditems!C443=20,stditems!C443=21,stditems!C443=22,stditems!C443=23,stditems!C443=24,stditems!C443=26,stditems!C443=28,stditems!C443=29,stditems!C443=30,stditems!C443=53,stditems!C443=62,stditems!C443=63,stditems!C443=64,stditems!C443=65,stditems!C443=90),stditems!D443,""))</f>
        <v>0</v>
      </c>
      <c r="D443" t="str">
        <f>IF(ISNA( VLOOKUP(C443,attrDesc!A:C,2,FALSE)),"", "\250/"&amp;VLOOKUP(C443,attrDesc!A:C,2,FALSE)&amp;":"&amp;VLOOKUP(C443,attrDesc!A:C,3,FALSE))</f>
        <v/>
      </c>
      <c r="H443" t="str">
        <f t="shared" si="24"/>
        <v>151/装备位置:头盔</v>
      </c>
      <c r="I443" t="str">
        <f t="shared" si="25"/>
        <v>浩然头盔=151/装备位置:头盔</v>
      </c>
      <c r="J443" t="str">
        <f t="shared" si="26"/>
        <v/>
      </c>
      <c r="K443" t="str">
        <f t="shared" si="27"/>
        <v/>
      </c>
    </row>
    <row r="444" spans="1:11" x14ac:dyDescent="0.2">
      <c r="A444" t="str">
        <f>IF(LEN(stditems!B444)=0,"",stditems!B444)</f>
        <v>浩然项链</v>
      </c>
      <c r="B444" t="str">
        <f>IF(stditems!C444=15,"装备位置:头盔",IF(OR(stditems!C444=19,stditems!C444=20,stditems!C444=21),"装备位置:项链",IF(OR(stditems!C444=5,stditems!C444=6),"装备位置:武器",IF(OR(stditems!C444=10,stditems!C444=11),"装备位置:衣服",IF(stditems!C444=16,"装备位置:斗笠",IF(OR(stditems!C444=22,stditems!C444=23),"装备位置:戒指",IF(OR(stditems!C444=24,stditems!C444=26),"装备位置:手镯",IF(stditems!C444=31,"双击使用物品",IF(stditems!C444=4,"书籍,双击使用",IF(stditems!C444=25,"装备位置:毒符",IF(stditems!C444=41,"任务物品",IF(stditems!C444=56,"强化宝石",IF(stditems!C444=0,"药品",IF(stditems!C444=3,"卷轴",IF(stditems!C444=43,"矿石",IF(stditems!C444=2,"可使用物品",IF(stditems!C444=64,"装备位置:腰带",IF(stditems!C444=62,"装备位置:鞋子",IF(stditems!C444=53,"装备位置:宝石\有气血石功能",IF(stditems!C444=63,"装备位置:灵石",IF(stditems!C444=65,"装备位置:官印",IF(stditems!C444=90,"装备位置:灵玉",IF(OR(stditems!C444=72,stditems!C444=73,stditems!C444=74),"装备位置:称号",IF(stditems!C444=30,"装备位置:勋章",IF(stditems!C444=28,"装备位置:马牌",IF(stditems!C444=12,"装备位置:盾牌",IF(OR(stditems!C444=66,stditems!C444=67),"装备位置:时装衣服",IF(OR(stditems!C444=68,stditems!C444=69),"装备位置:时装武器",IF(OR(stditems!C444=75,stditems!C444=76,stditems!C444=77),"装备位置:时装项链",IF(stditems!C444=78,"装备位置:时装头盔",IF(OR(stditems!C444=79,stditems!C444=80),"装备位置:时装手镯",IF(OR(stditems!C444=81,stditems!C444=82),"装备位置:时装戒指",IF(stditems!C444=83,"装备位置:时装勋章",IF(OR(stditems!C444=84,stditems!C444=85),"装备位置:时装腰带",IF(OR(stditems!C444=86,stditems!C444=87),"装备位置:时装靴子",IF(OR(stditems!C444=88,stditems!C444=89),"装备位置:时装宝石","其他物品"))))))))))))))))))))))))))))))))))))</f>
        <v>装备位置:项链</v>
      </c>
      <c r="C444">
        <f>IF(OR(stditems!C444=5,stditems!C444=10,stditems!C444=11,stditems!C444=30,stditems!C444=16,stditems!C444=12,stditems!C444=25),0,IF(OR(stditems!C444=15,stditems!C444=19,stditems!C444=20,stditems!C444=21,stditems!C444=22,stditems!C444=23,stditems!C444=24,stditems!C444=26,stditems!C444=28,stditems!C444=29,stditems!C444=30,stditems!C444=53,stditems!C444=62,stditems!C444=63,stditems!C444=64,stditems!C444=65,stditems!C444=90),stditems!D444,""))</f>
        <v>0</v>
      </c>
      <c r="D444" t="str">
        <f>IF(ISNA( VLOOKUP(C444,attrDesc!A:C,2,FALSE)),"", "\250/"&amp;VLOOKUP(C444,attrDesc!A:C,2,FALSE)&amp;":"&amp;VLOOKUP(C444,attrDesc!A:C,3,FALSE))</f>
        <v/>
      </c>
      <c r="H444" t="str">
        <f t="shared" si="24"/>
        <v>151/装备位置:项链</v>
      </c>
      <c r="I444" t="str">
        <f t="shared" si="25"/>
        <v>浩然项链=151/装备位置:项链</v>
      </c>
      <c r="J444" t="str">
        <f t="shared" si="26"/>
        <v/>
      </c>
      <c r="K444" t="str">
        <f t="shared" si="27"/>
        <v/>
      </c>
    </row>
    <row r="445" spans="1:11" x14ac:dyDescent="0.2">
      <c r="A445" t="str">
        <f>IF(LEN(stditems!B445)=0,"",stditems!B445)</f>
        <v>浩然戒指</v>
      </c>
      <c r="B445" t="str">
        <f>IF(stditems!C445=15,"装备位置:头盔",IF(OR(stditems!C445=19,stditems!C445=20,stditems!C445=21),"装备位置:项链",IF(OR(stditems!C445=5,stditems!C445=6),"装备位置:武器",IF(OR(stditems!C445=10,stditems!C445=11),"装备位置:衣服",IF(stditems!C445=16,"装备位置:斗笠",IF(OR(stditems!C445=22,stditems!C445=23),"装备位置:戒指",IF(OR(stditems!C445=24,stditems!C445=26),"装备位置:手镯",IF(stditems!C445=31,"双击使用物品",IF(stditems!C445=4,"书籍,双击使用",IF(stditems!C445=25,"装备位置:毒符",IF(stditems!C445=41,"任务物品",IF(stditems!C445=56,"强化宝石",IF(stditems!C445=0,"药品",IF(stditems!C445=3,"卷轴",IF(stditems!C445=43,"矿石",IF(stditems!C445=2,"可使用物品",IF(stditems!C445=64,"装备位置:腰带",IF(stditems!C445=62,"装备位置:鞋子",IF(stditems!C445=53,"装备位置:宝石\有气血石功能",IF(stditems!C445=63,"装备位置:灵石",IF(stditems!C445=65,"装备位置:官印",IF(stditems!C445=90,"装备位置:灵玉",IF(OR(stditems!C445=72,stditems!C445=73,stditems!C445=74),"装备位置:称号",IF(stditems!C445=30,"装备位置:勋章",IF(stditems!C445=28,"装备位置:马牌",IF(stditems!C445=12,"装备位置:盾牌",IF(OR(stditems!C445=66,stditems!C445=67),"装备位置:时装衣服",IF(OR(stditems!C445=68,stditems!C445=69),"装备位置:时装武器",IF(OR(stditems!C445=75,stditems!C445=76,stditems!C445=77),"装备位置:时装项链",IF(stditems!C445=78,"装备位置:时装头盔",IF(OR(stditems!C445=79,stditems!C445=80),"装备位置:时装手镯",IF(OR(stditems!C445=81,stditems!C445=82),"装备位置:时装戒指",IF(stditems!C445=83,"装备位置:时装勋章",IF(OR(stditems!C445=84,stditems!C445=85),"装备位置:时装腰带",IF(OR(stditems!C445=86,stditems!C445=87),"装备位置:时装靴子",IF(OR(stditems!C445=88,stditems!C445=89),"装备位置:时装宝石","其他物品"))))))))))))))))))))))))))))))))))))</f>
        <v>装备位置:戒指</v>
      </c>
      <c r="C445">
        <f>IF(OR(stditems!C445=5,stditems!C445=10,stditems!C445=11,stditems!C445=30,stditems!C445=16,stditems!C445=12,stditems!C445=25),0,IF(OR(stditems!C445=15,stditems!C445=19,stditems!C445=20,stditems!C445=21,stditems!C445=22,stditems!C445=23,stditems!C445=24,stditems!C445=26,stditems!C445=28,stditems!C445=29,stditems!C445=30,stditems!C445=53,stditems!C445=62,stditems!C445=63,stditems!C445=64,stditems!C445=65,stditems!C445=90),stditems!D445,""))</f>
        <v>0</v>
      </c>
      <c r="D445" t="str">
        <f>IF(ISNA( VLOOKUP(C445,attrDesc!A:C,2,FALSE)),"", "\250/"&amp;VLOOKUP(C445,attrDesc!A:C,2,FALSE)&amp;":"&amp;VLOOKUP(C445,attrDesc!A:C,3,FALSE))</f>
        <v/>
      </c>
      <c r="H445" t="str">
        <f t="shared" si="24"/>
        <v>151/装备位置:戒指</v>
      </c>
      <c r="I445" t="str">
        <f t="shared" si="25"/>
        <v>浩然戒指=151/装备位置:戒指</v>
      </c>
      <c r="J445" t="str">
        <f t="shared" si="26"/>
        <v/>
      </c>
      <c r="K445" t="str">
        <f t="shared" si="27"/>
        <v/>
      </c>
    </row>
    <row r="446" spans="1:11" x14ac:dyDescent="0.2">
      <c r="A446" t="str">
        <f>IF(LEN(stditems!B446)=0,"",stditems!B446)</f>
        <v>浩然护腕</v>
      </c>
      <c r="B446" t="str">
        <f>IF(stditems!C446=15,"装备位置:头盔",IF(OR(stditems!C446=19,stditems!C446=20,stditems!C446=21),"装备位置:项链",IF(OR(stditems!C446=5,stditems!C446=6),"装备位置:武器",IF(OR(stditems!C446=10,stditems!C446=11),"装备位置:衣服",IF(stditems!C446=16,"装备位置:斗笠",IF(OR(stditems!C446=22,stditems!C446=23),"装备位置:戒指",IF(OR(stditems!C446=24,stditems!C446=26),"装备位置:手镯",IF(stditems!C446=31,"双击使用物品",IF(stditems!C446=4,"书籍,双击使用",IF(stditems!C446=25,"装备位置:毒符",IF(stditems!C446=41,"任务物品",IF(stditems!C446=56,"强化宝石",IF(stditems!C446=0,"药品",IF(stditems!C446=3,"卷轴",IF(stditems!C446=43,"矿石",IF(stditems!C446=2,"可使用物品",IF(stditems!C446=64,"装备位置:腰带",IF(stditems!C446=62,"装备位置:鞋子",IF(stditems!C446=53,"装备位置:宝石\有气血石功能",IF(stditems!C446=63,"装备位置:灵石",IF(stditems!C446=65,"装备位置:官印",IF(stditems!C446=90,"装备位置:灵玉",IF(OR(stditems!C446=72,stditems!C446=73,stditems!C446=74),"装备位置:称号",IF(stditems!C446=30,"装备位置:勋章",IF(stditems!C446=28,"装备位置:马牌",IF(stditems!C446=12,"装备位置:盾牌",IF(OR(stditems!C446=66,stditems!C446=67),"装备位置:时装衣服",IF(OR(stditems!C446=68,stditems!C446=69),"装备位置:时装武器",IF(OR(stditems!C446=75,stditems!C446=76,stditems!C446=77),"装备位置:时装项链",IF(stditems!C446=78,"装备位置:时装头盔",IF(OR(stditems!C446=79,stditems!C446=80),"装备位置:时装手镯",IF(OR(stditems!C446=81,stditems!C446=82),"装备位置:时装戒指",IF(stditems!C446=83,"装备位置:时装勋章",IF(OR(stditems!C446=84,stditems!C446=85),"装备位置:时装腰带",IF(OR(stditems!C446=86,stditems!C446=87),"装备位置:时装靴子",IF(OR(stditems!C446=88,stditems!C446=89),"装备位置:时装宝石","其他物品"))))))))))))))))))))))))))))))))))))</f>
        <v>装备位置:手镯</v>
      </c>
      <c r="C446">
        <f>IF(OR(stditems!C446=5,stditems!C446=10,stditems!C446=11,stditems!C446=30,stditems!C446=16,stditems!C446=12,stditems!C446=25),0,IF(OR(stditems!C446=15,stditems!C446=19,stditems!C446=20,stditems!C446=21,stditems!C446=22,stditems!C446=23,stditems!C446=24,stditems!C446=26,stditems!C446=28,stditems!C446=29,stditems!C446=30,stditems!C446=53,stditems!C446=62,stditems!C446=63,stditems!C446=64,stditems!C446=65,stditems!C446=90),stditems!D446,""))</f>
        <v>0</v>
      </c>
      <c r="D446" t="str">
        <f>IF(ISNA( VLOOKUP(C446,attrDesc!A:C,2,FALSE)),"", "\250/"&amp;VLOOKUP(C446,attrDesc!A:C,2,FALSE)&amp;":"&amp;VLOOKUP(C446,attrDesc!A:C,3,FALSE))</f>
        <v/>
      </c>
      <c r="H446" t="str">
        <f t="shared" si="24"/>
        <v>151/装备位置:手镯</v>
      </c>
      <c r="I446" t="str">
        <f t="shared" si="25"/>
        <v>浩然护腕=151/装备位置:手镯</v>
      </c>
      <c r="J446" t="str">
        <f t="shared" si="26"/>
        <v/>
      </c>
      <c r="K446" t="str">
        <f t="shared" si="27"/>
        <v/>
      </c>
    </row>
    <row r="447" spans="1:11" x14ac:dyDescent="0.2">
      <c r="A447" t="str">
        <f>IF(LEN(stditems!B447)=0,"",stditems!B447)</f>
        <v>浩然腰带</v>
      </c>
      <c r="B447" t="str">
        <f>IF(stditems!C447=15,"装备位置:头盔",IF(OR(stditems!C447=19,stditems!C447=20,stditems!C447=21),"装备位置:项链",IF(OR(stditems!C447=5,stditems!C447=6),"装备位置:武器",IF(OR(stditems!C447=10,stditems!C447=11),"装备位置:衣服",IF(stditems!C447=16,"装备位置:斗笠",IF(OR(stditems!C447=22,stditems!C447=23),"装备位置:戒指",IF(OR(stditems!C447=24,stditems!C447=26),"装备位置:手镯",IF(stditems!C447=31,"双击使用物品",IF(stditems!C447=4,"书籍,双击使用",IF(stditems!C447=25,"装备位置:毒符",IF(stditems!C447=41,"任务物品",IF(stditems!C447=56,"强化宝石",IF(stditems!C447=0,"药品",IF(stditems!C447=3,"卷轴",IF(stditems!C447=43,"矿石",IF(stditems!C447=2,"可使用物品",IF(stditems!C447=64,"装备位置:腰带",IF(stditems!C447=62,"装备位置:鞋子",IF(stditems!C447=53,"装备位置:宝石\有气血石功能",IF(stditems!C447=63,"装备位置:灵石",IF(stditems!C447=65,"装备位置:官印",IF(stditems!C447=90,"装备位置:灵玉",IF(OR(stditems!C447=72,stditems!C447=73,stditems!C447=74),"装备位置:称号",IF(stditems!C447=30,"装备位置:勋章",IF(stditems!C447=28,"装备位置:马牌",IF(stditems!C447=12,"装备位置:盾牌",IF(OR(stditems!C447=66,stditems!C447=67),"装备位置:时装衣服",IF(OR(stditems!C447=68,stditems!C447=69),"装备位置:时装武器",IF(OR(stditems!C447=75,stditems!C447=76,stditems!C447=77),"装备位置:时装项链",IF(stditems!C447=78,"装备位置:时装头盔",IF(OR(stditems!C447=79,stditems!C447=80),"装备位置:时装手镯",IF(OR(stditems!C447=81,stditems!C447=82),"装备位置:时装戒指",IF(stditems!C447=83,"装备位置:时装勋章",IF(OR(stditems!C447=84,stditems!C447=85),"装备位置:时装腰带",IF(OR(stditems!C447=86,stditems!C447=87),"装备位置:时装靴子",IF(OR(stditems!C447=88,stditems!C447=89),"装备位置:时装宝石","其他物品"))))))))))))))))))))))))))))))))))))</f>
        <v>装备位置:腰带</v>
      </c>
      <c r="C447">
        <f>IF(OR(stditems!C447=5,stditems!C447=10,stditems!C447=11,stditems!C447=30,stditems!C447=16,stditems!C447=12,stditems!C447=25),0,IF(OR(stditems!C447=15,stditems!C447=19,stditems!C447=20,stditems!C447=21,stditems!C447=22,stditems!C447=23,stditems!C447=24,stditems!C447=26,stditems!C447=28,stditems!C447=29,stditems!C447=30,stditems!C447=53,stditems!C447=62,stditems!C447=63,stditems!C447=64,stditems!C447=65,stditems!C447=90),stditems!D447,""))</f>
        <v>0</v>
      </c>
      <c r="D447" t="str">
        <f>IF(ISNA( VLOOKUP(C447,attrDesc!A:C,2,FALSE)),"", "\250/"&amp;VLOOKUP(C447,attrDesc!A:C,2,FALSE)&amp;":"&amp;VLOOKUP(C447,attrDesc!A:C,3,FALSE))</f>
        <v/>
      </c>
      <c r="H447" t="str">
        <f t="shared" si="24"/>
        <v>151/装备位置:腰带</v>
      </c>
      <c r="I447" t="str">
        <f t="shared" si="25"/>
        <v>浩然腰带=151/装备位置:腰带</v>
      </c>
      <c r="J447" t="str">
        <f t="shared" si="26"/>
        <v/>
      </c>
      <c r="K447" t="str">
        <f t="shared" si="27"/>
        <v/>
      </c>
    </row>
    <row r="448" spans="1:11" x14ac:dyDescent="0.2">
      <c r="A448" t="str">
        <f>IF(LEN(stditems!B448)=0,"",stditems!B448)</f>
        <v>浩然靴子</v>
      </c>
      <c r="B448" t="str">
        <f>IF(stditems!C448=15,"装备位置:头盔",IF(OR(stditems!C448=19,stditems!C448=20,stditems!C448=21),"装备位置:项链",IF(OR(stditems!C448=5,stditems!C448=6),"装备位置:武器",IF(OR(stditems!C448=10,stditems!C448=11),"装备位置:衣服",IF(stditems!C448=16,"装备位置:斗笠",IF(OR(stditems!C448=22,stditems!C448=23),"装备位置:戒指",IF(OR(stditems!C448=24,stditems!C448=26),"装备位置:手镯",IF(stditems!C448=31,"双击使用物品",IF(stditems!C448=4,"书籍,双击使用",IF(stditems!C448=25,"装备位置:毒符",IF(stditems!C448=41,"任务物品",IF(stditems!C448=56,"强化宝石",IF(stditems!C448=0,"药品",IF(stditems!C448=3,"卷轴",IF(stditems!C448=43,"矿石",IF(stditems!C448=2,"可使用物品",IF(stditems!C448=64,"装备位置:腰带",IF(stditems!C448=62,"装备位置:鞋子",IF(stditems!C448=53,"装备位置:宝石\有气血石功能",IF(stditems!C448=63,"装备位置:灵石",IF(stditems!C448=65,"装备位置:官印",IF(stditems!C448=90,"装备位置:灵玉",IF(OR(stditems!C448=72,stditems!C448=73,stditems!C448=74),"装备位置:称号",IF(stditems!C448=30,"装备位置:勋章",IF(stditems!C448=28,"装备位置:马牌",IF(stditems!C448=12,"装备位置:盾牌",IF(OR(stditems!C448=66,stditems!C448=67),"装备位置:时装衣服",IF(OR(stditems!C448=68,stditems!C448=69),"装备位置:时装武器",IF(OR(stditems!C448=75,stditems!C448=76,stditems!C448=77),"装备位置:时装项链",IF(stditems!C448=78,"装备位置:时装头盔",IF(OR(stditems!C448=79,stditems!C448=80),"装备位置:时装手镯",IF(OR(stditems!C448=81,stditems!C448=82),"装备位置:时装戒指",IF(stditems!C448=83,"装备位置:时装勋章",IF(OR(stditems!C448=84,stditems!C448=85),"装备位置:时装腰带",IF(OR(stditems!C448=86,stditems!C448=87),"装备位置:时装靴子",IF(OR(stditems!C448=88,stditems!C448=89),"装备位置:时装宝石","其他物品"))))))))))))))))))))))))))))))))))))</f>
        <v>装备位置:鞋子</v>
      </c>
      <c r="C448">
        <f>IF(OR(stditems!C448=5,stditems!C448=10,stditems!C448=11,stditems!C448=30,stditems!C448=16,stditems!C448=12,stditems!C448=25),0,IF(OR(stditems!C448=15,stditems!C448=19,stditems!C448=20,stditems!C448=21,stditems!C448=22,stditems!C448=23,stditems!C448=24,stditems!C448=26,stditems!C448=28,stditems!C448=29,stditems!C448=30,stditems!C448=53,stditems!C448=62,stditems!C448=63,stditems!C448=64,stditems!C448=65,stditems!C448=90),stditems!D448,""))</f>
        <v>0</v>
      </c>
      <c r="D448" t="str">
        <f>IF(ISNA( VLOOKUP(C448,attrDesc!A:C,2,FALSE)),"", "\250/"&amp;VLOOKUP(C448,attrDesc!A:C,2,FALSE)&amp;":"&amp;VLOOKUP(C448,attrDesc!A:C,3,FALSE))</f>
        <v/>
      </c>
      <c r="H448" t="str">
        <f t="shared" si="24"/>
        <v>151/装备位置:鞋子</v>
      </c>
      <c r="I448" t="str">
        <f t="shared" si="25"/>
        <v>浩然靴子=151/装备位置:鞋子</v>
      </c>
      <c r="J448" t="str">
        <f t="shared" si="26"/>
        <v/>
      </c>
      <c r="K448" t="str">
        <f t="shared" si="27"/>
        <v/>
      </c>
    </row>
    <row r="449" spans="1:11" x14ac:dyDescent="0.2">
      <c r="A449" t="str">
        <f>IF(LEN(stditems!B449)=0,"",stditems!B449)</f>
        <v>凤舞头盔</v>
      </c>
      <c r="B449" t="str">
        <f>IF(stditems!C449=15,"装备位置:头盔",IF(OR(stditems!C449=19,stditems!C449=20,stditems!C449=21),"装备位置:项链",IF(OR(stditems!C449=5,stditems!C449=6),"装备位置:武器",IF(OR(stditems!C449=10,stditems!C449=11),"装备位置:衣服",IF(stditems!C449=16,"装备位置:斗笠",IF(OR(stditems!C449=22,stditems!C449=23),"装备位置:戒指",IF(OR(stditems!C449=24,stditems!C449=26),"装备位置:手镯",IF(stditems!C449=31,"双击使用物品",IF(stditems!C449=4,"书籍,双击使用",IF(stditems!C449=25,"装备位置:毒符",IF(stditems!C449=41,"任务物品",IF(stditems!C449=56,"强化宝石",IF(stditems!C449=0,"药品",IF(stditems!C449=3,"卷轴",IF(stditems!C449=43,"矿石",IF(stditems!C449=2,"可使用物品",IF(stditems!C449=64,"装备位置:腰带",IF(stditems!C449=62,"装备位置:鞋子",IF(stditems!C449=53,"装备位置:宝石\有气血石功能",IF(stditems!C449=63,"装备位置:灵石",IF(stditems!C449=65,"装备位置:官印",IF(stditems!C449=90,"装备位置:灵玉",IF(OR(stditems!C449=72,stditems!C449=73,stditems!C449=74),"装备位置:称号",IF(stditems!C449=30,"装备位置:勋章",IF(stditems!C449=28,"装备位置:马牌",IF(stditems!C449=12,"装备位置:盾牌",IF(OR(stditems!C449=66,stditems!C449=67),"装备位置:时装衣服",IF(OR(stditems!C449=68,stditems!C449=69),"装备位置:时装武器",IF(OR(stditems!C449=75,stditems!C449=76,stditems!C449=77),"装备位置:时装项链",IF(stditems!C449=78,"装备位置:时装头盔",IF(OR(stditems!C449=79,stditems!C449=80),"装备位置:时装手镯",IF(OR(stditems!C449=81,stditems!C449=82),"装备位置:时装戒指",IF(stditems!C449=83,"装备位置:时装勋章",IF(OR(stditems!C449=84,stditems!C449=85),"装备位置:时装腰带",IF(OR(stditems!C449=86,stditems!C449=87),"装备位置:时装靴子",IF(OR(stditems!C449=88,stditems!C449=89),"装备位置:时装宝石","其他物品"))))))))))))))))))))))))))))))))))))</f>
        <v>装备位置:头盔</v>
      </c>
      <c r="C449">
        <f>IF(OR(stditems!C449=5,stditems!C449=10,stditems!C449=11,stditems!C449=30,stditems!C449=16,stditems!C449=12,stditems!C449=25),0,IF(OR(stditems!C449=15,stditems!C449=19,stditems!C449=20,stditems!C449=21,stditems!C449=22,stditems!C449=23,stditems!C449=24,stditems!C449=26,stditems!C449=28,stditems!C449=29,stditems!C449=30,stditems!C449=53,stditems!C449=62,stditems!C449=63,stditems!C449=64,stditems!C449=65,stditems!C449=90),stditems!D449,""))</f>
        <v>0</v>
      </c>
      <c r="D449" t="str">
        <f>IF(ISNA( VLOOKUP(C449,attrDesc!A:C,2,FALSE)),"", "\250/"&amp;VLOOKUP(C449,attrDesc!A:C,2,FALSE)&amp;":"&amp;VLOOKUP(C449,attrDesc!A:C,3,FALSE))</f>
        <v/>
      </c>
      <c r="H449" t="str">
        <f t="shared" si="24"/>
        <v>151/装备位置:头盔</v>
      </c>
      <c r="I449" t="str">
        <f t="shared" si="25"/>
        <v>凤舞头盔=151/装备位置:头盔</v>
      </c>
      <c r="J449" t="str">
        <f t="shared" si="26"/>
        <v/>
      </c>
      <c r="K449" t="str">
        <f t="shared" si="27"/>
        <v/>
      </c>
    </row>
    <row r="450" spans="1:11" x14ac:dyDescent="0.2">
      <c r="A450" t="str">
        <f>IF(LEN(stditems!B450)=0,"",stditems!B450)</f>
        <v>凤舞项链</v>
      </c>
      <c r="B450" t="str">
        <f>IF(stditems!C450=15,"装备位置:头盔",IF(OR(stditems!C450=19,stditems!C450=20,stditems!C450=21),"装备位置:项链",IF(OR(stditems!C450=5,stditems!C450=6),"装备位置:武器",IF(OR(stditems!C450=10,stditems!C450=11),"装备位置:衣服",IF(stditems!C450=16,"装备位置:斗笠",IF(OR(stditems!C450=22,stditems!C450=23),"装备位置:戒指",IF(OR(stditems!C450=24,stditems!C450=26),"装备位置:手镯",IF(stditems!C450=31,"双击使用物品",IF(stditems!C450=4,"书籍,双击使用",IF(stditems!C450=25,"装备位置:毒符",IF(stditems!C450=41,"任务物品",IF(stditems!C450=56,"强化宝石",IF(stditems!C450=0,"药品",IF(stditems!C450=3,"卷轴",IF(stditems!C450=43,"矿石",IF(stditems!C450=2,"可使用物品",IF(stditems!C450=64,"装备位置:腰带",IF(stditems!C450=62,"装备位置:鞋子",IF(stditems!C450=53,"装备位置:宝石\有气血石功能",IF(stditems!C450=63,"装备位置:灵石",IF(stditems!C450=65,"装备位置:官印",IF(stditems!C450=90,"装备位置:灵玉",IF(OR(stditems!C450=72,stditems!C450=73,stditems!C450=74),"装备位置:称号",IF(stditems!C450=30,"装备位置:勋章",IF(stditems!C450=28,"装备位置:马牌",IF(stditems!C450=12,"装备位置:盾牌",IF(OR(stditems!C450=66,stditems!C450=67),"装备位置:时装衣服",IF(OR(stditems!C450=68,stditems!C450=69),"装备位置:时装武器",IF(OR(stditems!C450=75,stditems!C450=76,stditems!C450=77),"装备位置:时装项链",IF(stditems!C450=78,"装备位置:时装头盔",IF(OR(stditems!C450=79,stditems!C450=80),"装备位置:时装手镯",IF(OR(stditems!C450=81,stditems!C450=82),"装备位置:时装戒指",IF(stditems!C450=83,"装备位置:时装勋章",IF(OR(stditems!C450=84,stditems!C450=85),"装备位置:时装腰带",IF(OR(stditems!C450=86,stditems!C450=87),"装备位置:时装靴子",IF(OR(stditems!C450=88,stditems!C450=89),"装备位置:时装宝石","其他物品"))))))))))))))))))))))))))))))))))))</f>
        <v>装备位置:项链</v>
      </c>
      <c r="C450">
        <f>IF(OR(stditems!C450=5,stditems!C450=10,stditems!C450=11,stditems!C450=30,stditems!C450=16,stditems!C450=12,stditems!C450=25),0,IF(OR(stditems!C450=15,stditems!C450=19,stditems!C450=20,stditems!C450=21,stditems!C450=22,stditems!C450=23,stditems!C450=24,stditems!C450=26,stditems!C450=28,stditems!C450=29,stditems!C450=30,stditems!C450=53,stditems!C450=62,stditems!C450=63,stditems!C450=64,stditems!C450=65,stditems!C450=90),stditems!D450,""))</f>
        <v>0</v>
      </c>
      <c r="D450" t="str">
        <f>IF(ISNA( VLOOKUP(C450,attrDesc!A:C,2,FALSE)),"", "\250/"&amp;VLOOKUP(C450,attrDesc!A:C,2,FALSE)&amp;":"&amp;VLOOKUP(C450,attrDesc!A:C,3,FALSE))</f>
        <v/>
      </c>
      <c r="H450" t="str">
        <f t="shared" si="24"/>
        <v>151/装备位置:项链</v>
      </c>
      <c r="I450" t="str">
        <f t="shared" si="25"/>
        <v>凤舞项链=151/装备位置:项链</v>
      </c>
      <c r="J450" t="str">
        <f t="shared" si="26"/>
        <v/>
      </c>
      <c r="K450" t="str">
        <f t="shared" si="27"/>
        <v/>
      </c>
    </row>
    <row r="451" spans="1:11" x14ac:dyDescent="0.2">
      <c r="A451" t="str">
        <f>IF(LEN(stditems!B451)=0,"",stditems!B451)</f>
        <v>凤舞戒指</v>
      </c>
      <c r="B451" t="str">
        <f>IF(stditems!C451=15,"装备位置:头盔",IF(OR(stditems!C451=19,stditems!C451=20,stditems!C451=21),"装备位置:项链",IF(OR(stditems!C451=5,stditems!C451=6),"装备位置:武器",IF(OR(stditems!C451=10,stditems!C451=11),"装备位置:衣服",IF(stditems!C451=16,"装备位置:斗笠",IF(OR(stditems!C451=22,stditems!C451=23),"装备位置:戒指",IF(OR(stditems!C451=24,stditems!C451=26),"装备位置:手镯",IF(stditems!C451=31,"双击使用物品",IF(stditems!C451=4,"书籍,双击使用",IF(stditems!C451=25,"装备位置:毒符",IF(stditems!C451=41,"任务物品",IF(stditems!C451=56,"强化宝石",IF(stditems!C451=0,"药品",IF(stditems!C451=3,"卷轴",IF(stditems!C451=43,"矿石",IF(stditems!C451=2,"可使用物品",IF(stditems!C451=64,"装备位置:腰带",IF(stditems!C451=62,"装备位置:鞋子",IF(stditems!C451=53,"装备位置:宝石\有气血石功能",IF(stditems!C451=63,"装备位置:灵石",IF(stditems!C451=65,"装备位置:官印",IF(stditems!C451=90,"装备位置:灵玉",IF(OR(stditems!C451=72,stditems!C451=73,stditems!C451=74),"装备位置:称号",IF(stditems!C451=30,"装备位置:勋章",IF(stditems!C451=28,"装备位置:马牌",IF(stditems!C451=12,"装备位置:盾牌",IF(OR(stditems!C451=66,stditems!C451=67),"装备位置:时装衣服",IF(OR(stditems!C451=68,stditems!C451=69),"装备位置:时装武器",IF(OR(stditems!C451=75,stditems!C451=76,stditems!C451=77),"装备位置:时装项链",IF(stditems!C451=78,"装备位置:时装头盔",IF(OR(stditems!C451=79,stditems!C451=80),"装备位置:时装手镯",IF(OR(stditems!C451=81,stditems!C451=82),"装备位置:时装戒指",IF(stditems!C451=83,"装备位置:时装勋章",IF(OR(stditems!C451=84,stditems!C451=85),"装备位置:时装腰带",IF(OR(stditems!C451=86,stditems!C451=87),"装备位置:时装靴子",IF(OR(stditems!C451=88,stditems!C451=89),"装备位置:时装宝石","其他物品"))))))))))))))))))))))))))))))))))))</f>
        <v>装备位置:戒指</v>
      </c>
      <c r="C451">
        <f>IF(OR(stditems!C451=5,stditems!C451=10,stditems!C451=11,stditems!C451=30,stditems!C451=16,stditems!C451=12,stditems!C451=25),0,IF(OR(stditems!C451=15,stditems!C451=19,stditems!C451=20,stditems!C451=21,stditems!C451=22,stditems!C451=23,stditems!C451=24,stditems!C451=26,stditems!C451=28,stditems!C451=29,stditems!C451=30,stditems!C451=53,stditems!C451=62,stditems!C451=63,stditems!C451=64,stditems!C451=65,stditems!C451=90),stditems!D451,""))</f>
        <v>0</v>
      </c>
      <c r="D451" t="str">
        <f>IF(ISNA( VLOOKUP(C451,attrDesc!A:C,2,FALSE)),"", "\250/"&amp;VLOOKUP(C451,attrDesc!A:C,2,FALSE)&amp;":"&amp;VLOOKUP(C451,attrDesc!A:C,3,FALSE))</f>
        <v/>
      </c>
      <c r="H451" t="str">
        <f t="shared" ref="H451:H514" si="28">IF(LEN(A451)=0,"", IF(LEN(B451)=0,"","151/"&amp;B451)&amp;IF(LEN(D451)=0,"", "\249/"&amp;D451))</f>
        <v>151/装备位置:戒指</v>
      </c>
      <c r="I451" t="str">
        <f t="shared" ref="I451:I514" si="29">IF(LEN(H451)=0,"",A451&amp;"="&amp; H451)</f>
        <v>凤舞戒指=151/装备位置:戒指</v>
      </c>
      <c r="J451" t="str">
        <f t="shared" ref="J451:J514" si="30">IF(LEN(E451)=0,"", "\168/[物品特性]\"&amp;E451) &amp;IF(LEN(F451)=0,"", "\168/[物品备注]\"&amp; F451)&amp;IF(LEN(G451)=0,"", "\168/[物品出处]\"&amp; G451)</f>
        <v/>
      </c>
      <c r="K451" t="str">
        <f t="shared" ref="K451:K514" si="31">IF(LEN(J451)=0,"",A451&amp;"="&amp;J451)</f>
        <v/>
      </c>
    </row>
    <row r="452" spans="1:11" x14ac:dyDescent="0.2">
      <c r="A452" t="str">
        <f>IF(LEN(stditems!B452)=0,"",stditems!B452)</f>
        <v>凤舞护腕</v>
      </c>
      <c r="B452" t="str">
        <f>IF(stditems!C452=15,"装备位置:头盔",IF(OR(stditems!C452=19,stditems!C452=20,stditems!C452=21),"装备位置:项链",IF(OR(stditems!C452=5,stditems!C452=6),"装备位置:武器",IF(OR(stditems!C452=10,stditems!C452=11),"装备位置:衣服",IF(stditems!C452=16,"装备位置:斗笠",IF(OR(stditems!C452=22,stditems!C452=23),"装备位置:戒指",IF(OR(stditems!C452=24,stditems!C452=26),"装备位置:手镯",IF(stditems!C452=31,"双击使用物品",IF(stditems!C452=4,"书籍,双击使用",IF(stditems!C452=25,"装备位置:毒符",IF(stditems!C452=41,"任务物品",IF(stditems!C452=56,"强化宝石",IF(stditems!C452=0,"药品",IF(stditems!C452=3,"卷轴",IF(stditems!C452=43,"矿石",IF(stditems!C452=2,"可使用物品",IF(stditems!C452=64,"装备位置:腰带",IF(stditems!C452=62,"装备位置:鞋子",IF(stditems!C452=53,"装备位置:宝石\有气血石功能",IF(stditems!C452=63,"装备位置:灵石",IF(stditems!C452=65,"装备位置:官印",IF(stditems!C452=90,"装备位置:灵玉",IF(OR(stditems!C452=72,stditems!C452=73,stditems!C452=74),"装备位置:称号",IF(stditems!C452=30,"装备位置:勋章",IF(stditems!C452=28,"装备位置:马牌",IF(stditems!C452=12,"装备位置:盾牌",IF(OR(stditems!C452=66,stditems!C452=67),"装备位置:时装衣服",IF(OR(stditems!C452=68,stditems!C452=69),"装备位置:时装武器",IF(OR(stditems!C452=75,stditems!C452=76,stditems!C452=77),"装备位置:时装项链",IF(stditems!C452=78,"装备位置:时装头盔",IF(OR(stditems!C452=79,stditems!C452=80),"装备位置:时装手镯",IF(OR(stditems!C452=81,stditems!C452=82),"装备位置:时装戒指",IF(stditems!C452=83,"装备位置:时装勋章",IF(OR(stditems!C452=84,stditems!C452=85),"装备位置:时装腰带",IF(OR(stditems!C452=86,stditems!C452=87),"装备位置:时装靴子",IF(OR(stditems!C452=88,stditems!C452=89),"装备位置:时装宝石","其他物品"))))))))))))))))))))))))))))))))))))</f>
        <v>装备位置:手镯</v>
      </c>
      <c r="C452">
        <f>IF(OR(stditems!C452=5,stditems!C452=10,stditems!C452=11,stditems!C452=30,stditems!C452=16,stditems!C452=12,stditems!C452=25),0,IF(OR(stditems!C452=15,stditems!C452=19,stditems!C452=20,stditems!C452=21,stditems!C452=22,stditems!C452=23,stditems!C452=24,stditems!C452=26,stditems!C452=28,stditems!C452=29,stditems!C452=30,stditems!C452=53,stditems!C452=62,stditems!C452=63,stditems!C452=64,stditems!C452=65,stditems!C452=90),stditems!D452,""))</f>
        <v>0</v>
      </c>
      <c r="D452" t="str">
        <f>IF(ISNA( VLOOKUP(C452,attrDesc!A:C,2,FALSE)),"", "\250/"&amp;VLOOKUP(C452,attrDesc!A:C,2,FALSE)&amp;":"&amp;VLOOKUP(C452,attrDesc!A:C,3,FALSE))</f>
        <v/>
      </c>
      <c r="H452" t="str">
        <f t="shared" si="28"/>
        <v>151/装备位置:手镯</v>
      </c>
      <c r="I452" t="str">
        <f t="shared" si="29"/>
        <v>凤舞护腕=151/装备位置:手镯</v>
      </c>
      <c r="J452" t="str">
        <f t="shared" si="30"/>
        <v/>
      </c>
      <c r="K452" t="str">
        <f t="shared" si="31"/>
        <v/>
      </c>
    </row>
    <row r="453" spans="1:11" x14ac:dyDescent="0.2">
      <c r="A453" t="str">
        <f>IF(LEN(stditems!B453)=0,"",stditems!B453)</f>
        <v>凤舞腰带</v>
      </c>
      <c r="B453" t="str">
        <f>IF(stditems!C453=15,"装备位置:头盔",IF(OR(stditems!C453=19,stditems!C453=20,stditems!C453=21),"装备位置:项链",IF(OR(stditems!C453=5,stditems!C453=6),"装备位置:武器",IF(OR(stditems!C453=10,stditems!C453=11),"装备位置:衣服",IF(stditems!C453=16,"装备位置:斗笠",IF(OR(stditems!C453=22,stditems!C453=23),"装备位置:戒指",IF(OR(stditems!C453=24,stditems!C453=26),"装备位置:手镯",IF(stditems!C453=31,"双击使用物品",IF(stditems!C453=4,"书籍,双击使用",IF(stditems!C453=25,"装备位置:毒符",IF(stditems!C453=41,"任务物品",IF(stditems!C453=56,"强化宝石",IF(stditems!C453=0,"药品",IF(stditems!C453=3,"卷轴",IF(stditems!C453=43,"矿石",IF(stditems!C453=2,"可使用物品",IF(stditems!C453=64,"装备位置:腰带",IF(stditems!C453=62,"装备位置:鞋子",IF(stditems!C453=53,"装备位置:宝石\有气血石功能",IF(stditems!C453=63,"装备位置:灵石",IF(stditems!C453=65,"装备位置:官印",IF(stditems!C453=90,"装备位置:灵玉",IF(OR(stditems!C453=72,stditems!C453=73,stditems!C453=74),"装备位置:称号",IF(stditems!C453=30,"装备位置:勋章",IF(stditems!C453=28,"装备位置:马牌",IF(stditems!C453=12,"装备位置:盾牌",IF(OR(stditems!C453=66,stditems!C453=67),"装备位置:时装衣服",IF(OR(stditems!C453=68,stditems!C453=69),"装备位置:时装武器",IF(OR(stditems!C453=75,stditems!C453=76,stditems!C453=77),"装备位置:时装项链",IF(stditems!C453=78,"装备位置:时装头盔",IF(OR(stditems!C453=79,stditems!C453=80),"装备位置:时装手镯",IF(OR(stditems!C453=81,stditems!C453=82),"装备位置:时装戒指",IF(stditems!C453=83,"装备位置:时装勋章",IF(OR(stditems!C453=84,stditems!C453=85),"装备位置:时装腰带",IF(OR(stditems!C453=86,stditems!C453=87),"装备位置:时装靴子",IF(OR(stditems!C453=88,stditems!C453=89),"装备位置:时装宝石","其他物品"))))))))))))))))))))))))))))))))))))</f>
        <v>装备位置:腰带</v>
      </c>
      <c r="C453">
        <f>IF(OR(stditems!C453=5,stditems!C453=10,stditems!C453=11,stditems!C453=30,stditems!C453=16,stditems!C453=12,stditems!C453=25),0,IF(OR(stditems!C453=15,stditems!C453=19,stditems!C453=20,stditems!C453=21,stditems!C453=22,stditems!C453=23,stditems!C453=24,stditems!C453=26,stditems!C453=28,stditems!C453=29,stditems!C453=30,stditems!C453=53,stditems!C453=62,stditems!C453=63,stditems!C453=64,stditems!C453=65,stditems!C453=90),stditems!D453,""))</f>
        <v>0</v>
      </c>
      <c r="D453" t="str">
        <f>IF(ISNA( VLOOKUP(C453,attrDesc!A:C,2,FALSE)),"", "\250/"&amp;VLOOKUP(C453,attrDesc!A:C,2,FALSE)&amp;":"&amp;VLOOKUP(C453,attrDesc!A:C,3,FALSE))</f>
        <v/>
      </c>
      <c r="H453" t="str">
        <f t="shared" si="28"/>
        <v>151/装备位置:腰带</v>
      </c>
      <c r="I453" t="str">
        <f t="shared" si="29"/>
        <v>凤舞腰带=151/装备位置:腰带</v>
      </c>
      <c r="J453" t="str">
        <f t="shared" si="30"/>
        <v/>
      </c>
      <c r="K453" t="str">
        <f t="shared" si="31"/>
        <v/>
      </c>
    </row>
    <row r="454" spans="1:11" x14ac:dyDescent="0.2">
      <c r="A454" t="str">
        <f>IF(LEN(stditems!B454)=0,"",stditems!B454)</f>
        <v>凤舞靴子</v>
      </c>
      <c r="B454" t="str">
        <f>IF(stditems!C454=15,"装备位置:头盔",IF(OR(stditems!C454=19,stditems!C454=20,stditems!C454=21),"装备位置:项链",IF(OR(stditems!C454=5,stditems!C454=6),"装备位置:武器",IF(OR(stditems!C454=10,stditems!C454=11),"装备位置:衣服",IF(stditems!C454=16,"装备位置:斗笠",IF(OR(stditems!C454=22,stditems!C454=23),"装备位置:戒指",IF(OR(stditems!C454=24,stditems!C454=26),"装备位置:手镯",IF(stditems!C454=31,"双击使用物品",IF(stditems!C454=4,"书籍,双击使用",IF(stditems!C454=25,"装备位置:毒符",IF(stditems!C454=41,"任务物品",IF(stditems!C454=56,"强化宝石",IF(stditems!C454=0,"药品",IF(stditems!C454=3,"卷轴",IF(stditems!C454=43,"矿石",IF(stditems!C454=2,"可使用物品",IF(stditems!C454=64,"装备位置:腰带",IF(stditems!C454=62,"装备位置:鞋子",IF(stditems!C454=53,"装备位置:宝石\有气血石功能",IF(stditems!C454=63,"装备位置:灵石",IF(stditems!C454=65,"装备位置:官印",IF(stditems!C454=90,"装备位置:灵玉",IF(OR(stditems!C454=72,stditems!C454=73,stditems!C454=74),"装备位置:称号",IF(stditems!C454=30,"装备位置:勋章",IF(stditems!C454=28,"装备位置:马牌",IF(stditems!C454=12,"装备位置:盾牌",IF(OR(stditems!C454=66,stditems!C454=67),"装备位置:时装衣服",IF(OR(stditems!C454=68,stditems!C454=69),"装备位置:时装武器",IF(OR(stditems!C454=75,stditems!C454=76,stditems!C454=77),"装备位置:时装项链",IF(stditems!C454=78,"装备位置:时装头盔",IF(OR(stditems!C454=79,stditems!C454=80),"装备位置:时装手镯",IF(OR(stditems!C454=81,stditems!C454=82),"装备位置:时装戒指",IF(stditems!C454=83,"装备位置:时装勋章",IF(OR(stditems!C454=84,stditems!C454=85),"装备位置:时装腰带",IF(OR(stditems!C454=86,stditems!C454=87),"装备位置:时装靴子",IF(OR(stditems!C454=88,stditems!C454=89),"装备位置:时装宝石","其他物品"))))))))))))))))))))))))))))))))))))</f>
        <v>装备位置:鞋子</v>
      </c>
      <c r="C454">
        <f>IF(OR(stditems!C454=5,stditems!C454=10,stditems!C454=11,stditems!C454=30,stditems!C454=16,stditems!C454=12,stditems!C454=25),0,IF(OR(stditems!C454=15,stditems!C454=19,stditems!C454=20,stditems!C454=21,stditems!C454=22,stditems!C454=23,stditems!C454=24,stditems!C454=26,stditems!C454=28,stditems!C454=29,stditems!C454=30,stditems!C454=53,stditems!C454=62,stditems!C454=63,stditems!C454=64,stditems!C454=65,stditems!C454=90),stditems!D454,""))</f>
        <v>0</v>
      </c>
      <c r="D454" t="str">
        <f>IF(ISNA( VLOOKUP(C454,attrDesc!A:C,2,FALSE)),"", "\250/"&amp;VLOOKUP(C454,attrDesc!A:C,2,FALSE)&amp;":"&amp;VLOOKUP(C454,attrDesc!A:C,3,FALSE))</f>
        <v/>
      </c>
      <c r="H454" t="str">
        <f t="shared" si="28"/>
        <v>151/装备位置:鞋子</v>
      </c>
      <c r="I454" t="str">
        <f t="shared" si="29"/>
        <v>凤舞靴子=151/装备位置:鞋子</v>
      </c>
      <c r="J454" t="str">
        <f t="shared" si="30"/>
        <v/>
      </c>
      <c r="K454" t="str">
        <f t="shared" si="31"/>
        <v/>
      </c>
    </row>
    <row r="455" spans="1:11" x14ac:dyDescent="0.2">
      <c r="A455" t="str">
        <f>IF(LEN(stditems!B455)=0,"",stditems!B455)</f>
        <v>蝴蝶头盔</v>
      </c>
      <c r="B455" t="str">
        <f>IF(stditems!C455=15,"装备位置:头盔",IF(OR(stditems!C455=19,stditems!C455=20,stditems!C455=21),"装备位置:项链",IF(OR(stditems!C455=5,stditems!C455=6),"装备位置:武器",IF(OR(stditems!C455=10,stditems!C455=11),"装备位置:衣服",IF(stditems!C455=16,"装备位置:斗笠",IF(OR(stditems!C455=22,stditems!C455=23),"装备位置:戒指",IF(OR(stditems!C455=24,stditems!C455=26),"装备位置:手镯",IF(stditems!C455=31,"双击使用物品",IF(stditems!C455=4,"书籍,双击使用",IF(stditems!C455=25,"装备位置:毒符",IF(stditems!C455=41,"任务物品",IF(stditems!C455=56,"强化宝石",IF(stditems!C455=0,"药品",IF(stditems!C455=3,"卷轴",IF(stditems!C455=43,"矿石",IF(stditems!C455=2,"可使用物品",IF(stditems!C455=64,"装备位置:腰带",IF(stditems!C455=62,"装备位置:鞋子",IF(stditems!C455=53,"装备位置:宝石\有气血石功能",IF(stditems!C455=63,"装备位置:灵石",IF(stditems!C455=65,"装备位置:官印",IF(stditems!C455=90,"装备位置:灵玉",IF(OR(stditems!C455=72,stditems!C455=73,stditems!C455=74),"装备位置:称号",IF(stditems!C455=30,"装备位置:勋章",IF(stditems!C455=28,"装备位置:马牌",IF(stditems!C455=12,"装备位置:盾牌",IF(OR(stditems!C455=66,stditems!C455=67),"装备位置:时装衣服",IF(OR(stditems!C455=68,stditems!C455=69),"装备位置:时装武器",IF(OR(stditems!C455=75,stditems!C455=76,stditems!C455=77),"装备位置:时装项链",IF(stditems!C455=78,"装备位置:时装头盔",IF(OR(stditems!C455=79,stditems!C455=80),"装备位置:时装手镯",IF(OR(stditems!C455=81,stditems!C455=82),"装备位置:时装戒指",IF(stditems!C455=83,"装备位置:时装勋章",IF(OR(stditems!C455=84,stditems!C455=85),"装备位置:时装腰带",IF(OR(stditems!C455=86,stditems!C455=87),"装备位置:时装靴子",IF(OR(stditems!C455=88,stditems!C455=89),"装备位置:时装宝石","其他物品"))))))))))))))))))))))))))))))))))))</f>
        <v>装备位置:头盔</v>
      </c>
      <c r="C455">
        <f>IF(OR(stditems!C455=5,stditems!C455=10,stditems!C455=11,stditems!C455=30,stditems!C455=16,stditems!C455=12,stditems!C455=25),0,IF(OR(stditems!C455=15,stditems!C455=19,stditems!C455=20,stditems!C455=21,stditems!C455=22,stditems!C455=23,stditems!C455=24,stditems!C455=26,stditems!C455=28,stditems!C455=29,stditems!C455=30,stditems!C455=53,stditems!C455=62,stditems!C455=63,stditems!C455=64,stditems!C455=65,stditems!C455=90),stditems!D455,""))</f>
        <v>0</v>
      </c>
      <c r="D455" t="str">
        <f>IF(ISNA( VLOOKUP(C455,attrDesc!A:C,2,FALSE)),"", "\250/"&amp;VLOOKUP(C455,attrDesc!A:C,2,FALSE)&amp;":"&amp;VLOOKUP(C455,attrDesc!A:C,3,FALSE))</f>
        <v/>
      </c>
      <c r="H455" t="str">
        <f t="shared" si="28"/>
        <v>151/装备位置:头盔</v>
      </c>
      <c r="I455" t="str">
        <f t="shared" si="29"/>
        <v>蝴蝶头盔=151/装备位置:头盔</v>
      </c>
      <c r="J455" t="str">
        <f t="shared" si="30"/>
        <v/>
      </c>
      <c r="K455" t="str">
        <f t="shared" si="31"/>
        <v/>
      </c>
    </row>
    <row r="456" spans="1:11" x14ac:dyDescent="0.2">
      <c r="A456" t="str">
        <f>IF(LEN(stditems!B456)=0,"",stditems!B456)</f>
        <v>蝴蝶项链</v>
      </c>
      <c r="B456" t="str">
        <f>IF(stditems!C456=15,"装备位置:头盔",IF(OR(stditems!C456=19,stditems!C456=20,stditems!C456=21),"装备位置:项链",IF(OR(stditems!C456=5,stditems!C456=6),"装备位置:武器",IF(OR(stditems!C456=10,stditems!C456=11),"装备位置:衣服",IF(stditems!C456=16,"装备位置:斗笠",IF(OR(stditems!C456=22,stditems!C456=23),"装备位置:戒指",IF(OR(stditems!C456=24,stditems!C456=26),"装备位置:手镯",IF(stditems!C456=31,"双击使用物品",IF(stditems!C456=4,"书籍,双击使用",IF(stditems!C456=25,"装备位置:毒符",IF(stditems!C456=41,"任务物品",IF(stditems!C456=56,"强化宝石",IF(stditems!C456=0,"药品",IF(stditems!C456=3,"卷轴",IF(stditems!C456=43,"矿石",IF(stditems!C456=2,"可使用物品",IF(stditems!C456=64,"装备位置:腰带",IF(stditems!C456=62,"装备位置:鞋子",IF(stditems!C456=53,"装备位置:宝石\有气血石功能",IF(stditems!C456=63,"装备位置:灵石",IF(stditems!C456=65,"装备位置:官印",IF(stditems!C456=90,"装备位置:灵玉",IF(OR(stditems!C456=72,stditems!C456=73,stditems!C456=74),"装备位置:称号",IF(stditems!C456=30,"装备位置:勋章",IF(stditems!C456=28,"装备位置:马牌",IF(stditems!C456=12,"装备位置:盾牌",IF(OR(stditems!C456=66,stditems!C456=67),"装备位置:时装衣服",IF(OR(stditems!C456=68,stditems!C456=69),"装备位置:时装武器",IF(OR(stditems!C456=75,stditems!C456=76,stditems!C456=77),"装备位置:时装项链",IF(stditems!C456=78,"装备位置:时装头盔",IF(OR(stditems!C456=79,stditems!C456=80),"装备位置:时装手镯",IF(OR(stditems!C456=81,stditems!C456=82),"装备位置:时装戒指",IF(stditems!C456=83,"装备位置:时装勋章",IF(OR(stditems!C456=84,stditems!C456=85),"装备位置:时装腰带",IF(OR(stditems!C456=86,stditems!C456=87),"装备位置:时装靴子",IF(OR(stditems!C456=88,stditems!C456=89),"装备位置:时装宝石","其他物品"))))))))))))))))))))))))))))))))))))</f>
        <v>装备位置:项链</v>
      </c>
      <c r="C456">
        <f>IF(OR(stditems!C456=5,stditems!C456=10,stditems!C456=11,stditems!C456=30,stditems!C456=16,stditems!C456=12,stditems!C456=25),0,IF(OR(stditems!C456=15,stditems!C456=19,stditems!C456=20,stditems!C456=21,stditems!C456=22,stditems!C456=23,stditems!C456=24,stditems!C456=26,stditems!C456=28,stditems!C456=29,stditems!C456=30,stditems!C456=53,stditems!C456=62,stditems!C456=63,stditems!C456=64,stditems!C456=65,stditems!C456=90),stditems!D456,""))</f>
        <v>0</v>
      </c>
      <c r="D456" t="str">
        <f>IF(ISNA( VLOOKUP(C456,attrDesc!A:C,2,FALSE)),"", "\250/"&amp;VLOOKUP(C456,attrDesc!A:C,2,FALSE)&amp;":"&amp;VLOOKUP(C456,attrDesc!A:C,3,FALSE))</f>
        <v/>
      </c>
      <c r="H456" t="str">
        <f t="shared" si="28"/>
        <v>151/装备位置:项链</v>
      </c>
      <c r="I456" t="str">
        <f t="shared" si="29"/>
        <v>蝴蝶项链=151/装备位置:项链</v>
      </c>
      <c r="J456" t="str">
        <f t="shared" si="30"/>
        <v/>
      </c>
      <c r="K456" t="str">
        <f t="shared" si="31"/>
        <v/>
      </c>
    </row>
    <row r="457" spans="1:11" x14ac:dyDescent="0.2">
      <c r="A457" t="str">
        <f>IF(LEN(stditems!B457)=0,"",stditems!B457)</f>
        <v>蝴蝶戒指</v>
      </c>
      <c r="B457" t="str">
        <f>IF(stditems!C457=15,"装备位置:头盔",IF(OR(stditems!C457=19,stditems!C457=20,stditems!C457=21),"装备位置:项链",IF(OR(stditems!C457=5,stditems!C457=6),"装备位置:武器",IF(OR(stditems!C457=10,stditems!C457=11),"装备位置:衣服",IF(stditems!C457=16,"装备位置:斗笠",IF(OR(stditems!C457=22,stditems!C457=23),"装备位置:戒指",IF(OR(stditems!C457=24,stditems!C457=26),"装备位置:手镯",IF(stditems!C457=31,"双击使用物品",IF(stditems!C457=4,"书籍,双击使用",IF(stditems!C457=25,"装备位置:毒符",IF(stditems!C457=41,"任务物品",IF(stditems!C457=56,"强化宝石",IF(stditems!C457=0,"药品",IF(stditems!C457=3,"卷轴",IF(stditems!C457=43,"矿石",IF(stditems!C457=2,"可使用物品",IF(stditems!C457=64,"装备位置:腰带",IF(stditems!C457=62,"装备位置:鞋子",IF(stditems!C457=53,"装备位置:宝石\有气血石功能",IF(stditems!C457=63,"装备位置:灵石",IF(stditems!C457=65,"装备位置:官印",IF(stditems!C457=90,"装备位置:灵玉",IF(OR(stditems!C457=72,stditems!C457=73,stditems!C457=74),"装备位置:称号",IF(stditems!C457=30,"装备位置:勋章",IF(stditems!C457=28,"装备位置:马牌",IF(stditems!C457=12,"装备位置:盾牌",IF(OR(stditems!C457=66,stditems!C457=67),"装备位置:时装衣服",IF(OR(stditems!C457=68,stditems!C457=69),"装备位置:时装武器",IF(OR(stditems!C457=75,stditems!C457=76,stditems!C457=77),"装备位置:时装项链",IF(stditems!C457=78,"装备位置:时装头盔",IF(OR(stditems!C457=79,stditems!C457=80),"装备位置:时装手镯",IF(OR(stditems!C457=81,stditems!C457=82),"装备位置:时装戒指",IF(stditems!C457=83,"装备位置:时装勋章",IF(OR(stditems!C457=84,stditems!C457=85),"装备位置:时装腰带",IF(OR(stditems!C457=86,stditems!C457=87),"装备位置:时装靴子",IF(OR(stditems!C457=88,stditems!C457=89),"装备位置:时装宝石","其他物品"))))))))))))))))))))))))))))))))))))</f>
        <v>装备位置:戒指</v>
      </c>
      <c r="C457">
        <f>IF(OR(stditems!C457=5,stditems!C457=10,stditems!C457=11,stditems!C457=30,stditems!C457=16,stditems!C457=12,stditems!C457=25),0,IF(OR(stditems!C457=15,stditems!C457=19,stditems!C457=20,stditems!C457=21,stditems!C457=22,stditems!C457=23,stditems!C457=24,stditems!C457=26,stditems!C457=28,stditems!C457=29,stditems!C457=30,stditems!C457=53,stditems!C457=62,stditems!C457=63,stditems!C457=64,stditems!C457=65,stditems!C457=90),stditems!D457,""))</f>
        <v>0</v>
      </c>
      <c r="D457" t="str">
        <f>IF(ISNA( VLOOKUP(C457,attrDesc!A:C,2,FALSE)),"", "\250/"&amp;VLOOKUP(C457,attrDesc!A:C,2,FALSE)&amp;":"&amp;VLOOKUP(C457,attrDesc!A:C,3,FALSE))</f>
        <v/>
      </c>
      <c r="H457" t="str">
        <f t="shared" si="28"/>
        <v>151/装备位置:戒指</v>
      </c>
      <c r="I457" t="str">
        <f t="shared" si="29"/>
        <v>蝴蝶戒指=151/装备位置:戒指</v>
      </c>
      <c r="J457" t="str">
        <f t="shared" si="30"/>
        <v/>
      </c>
      <c r="K457" t="str">
        <f t="shared" si="31"/>
        <v/>
      </c>
    </row>
    <row r="458" spans="1:11" x14ac:dyDescent="0.2">
      <c r="A458" t="str">
        <f>IF(LEN(stditems!B458)=0,"",stditems!B458)</f>
        <v>蝴蝶护腕</v>
      </c>
      <c r="B458" t="str">
        <f>IF(stditems!C458=15,"装备位置:头盔",IF(OR(stditems!C458=19,stditems!C458=20,stditems!C458=21),"装备位置:项链",IF(OR(stditems!C458=5,stditems!C458=6),"装备位置:武器",IF(OR(stditems!C458=10,stditems!C458=11),"装备位置:衣服",IF(stditems!C458=16,"装备位置:斗笠",IF(OR(stditems!C458=22,stditems!C458=23),"装备位置:戒指",IF(OR(stditems!C458=24,stditems!C458=26),"装备位置:手镯",IF(stditems!C458=31,"双击使用物品",IF(stditems!C458=4,"书籍,双击使用",IF(stditems!C458=25,"装备位置:毒符",IF(stditems!C458=41,"任务物品",IF(stditems!C458=56,"强化宝石",IF(stditems!C458=0,"药品",IF(stditems!C458=3,"卷轴",IF(stditems!C458=43,"矿石",IF(stditems!C458=2,"可使用物品",IF(stditems!C458=64,"装备位置:腰带",IF(stditems!C458=62,"装备位置:鞋子",IF(stditems!C458=53,"装备位置:宝石\有气血石功能",IF(stditems!C458=63,"装备位置:灵石",IF(stditems!C458=65,"装备位置:官印",IF(stditems!C458=90,"装备位置:灵玉",IF(OR(stditems!C458=72,stditems!C458=73,stditems!C458=74),"装备位置:称号",IF(stditems!C458=30,"装备位置:勋章",IF(stditems!C458=28,"装备位置:马牌",IF(stditems!C458=12,"装备位置:盾牌",IF(OR(stditems!C458=66,stditems!C458=67),"装备位置:时装衣服",IF(OR(stditems!C458=68,stditems!C458=69),"装备位置:时装武器",IF(OR(stditems!C458=75,stditems!C458=76,stditems!C458=77),"装备位置:时装项链",IF(stditems!C458=78,"装备位置:时装头盔",IF(OR(stditems!C458=79,stditems!C458=80),"装备位置:时装手镯",IF(OR(stditems!C458=81,stditems!C458=82),"装备位置:时装戒指",IF(stditems!C458=83,"装备位置:时装勋章",IF(OR(stditems!C458=84,stditems!C458=85),"装备位置:时装腰带",IF(OR(stditems!C458=86,stditems!C458=87),"装备位置:时装靴子",IF(OR(stditems!C458=88,stditems!C458=89),"装备位置:时装宝石","其他物品"))))))))))))))))))))))))))))))))))))</f>
        <v>装备位置:手镯</v>
      </c>
      <c r="C458">
        <f>IF(OR(stditems!C458=5,stditems!C458=10,stditems!C458=11,stditems!C458=30,stditems!C458=16,stditems!C458=12,stditems!C458=25),0,IF(OR(stditems!C458=15,stditems!C458=19,stditems!C458=20,stditems!C458=21,stditems!C458=22,stditems!C458=23,stditems!C458=24,stditems!C458=26,stditems!C458=28,stditems!C458=29,stditems!C458=30,stditems!C458=53,stditems!C458=62,stditems!C458=63,stditems!C458=64,stditems!C458=65,stditems!C458=90),stditems!D458,""))</f>
        <v>0</v>
      </c>
      <c r="D458" t="str">
        <f>IF(ISNA( VLOOKUP(C458,attrDesc!A:C,2,FALSE)),"", "\250/"&amp;VLOOKUP(C458,attrDesc!A:C,2,FALSE)&amp;":"&amp;VLOOKUP(C458,attrDesc!A:C,3,FALSE))</f>
        <v/>
      </c>
      <c r="H458" t="str">
        <f t="shared" si="28"/>
        <v>151/装备位置:手镯</v>
      </c>
      <c r="I458" t="str">
        <f t="shared" si="29"/>
        <v>蝴蝶护腕=151/装备位置:手镯</v>
      </c>
      <c r="J458" t="str">
        <f t="shared" si="30"/>
        <v/>
      </c>
      <c r="K458" t="str">
        <f t="shared" si="31"/>
        <v/>
      </c>
    </row>
    <row r="459" spans="1:11" x14ac:dyDescent="0.2">
      <c r="A459" t="str">
        <f>IF(LEN(stditems!B459)=0,"",stditems!B459)</f>
        <v>蝴蝶腰带</v>
      </c>
      <c r="B459" t="str">
        <f>IF(stditems!C459=15,"装备位置:头盔",IF(OR(stditems!C459=19,stditems!C459=20,stditems!C459=21),"装备位置:项链",IF(OR(stditems!C459=5,stditems!C459=6),"装备位置:武器",IF(OR(stditems!C459=10,stditems!C459=11),"装备位置:衣服",IF(stditems!C459=16,"装备位置:斗笠",IF(OR(stditems!C459=22,stditems!C459=23),"装备位置:戒指",IF(OR(stditems!C459=24,stditems!C459=26),"装备位置:手镯",IF(stditems!C459=31,"双击使用物品",IF(stditems!C459=4,"书籍,双击使用",IF(stditems!C459=25,"装备位置:毒符",IF(stditems!C459=41,"任务物品",IF(stditems!C459=56,"强化宝石",IF(stditems!C459=0,"药品",IF(stditems!C459=3,"卷轴",IF(stditems!C459=43,"矿石",IF(stditems!C459=2,"可使用物品",IF(stditems!C459=64,"装备位置:腰带",IF(stditems!C459=62,"装备位置:鞋子",IF(stditems!C459=53,"装备位置:宝石\有气血石功能",IF(stditems!C459=63,"装备位置:灵石",IF(stditems!C459=65,"装备位置:官印",IF(stditems!C459=90,"装备位置:灵玉",IF(OR(stditems!C459=72,stditems!C459=73,stditems!C459=74),"装备位置:称号",IF(stditems!C459=30,"装备位置:勋章",IF(stditems!C459=28,"装备位置:马牌",IF(stditems!C459=12,"装备位置:盾牌",IF(OR(stditems!C459=66,stditems!C459=67),"装备位置:时装衣服",IF(OR(stditems!C459=68,stditems!C459=69),"装备位置:时装武器",IF(OR(stditems!C459=75,stditems!C459=76,stditems!C459=77),"装备位置:时装项链",IF(stditems!C459=78,"装备位置:时装头盔",IF(OR(stditems!C459=79,stditems!C459=80),"装备位置:时装手镯",IF(OR(stditems!C459=81,stditems!C459=82),"装备位置:时装戒指",IF(stditems!C459=83,"装备位置:时装勋章",IF(OR(stditems!C459=84,stditems!C459=85),"装备位置:时装腰带",IF(OR(stditems!C459=86,stditems!C459=87),"装备位置:时装靴子",IF(OR(stditems!C459=88,stditems!C459=89),"装备位置:时装宝石","其他物品"))))))))))))))))))))))))))))))))))))</f>
        <v>装备位置:腰带</v>
      </c>
      <c r="C459">
        <f>IF(OR(stditems!C459=5,stditems!C459=10,stditems!C459=11,stditems!C459=30,stditems!C459=16,stditems!C459=12,stditems!C459=25),0,IF(OR(stditems!C459=15,stditems!C459=19,stditems!C459=20,stditems!C459=21,stditems!C459=22,stditems!C459=23,stditems!C459=24,stditems!C459=26,stditems!C459=28,stditems!C459=29,stditems!C459=30,stditems!C459=53,stditems!C459=62,stditems!C459=63,stditems!C459=64,stditems!C459=65,stditems!C459=90),stditems!D459,""))</f>
        <v>0</v>
      </c>
      <c r="D459" t="str">
        <f>IF(ISNA( VLOOKUP(C459,attrDesc!A:C,2,FALSE)),"", "\250/"&amp;VLOOKUP(C459,attrDesc!A:C,2,FALSE)&amp;":"&amp;VLOOKUP(C459,attrDesc!A:C,3,FALSE))</f>
        <v/>
      </c>
      <c r="H459" t="str">
        <f t="shared" si="28"/>
        <v>151/装备位置:腰带</v>
      </c>
      <c r="I459" t="str">
        <f t="shared" si="29"/>
        <v>蝴蝶腰带=151/装备位置:腰带</v>
      </c>
      <c r="J459" t="str">
        <f t="shared" si="30"/>
        <v/>
      </c>
      <c r="K459" t="str">
        <f t="shared" si="31"/>
        <v/>
      </c>
    </row>
    <row r="460" spans="1:11" x14ac:dyDescent="0.2">
      <c r="A460" t="str">
        <f>IF(LEN(stditems!B460)=0,"",stditems!B460)</f>
        <v>蝴蝶靴子</v>
      </c>
      <c r="B460" t="str">
        <f>IF(stditems!C460=15,"装备位置:头盔",IF(OR(stditems!C460=19,stditems!C460=20,stditems!C460=21),"装备位置:项链",IF(OR(stditems!C460=5,stditems!C460=6),"装备位置:武器",IF(OR(stditems!C460=10,stditems!C460=11),"装备位置:衣服",IF(stditems!C460=16,"装备位置:斗笠",IF(OR(stditems!C460=22,stditems!C460=23),"装备位置:戒指",IF(OR(stditems!C460=24,stditems!C460=26),"装备位置:手镯",IF(stditems!C460=31,"双击使用物品",IF(stditems!C460=4,"书籍,双击使用",IF(stditems!C460=25,"装备位置:毒符",IF(stditems!C460=41,"任务物品",IF(stditems!C460=56,"强化宝石",IF(stditems!C460=0,"药品",IF(stditems!C460=3,"卷轴",IF(stditems!C460=43,"矿石",IF(stditems!C460=2,"可使用物品",IF(stditems!C460=64,"装备位置:腰带",IF(stditems!C460=62,"装备位置:鞋子",IF(stditems!C460=53,"装备位置:宝石\有气血石功能",IF(stditems!C460=63,"装备位置:灵石",IF(stditems!C460=65,"装备位置:官印",IF(stditems!C460=90,"装备位置:灵玉",IF(OR(stditems!C460=72,stditems!C460=73,stditems!C460=74),"装备位置:称号",IF(stditems!C460=30,"装备位置:勋章",IF(stditems!C460=28,"装备位置:马牌",IF(stditems!C460=12,"装备位置:盾牌",IF(OR(stditems!C460=66,stditems!C460=67),"装备位置:时装衣服",IF(OR(stditems!C460=68,stditems!C460=69),"装备位置:时装武器",IF(OR(stditems!C460=75,stditems!C460=76,stditems!C460=77),"装备位置:时装项链",IF(stditems!C460=78,"装备位置:时装头盔",IF(OR(stditems!C460=79,stditems!C460=80),"装备位置:时装手镯",IF(OR(stditems!C460=81,stditems!C460=82),"装备位置:时装戒指",IF(stditems!C460=83,"装备位置:时装勋章",IF(OR(stditems!C460=84,stditems!C460=85),"装备位置:时装腰带",IF(OR(stditems!C460=86,stditems!C460=87),"装备位置:时装靴子",IF(OR(stditems!C460=88,stditems!C460=89),"装备位置:时装宝石","其他物品"))))))))))))))))))))))))))))))))))))</f>
        <v>装备位置:鞋子</v>
      </c>
      <c r="C460">
        <f>IF(OR(stditems!C460=5,stditems!C460=10,stditems!C460=11,stditems!C460=30,stditems!C460=16,stditems!C460=12,stditems!C460=25),0,IF(OR(stditems!C460=15,stditems!C460=19,stditems!C460=20,stditems!C460=21,stditems!C460=22,stditems!C460=23,stditems!C460=24,stditems!C460=26,stditems!C460=28,stditems!C460=29,stditems!C460=30,stditems!C460=53,stditems!C460=62,stditems!C460=63,stditems!C460=64,stditems!C460=65,stditems!C460=90),stditems!D460,""))</f>
        <v>0</v>
      </c>
      <c r="D460" t="str">
        <f>IF(ISNA( VLOOKUP(C460,attrDesc!A:C,2,FALSE)),"", "\250/"&amp;VLOOKUP(C460,attrDesc!A:C,2,FALSE)&amp;":"&amp;VLOOKUP(C460,attrDesc!A:C,3,FALSE))</f>
        <v/>
      </c>
      <c r="H460" t="str">
        <f t="shared" si="28"/>
        <v>151/装备位置:鞋子</v>
      </c>
      <c r="I460" t="str">
        <f t="shared" si="29"/>
        <v>蝴蝶靴子=151/装备位置:鞋子</v>
      </c>
      <c r="J460" t="str">
        <f t="shared" si="30"/>
        <v/>
      </c>
      <c r="K460" t="str">
        <f t="shared" si="31"/>
        <v/>
      </c>
    </row>
    <row r="461" spans="1:11" x14ac:dyDescent="0.2">
      <c r="A461" t="str">
        <f>IF(LEN(stditems!B461)=0,"",stditems!B461)</f>
        <v>荣耀头盔</v>
      </c>
      <c r="B461" t="str">
        <f>IF(stditems!C461=15,"装备位置:头盔",IF(OR(stditems!C461=19,stditems!C461=20,stditems!C461=21),"装备位置:项链",IF(OR(stditems!C461=5,stditems!C461=6),"装备位置:武器",IF(OR(stditems!C461=10,stditems!C461=11),"装备位置:衣服",IF(stditems!C461=16,"装备位置:斗笠",IF(OR(stditems!C461=22,stditems!C461=23),"装备位置:戒指",IF(OR(stditems!C461=24,stditems!C461=26),"装备位置:手镯",IF(stditems!C461=31,"双击使用物品",IF(stditems!C461=4,"书籍,双击使用",IF(stditems!C461=25,"装备位置:毒符",IF(stditems!C461=41,"任务物品",IF(stditems!C461=56,"强化宝石",IF(stditems!C461=0,"药品",IF(stditems!C461=3,"卷轴",IF(stditems!C461=43,"矿石",IF(stditems!C461=2,"可使用物品",IF(stditems!C461=64,"装备位置:腰带",IF(stditems!C461=62,"装备位置:鞋子",IF(stditems!C461=53,"装备位置:宝石\有气血石功能",IF(stditems!C461=63,"装备位置:灵石",IF(stditems!C461=65,"装备位置:官印",IF(stditems!C461=90,"装备位置:灵玉",IF(OR(stditems!C461=72,stditems!C461=73,stditems!C461=74),"装备位置:称号",IF(stditems!C461=30,"装备位置:勋章",IF(stditems!C461=28,"装备位置:马牌",IF(stditems!C461=12,"装备位置:盾牌",IF(OR(stditems!C461=66,stditems!C461=67),"装备位置:时装衣服",IF(OR(stditems!C461=68,stditems!C461=69),"装备位置:时装武器",IF(OR(stditems!C461=75,stditems!C461=76,stditems!C461=77),"装备位置:时装项链",IF(stditems!C461=78,"装备位置:时装头盔",IF(OR(stditems!C461=79,stditems!C461=80),"装备位置:时装手镯",IF(OR(stditems!C461=81,stditems!C461=82),"装备位置:时装戒指",IF(stditems!C461=83,"装备位置:时装勋章",IF(OR(stditems!C461=84,stditems!C461=85),"装备位置:时装腰带",IF(OR(stditems!C461=86,stditems!C461=87),"装备位置:时装靴子",IF(OR(stditems!C461=88,stditems!C461=89),"装备位置:时装宝石","其他物品"))))))))))))))))))))))))))))))))))))</f>
        <v>装备位置:头盔</v>
      </c>
      <c r="C461">
        <f>IF(OR(stditems!C461=5,stditems!C461=10,stditems!C461=11,stditems!C461=30,stditems!C461=16,stditems!C461=12,stditems!C461=25),0,IF(OR(stditems!C461=15,stditems!C461=19,stditems!C461=20,stditems!C461=21,stditems!C461=22,stditems!C461=23,stditems!C461=24,stditems!C461=26,stditems!C461=28,stditems!C461=29,stditems!C461=30,stditems!C461=53,stditems!C461=62,stditems!C461=63,stditems!C461=64,stditems!C461=65,stditems!C461=90),stditems!D461,""))</f>
        <v>0</v>
      </c>
      <c r="D461" t="str">
        <f>IF(ISNA( VLOOKUP(C461,attrDesc!A:C,2,FALSE)),"", "\250/"&amp;VLOOKUP(C461,attrDesc!A:C,2,FALSE)&amp;":"&amp;VLOOKUP(C461,attrDesc!A:C,3,FALSE))</f>
        <v/>
      </c>
      <c r="H461" t="str">
        <f t="shared" si="28"/>
        <v>151/装备位置:头盔</v>
      </c>
      <c r="I461" t="str">
        <f t="shared" si="29"/>
        <v>荣耀头盔=151/装备位置:头盔</v>
      </c>
      <c r="J461" t="str">
        <f t="shared" si="30"/>
        <v/>
      </c>
      <c r="K461" t="str">
        <f t="shared" si="31"/>
        <v/>
      </c>
    </row>
    <row r="462" spans="1:11" x14ac:dyDescent="0.2">
      <c r="A462" t="str">
        <f>IF(LEN(stditems!B462)=0,"",stditems!B462)</f>
        <v>荣耀项链</v>
      </c>
      <c r="B462" t="str">
        <f>IF(stditems!C462=15,"装备位置:头盔",IF(OR(stditems!C462=19,stditems!C462=20,stditems!C462=21),"装备位置:项链",IF(OR(stditems!C462=5,stditems!C462=6),"装备位置:武器",IF(OR(stditems!C462=10,stditems!C462=11),"装备位置:衣服",IF(stditems!C462=16,"装备位置:斗笠",IF(OR(stditems!C462=22,stditems!C462=23),"装备位置:戒指",IF(OR(stditems!C462=24,stditems!C462=26),"装备位置:手镯",IF(stditems!C462=31,"双击使用物品",IF(stditems!C462=4,"书籍,双击使用",IF(stditems!C462=25,"装备位置:毒符",IF(stditems!C462=41,"任务物品",IF(stditems!C462=56,"强化宝石",IF(stditems!C462=0,"药品",IF(stditems!C462=3,"卷轴",IF(stditems!C462=43,"矿石",IF(stditems!C462=2,"可使用物品",IF(stditems!C462=64,"装备位置:腰带",IF(stditems!C462=62,"装备位置:鞋子",IF(stditems!C462=53,"装备位置:宝石\有气血石功能",IF(stditems!C462=63,"装备位置:灵石",IF(stditems!C462=65,"装备位置:官印",IF(stditems!C462=90,"装备位置:灵玉",IF(OR(stditems!C462=72,stditems!C462=73,stditems!C462=74),"装备位置:称号",IF(stditems!C462=30,"装备位置:勋章",IF(stditems!C462=28,"装备位置:马牌",IF(stditems!C462=12,"装备位置:盾牌",IF(OR(stditems!C462=66,stditems!C462=67),"装备位置:时装衣服",IF(OR(stditems!C462=68,stditems!C462=69),"装备位置:时装武器",IF(OR(stditems!C462=75,stditems!C462=76,stditems!C462=77),"装备位置:时装项链",IF(stditems!C462=78,"装备位置:时装头盔",IF(OR(stditems!C462=79,stditems!C462=80),"装备位置:时装手镯",IF(OR(stditems!C462=81,stditems!C462=82),"装备位置:时装戒指",IF(stditems!C462=83,"装备位置:时装勋章",IF(OR(stditems!C462=84,stditems!C462=85),"装备位置:时装腰带",IF(OR(stditems!C462=86,stditems!C462=87),"装备位置:时装靴子",IF(OR(stditems!C462=88,stditems!C462=89),"装备位置:时装宝石","其他物品"))))))))))))))))))))))))))))))))))))</f>
        <v>装备位置:项链</v>
      </c>
      <c r="C462">
        <f>IF(OR(stditems!C462=5,stditems!C462=10,stditems!C462=11,stditems!C462=30,stditems!C462=16,stditems!C462=12,stditems!C462=25),0,IF(OR(stditems!C462=15,stditems!C462=19,stditems!C462=20,stditems!C462=21,stditems!C462=22,stditems!C462=23,stditems!C462=24,stditems!C462=26,stditems!C462=28,stditems!C462=29,stditems!C462=30,stditems!C462=53,stditems!C462=62,stditems!C462=63,stditems!C462=64,stditems!C462=65,stditems!C462=90),stditems!D462,""))</f>
        <v>0</v>
      </c>
      <c r="D462" t="str">
        <f>IF(ISNA( VLOOKUP(C462,attrDesc!A:C,2,FALSE)),"", "\250/"&amp;VLOOKUP(C462,attrDesc!A:C,2,FALSE)&amp;":"&amp;VLOOKUP(C462,attrDesc!A:C,3,FALSE))</f>
        <v/>
      </c>
      <c r="H462" t="str">
        <f t="shared" si="28"/>
        <v>151/装备位置:项链</v>
      </c>
      <c r="I462" t="str">
        <f t="shared" si="29"/>
        <v>荣耀项链=151/装备位置:项链</v>
      </c>
      <c r="J462" t="str">
        <f t="shared" si="30"/>
        <v/>
      </c>
      <c r="K462" t="str">
        <f t="shared" si="31"/>
        <v/>
      </c>
    </row>
    <row r="463" spans="1:11" x14ac:dyDescent="0.2">
      <c r="A463" t="str">
        <f>IF(LEN(stditems!B463)=0,"",stditems!B463)</f>
        <v>荣耀指环</v>
      </c>
      <c r="B463" t="str">
        <f>IF(stditems!C463=15,"装备位置:头盔",IF(OR(stditems!C463=19,stditems!C463=20,stditems!C463=21),"装备位置:项链",IF(OR(stditems!C463=5,stditems!C463=6),"装备位置:武器",IF(OR(stditems!C463=10,stditems!C463=11),"装备位置:衣服",IF(stditems!C463=16,"装备位置:斗笠",IF(OR(stditems!C463=22,stditems!C463=23),"装备位置:戒指",IF(OR(stditems!C463=24,stditems!C463=26),"装备位置:手镯",IF(stditems!C463=31,"双击使用物品",IF(stditems!C463=4,"书籍,双击使用",IF(stditems!C463=25,"装备位置:毒符",IF(stditems!C463=41,"任务物品",IF(stditems!C463=56,"强化宝石",IF(stditems!C463=0,"药品",IF(stditems!C463=3,"卷轴",IF(stditems!C463=43,"矿石",IF(stditems!C463=2,"可使用物品",IF(stditems!C463=64,"装备位置:腰带",IF(stditems!C463=62,"装备位置:鞋子",IF(stditems!C463=53,"装备位置:宝石\有气血石功能",IF(stditems!C463=63,"装备位置:灵石",IF(stditems!C463=65,"装备位置:官印",IF(stditems!C463=90,"装备位置:灵玉",IF(OR(stditems!C463=72,stditems!C463=73,stditems!C463=74),"装备位置:称号",IF(stditems!C463=30,"装备位置:勋章",IF(stditems!C463=28,"装备位置:马牌",IF(stditems!C463=12,"装备位置:盾牌",IF(OR(stditems!C463=66,stditems!C463=67),"装备位置:时装衣服",IF(OR(stditems!C463=68,stditems!C463=69),"装备位置:时装武器",IF(OR(stditems!C463=75,stditems!C463=76,stditems!C463=77),"装备位置:时装项链",IF(stditems!C463=78,"装备位置:时装头盔",IF(OR(stditems!C463=79,stditems!C463=80),"装备位置:时装手镯",IF(OR(stditems!C463=81,stditems!C463=82),"装备位置:时装戒指",IF(stditems!C463=83,"装备位置:时装勋章",IF(OR(stditems!C463=84,stditems!C463=85),"装备位置:时装腰带",IF(OR(stditems!C463=86,stditems!C463=87),"装备位置:时装靴子",IF(OR(stditems!C463=88,stditems!C463=89),"装备位置:时装宝石","其他物品"))))))))))))))))))))))))))))))))))))</f>
        <v>装备位置:戒指</v>
      </c>
      <c r="C463">
        <f>IF(OR(stditems!C463=5,stditems!C463=10,stditems!C463=11,stditems!C463=30,stditems!C463=16,stditems!C463=12,stditems!C463=25),0,IF(OR(stditems!C463=15,stditems!C463=19,stditems!C463=20,stditems!C463=21,stditems!C463=22,stditems!C463=23,stditems!C463=24,stditems!C463=26,stditems!C463=28,stditems!C463=29,stditems!C463=30,stditems!C463=53,stditems!C463=62,stditems!C463=63,stditems!C463=64,stditems!C463=65,stditems!C463=90),stditems!D463,""))</f>
        <v>0</v>
      </c>
      <c r="D463" t="str">
        <f>IF(ISNA( VLOOKUP(C463,attrDesc!A:C,2,FALSE)),"", "\250/"&amp;VLOOKUP(C463,attrDesc!A:C,2,FALSE)&amp;":"&amp;VLOOKUP(C463,attrDesc!A:C,3,FALSE))</f>
        <v/>
      </c>
      <c r="H463" t="str">
        <f t="shared" si="28"/>
        <v>151/装备位置:戒指</v>
      </c>
      <c r="I463" t="str">
        <f t="shared" si="29"/>
        <v>荣耀指环=151/装备位置:戒指</v>
      </c>
      <c r="J463" t="str">
        <f t="shared" si="30"/>
        <v/>
      </c>
      <c r="K463" t="str">
        <f t="shared" si="31"/>
        <v/>
      </c>
    </row>
    <row r="464" spans="1:11" x14ac:dyDescent="0.2">
      <c r="A464" t="str">
        <f>IF(LEN(stditems!B464)=0,"",stditems!B464)</f>
        <v>荣耀护腕</v>
      </c>
      <c r="B464" t="str">
        <f>IF(stditems!C464=15,"装备位置:头盔",IF(OR(stditems!C464=19,stditems!C464=20,stditems!C464=21),"装备位置:项链",IF(OR(stditems!C464=5,stditems!C464=6),"装备位置:武器",IF(OR(stditems!C464=10,stditems!C464=11),"装备位置:衣服",IF(stditems!C464=16,"装备位置:斗笠",IF(OR(stditems!C464=22,stditems!C464=23),"装备位置:戒指",IF(OR(stditems!C464=24,stditems!C464=26),"装备位置:手镯",IF(stditems!C464=31,"双击使用物品",IF(stditems!C464=4,"书籍,双击使用",IF(stditems!C464=25,"装备位置:毒符",IF(stditems!C464=41,"任务物品",IF(stditems!C464=56,"强化宝石",IF(stditems!C464=0,"药品",IF(stditems!C464=3,"卷轴",IF(stditems!C464=43,"矿石",IF(stditems!C464=2,"可使用物品",IF(stditems!C464=64,"装备位置:腰带",IF(stditems!C464=62,"装备位置:鞋子",IF(stditems!C464=53,"装备位置:宝石\有气血石功能",IF(stditems!C464=63,"装备位置:灵石",IF(stditems!C464=65,"装备位置:官印",IF(stditems!C464=90,"装备位置:灵玉",IF(OR(stditems!C464=72,stditems!C464=73,stditems!C464=74),"装备位置:称号",IF(stditems!C464=30,"装备位置:勋章",IF(stditems!C464=28,"装备位置:马牌",IF(stditems!C464=12,"装备位置:盾牌",IF(OR(stditems!C464=66,stditems!C464=67),"装备位置:时装衣服",IF(OR(stditems!C464=68,stditems!C464=69),"装备位置:时装武器",IF(OR(stditems!C464=75,stditems!C464=76,stditems!C464=77),"装备位置:时装项链",IF(stditems!C464=78,"装备位置:时装头盔",IF(OR(stditems!C464=79,stditems!C464=80),"装备位置:时装手镯",IF(OR(stditems!C464=81,stditems!C464=82),"装备位置:时装戒指",IF(stditems!C464=83,"装备位置:时装勋章",IF(OR(stditems!C464=84,stditems!C464=85),"装备位置:时装腰带",IF(OR(stditems!C464=86,stditems!C464=87),"装备位置:时装靴子",IF(OR(stditems!C464=88,stditems!C464=89),"装备位置:时装宝石","其他物品"))))))))))))))))))))))))))))))))))))</f>
        <v>装备位置:手镯</v>
      </c>
      <c r="C464">
        <f>IF(OR(stditems!C464=5,stditems!C464=10,stditems!C464=11,stditems!C464=30,stditems!C464=16,stditems!C464=12,stditems!C464=25),0,IF(OR(stditems!C464=15,stditems!C464=19,stditems!C464=20,stditems!C464=21,stditems!C464=22,stditems!C464=23,stditems!C464=24,stditems!C464=26,stditems!C464=28,stditems!C464=29,stditems!C464=30,stditems!C464=53,stditems!C464=62,stditems!C464=63,stditems!C464=64,stditems!C464=65,stditems!C464=90),stditems!D464,""))</f>
        <v>0</v>
      </c>
      <c r="D464" t="str">
        <f>IF(ISNA( VLOOKUP(C464,attrDesc!A:C,2,FALSE)),"", "\250/"&amp;VLOOKUP(C464,attrDesc!A:C,2,FALSE)&amp;":"&amp;VLOOKUP(C464,attrDesc!A:C,3,FALSE))</f>
        <v/>
      </c>
      <c r="H464" t="str">
        <f t="shared" si="28"/>
        <v>151/装备位置:手镯</v>
      </c>
      <c r="I464" t="str">
        <f t="shared" si="29"/>
        <v>荣耀护腕=151/装备位置:手镯</v>
      </c>
      <c r="J464" t="str">
        <f t="shared" si="30"/>
        <v/>
      </c>
      <c r="K464" t="str">
        <f t="shared" si="31"/>
        <v/>
      </c>
    </row>
    <row r="465" spans="1:11" x14ac:dyDescent="0.2">
      <c r="A465" t="str">
        <f>IF(LEN(stditems!B465)=0,"",stditems!B465)</f>
        <v>荣耀腰带</v>
      </c>
      <c r="B465" t="str">
        <f>IF(stditems!C465=15,"装备位置:头盔",IF(OR(stditems!C465=19,stditems!C465=20,stditems!C465=21),"装备位置:项链",IF(OR(stditems!C465=5,stditems!C465=6),"装备位置:武器",IF(OR(stditems!C465=10,stditems!C465=11),"装备位置:衣服",IF(stditems!C465=16,"装备位置:斗笠",IF(OR(stditems!C465=22,stditems!C465=23),"装备位置:戒指",IF(OR(stditems!C465=24,stditems!C465=26),"装备位置:手镯",IF(stditems!C465=31,"双击使用物品",IF(stditems!C465=4,"书籍,双击使用",IF(stditems!C465=25,"装备位置:毒符",IF(stditems!C465=41,"任务物品",IF(stditems!C465=56,"强化宝石",IF(stditems!C465=0,"药品",IF(stditems!C465=3,"卷轴",IF(stditems!C465=43,"矿石",IF(stditems!C465=2,"可使用物品",IF(stditems!C465=64,"装备位置:腰带",IF(stditems!C465=62,"装备位置:鞋子",IF(stditems!C465=53,"装备位置:宝石\有气血石功能",IF(stditems!C465=63,"装备位置:灵石",IF(stditems!C465=65,"装备位置:官印",IF(stditems!C465=90,"装备位置:灵玉",IF(OR(stditems!C465=72,stditems!C465=73,stditems!C465=74),"装备位置:称号",IF(stditems!C465=30,"装备位置:勋章",IF(stditems!C465=28,"装备位置:马牌",IF(stditems!C465=12,"装备位置:盾牌",IF(OR(stditems!C465=66,stditems!C465=67),"装备位置:时装衣服",IF(OR(stditems!C465=68,stditems!C465=69),"装备位置:时装武器",IF(OR(stditems!C465=75,stditems!C465=76,stditems!C465=77),"装备位置:时装项链",IF(stditems!C465=78,"装备位置:时装头盔",IF(OR(stditems!C465=79,stditems!C465=80),"装备位置:时装手镯",IF(OR(stditems!C465=81,stditems!C465=82),"装备位置:时装戒指",IF(stditems!C465=83,"装备位置:时装勋章",IF(OR(stditems!C465=84,stditems!C465=85),"装备位置:时装腰带",IF(OR(stditems!C465=86,stditems!C465=87),"装备位置:时装靴子",IF(OR(stditems!C465=88,stditems!C465=89),"装备位置:时装宝石","其他物品"))))))))))))))))))))))))))))))))))))</f>
        <v>装备位置:腰带</v>
      </c>
      <c r="C465">
        <f>IF(OR(stditems!C465=5,stditems!C465=10,stditems!C465=11,stditems!C465=30,stditems!C465=16,stditems!C465=12,stditems!C465=25),0,IF(OR(stditems!C465=15,stditems!C465=19,stditems!C465=20,stditems!C465=21,stditems!C465=22,stditems!C465=23,stditems!C465=24,stditems!C465=26,stditems!C465=28,stditems!C465=29,stditems!C465=30,stditems!C465=53,stditems!C465=62,stditems!C465=63,stditems!C465=64,stditems!C465=65,stditems!C465=90),stditems!D465,""))</f>
        <v>0</v>
      </c>
      <c r="D465" t="str">
        <f>IF(ISNA( VLOOKUP(C465,attrDesc!A:C,2,FALSE)),"", "\250/"&amp;VLOOKUP(C465,attrDesc!A:C,2,FALSE)&amp;":"&amp;VLOOKUP(C465,attrDesc!A:C,3,FALSE))</f>
        <v/>
      </c>
      <c r="H465" t="str">
        <f t="shared" si="28"/>
        <v>151/装备位置:腰带</v>
      </c>
      <c r="I465" t="str">
        <f t="shared" si="29"/>
        <v>荣耀腰带=151/装备位置:腰带</v>
      </c>
      <c r="J465" t="str">
        <f t="shared" si="30"/>
        <v/>
      </c>
      <c r="K465" t="str">
        <f t="shared" si="31"/>
        <v/>
      </c>
    </row>
    <row r="466" spans="1:11" x14ac:dyDescent="0.2">
      <c r="A466" t="str">
        <f>IF(LEN(stditems!B466)=0,"",stditems!B466)</f>
        <v>荣耀战靴</v>
      </c>
      <c r="B466" t="str">
        <f>IF(stditems!C466=15,"装备位置:头盔",IF(OR(stditems!C466=19,stditems!C466=20,stditems!C466=21),"装备位置:项链",IF(OR(stditems!C466=5,stditems!C466=6),"装备位置:武器",IF(OR(stditems!C466=10,stditems!C466=11),"装备位置:衣服",IF(stditems!C466=16,"装备位置:斗笠",IF(OR(stditems!C466=22,stditems!C466=23),"装备位置:戒指",IF(OR(stditems!C466=24,stditems!C466=26),"装备位置:手镯",IF(stditems!C466=31,"双击使用物品",IF(stditems!C466=4,"书籍,双击使用",IF(stditems!C466=25,"装备位置:毒符",IF(stditems!C466=41,"任务物品",IF(stditems!C466=56,"强化宝石",IF(stditems!C466=0,"药品",IF(stditems!C466=3,"卷轴",IF(stditems!C466=43,"矿石",IF(stditems!C466=2,"可使用物品",IF(stditems!C466=64,"装备位置:腰带",IF(stditems!C466=62,"装备位置:鞋子",IF(stditems!C466=53,"装备位置:宝石\有气血石功能",IF(stditems!C466=63,"装备位置:灵石",IF(stditems!C466=65,"装备位置:官印",IF(stditems!C466=90,"装备位置:灵玉",IF(OR(stditems!C466=72,stditems!C466=73,stditems!C466=74),"装备位置:称号",IF(stditems!C466=30,"装备位置:勋章",IF(stditems!C466=28,"装备位置:马牌",IF(stditems!C466=12,"装备位置:盾牌",IF(OR(stditems!C466=66,stditems!C466=67),"装备位置:时装衣服",IF(OR(stditems!C466=68,stditems!C466=69),"装备位置:时装武器",IF(OR(stditems!C466=75,stditems!C466=76,stditems!C466=77),"装备位置:时装项链",IF(stditems!C466=78,"装备位置:时装头盔",IF(OR(stditems!C466=79,stditems!C466=80),"装备位置:时装手镯",IF(OR(stditems!C466=81,stditems!C466=82),"装备位置:时装戒指",IF(stditems!C466=83,"装备位置:时装勋章",IF(OR(stditems!C466=84,stditems!C466=85),"装备位置:时装腰带",IF(OR(stditems!C466=86,stditems!C466=87),"装备位置:时装靴子",IF(OR(stditems!C466=88,stditems!C466=89),"装备位置:时装宝石","其他物品"))))))))))))))))))))))))))))))))))))</f>
        <v>装备位置:鞋子</v>
      </c>
      <c r="C466">
        <f>IF(OR(stditems!C466=5,stditems!C466=10,stditems!C466=11,stditems!C466=30,stditems!C466=16,stditems!C466=12,stditems!C466=25),0,IF(OR(stditems!C466=15,stditems!C466=19,stditems!C466=20,stditems!C466=21,stditems!C466=22,stditems!C466=23,stditems!C466=24,stditems!C466=26,stditems!C466=28,stditems!C466=29,stditems!C466=30,stditems!C466=53,stditems!C466=62,stditems!C466=63,stditems!C466=64,stditems!C466=65,stditems!C466=90),stditems!D466,""))</f>
        <v>0</v>
      </c>
      <c r="D466" t="str">
        <f>IF(ISNA( VLOOKUP(C466,attrDesc!A:C,2,FALSE)),"", "\250/"&amp;VLOOKUP(C466,attrDesc!A:C,2,FALSE)&amp;":"&amp;VLOOKUP(C466,attrDesc!A:C,3,FALSE))</f>
        <v/>
      </c>
      <c r="H466" t="str">
        <f t="shared" si="28"/>
        <v>151/装备位置:鞋子</v>
      </c>
      <c r="I466" t="str">
        <f t="shared" si="29"/>
        <v>荣耀战靴=151/装备位置:鞋子</v>
      </c>
      <c r="J466" t="str">
        <f t="shared" si="30"/>
        <v/>
      </c>
      <c r="K466" t="str">
        <f t="shared" si="31"/>
        <v/>
      </c>
    </row>
    <row r="467" spans="1:11" x14ac:dyDescent="0.2">
      <c r="A467" t="str">
        <f>IF(LEN(stditems!B467)=0,"",stditems!B467)</f>
        <v>辉煌头盔</v>
      </c>
      <c r="B467" t="str">
        <f>IF(stditems!C467=15,"装备位置:头盔",IF(OR(stditems!C467=19,stditems!C467=20,stditems!C467=21),"装备位置:项链",IF(OR(stditems!C467=5,stditems!C467=6),"装备位置:武器",IF(OR(stditems!C467=10,stditems!C467=11),"装备位置:衣服",IF(stditems!C467=16,"装备位置:斗笠",IF(OR(stditems!C467=22,stditems!C467=23),"装备位置:戒指",IF(OR(stditems!C467=24,stditems!C467=26),"装备位置:手镯",IF(stditems!C467=31,"双击使用物品",IF(stditems!C467=4,"书籍,双击使用",IF(stditems!C467=25,"装备位置:毒符",IF(stditems!C467=41,"任务物品",IF(stditems!C467=56,"强化宝石",IF(stditems!C467=0,"药品",IF(stditems!C467=3,"卷轴",IF(stditems!C467=43,"矿石",IF(stditems!C467=2,"可使用物品",IF(stditems!C467=64,"装备位置:腰带",IF(stditems!C467=62,"装备位置:鞋子",IF(stditems!C467=53,"装备位置:宝石\有气血石功能",IF(stditems!C467=63,"装备位置:灵石",IF(stditems!C467=65,"装备位置:官印",IF(stditems!C467=90,"装备位置:灵玉",IF(OR(stditems!C467=72,stditems!C467=73,stditems!C467=74),"装备位置:称号",IF(stditems!C467=30,"装备位置:勋章",IF(stditems!C467=28,"装备位置:马牌",IF(stditems!C467=12,"装备位置:盾牌",IF(OR(stditems!C467=66,stditems!C467=67),"装备位置:时装衣服",IF(OR(stditems!C467=68,stditems!C467=69),"装备位置:时装武器",IF(OR(stditems!C467=75,stditems!C467=76,stditems!C467=77),"装备位置:时装项链",IF(stditems!C467=78,"装备位置:时装头盔",IF(OR(stditems!C467=79,stditems!C467=80),"装备位置:时装手镯",IF(OR(stditems!C467=81,stditems!C467=82),"装备位置:时装戒指",IF(stditems!C467=83,"装备位置:时装勋章",IF(OR(stditems!C467=84,stditems!C467=85),"装备位置:时装腰带",IF(OR(stditems!C467=86,stditems!C467=87),"装备位置:时装靴子",IF(OR(stditems!C467=88,stditems!C467=89),"装备位置:时装宝石","其他物品"))))))))))))))))))))))))))))))))))))</f>
        <v>装备位置:头盔</v>
      </c>
      <c r="C467">
        <f>IF(OR(stditems!C467=5,stditems!C467=10,stditems!C467=11,stditems!C467=30,stditems!C467=16,stditems!C467=12,stditems!C467=25),0,IF(OR(stditems!C467=15,stditems!C467=19,stditems!C467=20,stditems!C467=21,stditems!C467=22,stditems!C467=23,stditems!C467=24,stditems!C467=26,stditems!C467=28,stditems!C467=29,stditems!C467=30,stditems!C467=53,stditems!C467=62,stditems!C467=63,stditems!C467=64,stditems!C467=65,stditems!C467=90),stditems!D467,""))</f>
        <v>0</v>
      </c>
      <c r="D467" t="str">
        <f>IF(ISNA( VLOOKUP(C467,attrDesc!A:C,2,FALSE)),"", "\250/"&amp;VLOOKUP(C467,attrDesc!A:C,2,FALSE)&amp;":"&amp;VLOOKUP(C467,attrDesc!A:C,3,FALSE))</f>
        <v/>
      </c>
      <c r="H467" t="str">
        <f t="shared" si="28"/>
        <v>151/装备位置:头盔</v>
      </c>
      <c r="I467" t="str">
        <f t="shared" si="29"/>
        <v>辉煌头盔=151/装备位置:头盔</v>
      </c>
      <c r="J467" t="str">
        <f t="shared" si="30"/>
        <v/>
      </c>
      <c r="K467" t="str">
        <f t="shared" si="31"/>
        <v/>
      </c>
    </row>
    <row r="468" spans="1:11" x14ac:dyDescent="0.2">
      <c r="A468" t="str">
        <f>IF(LEN(stditems!B468)=0,"",stditems!B468)</f>
        <v>辉煌项链</v>
      </c>
      <c r="B468" t="str">
        <f>IF(stditems!C468=15,"装备位置:头盔",IF(OR(stditems!C468=19,stditems!C468=20,stditems!C468=21),"装备位置:项链",IF(OR(stditems!C468=5,stditems!C468=6),"装备位置:武器",IF(OR(stditems!C468=10,stditems!C468=11),"装备位置:衣服",IF(stditems!C468=16,"装备位置:斗笠",IF(OR(stditems!C468=22,stditems!C468=23),"装备位置:戒指",IF(OR(stditems!C468=24,stditems!C468=26),"装备位置:手镯",IF(stditems!C468=31,"双击使用物品",IF(stditems!C468=4,"书籍,双击使用",IF(stditems!C468=25,"装备位置:毒符",IF(stditems!C468=41,"任务物品",IF(stditems!C468=56,"强化宝石",IF(stditems!C468=0,"药品",IF(stditems!C468=3,"卷轴",IF(stditems!C468=43,"矿石",IF(stditems!C468=2,"可使用物品",IF(stditems!C468=64,"装备位置:腰带",IF(stditems!C468=62,"装备位置:鞋子",IF(stditems!C468=53,"装备位置:宝石\有气血石功能",IF(stditems!C468=63,"装备位置:灵石",IF(stditems!C468=65,"装备位置:官印",IF(stditems!C468=90,"装备位置:灵玉",IF(OR(stditems!C468=72,stditems!C468=73,stditems!C468=74),"装备位置:称号",IF(stditems!C468=30,"装备位置:勋章",IF(stditems!C468=28,"装备位置:马牌",IF(stditems!C468=12,"装备位置:盾牌",IF(OR(stditems!C468=66,stditems!C468=67),"装备位置:时装衣服",IF(OR(stditems!C468=68,stditems!C468=69),"装备位置:时装武器",IF(OR(stditems!C468=75,stditems!C468=76,stditems!C468=77),"装备位置:时装项链",IF(stditems!C468=78,"装备位置:时装头盔",IF(OR(stditems!C468=79,stditems!C468=80),"装备位置:时装手镯",IF(OR(stditems!C468=81,stditems!C468=82),"装备位置:时装戒指",IF(stditems!C468=83,"装备位置:时装勋章",IF(OR(stditems!C468=84,stditems!C468=85),"装备位置:时装腰带",IF(OR(stditems!C468=86,stditems!C468=87),"装备位置:时装靴子",IF(OR(stditems!C468=88,stditems!C468=89),"装备位置:时装宝石","其他物品"))))))))))))))))))))))))))))))))))))</f>
        <v>装备位置:项链</v>
      </c>
      <c r="C468">
        <f>IF(OR(stditems!C468=5,stditems!C468=10,stditems!C468=11,stditems!C468=30,stditems!C468=16,stditems!C468=12,stditems!C468=25),0,IF(OR(stditems!C468=15,stditems!C468=19,stditems!C468=20,stditems!C468=21,stditems!C468=22,stditems!C468=23,stditems!C468=24,stditems!C468=26,stditems!C468=28,stditems!C468=29,stditems!C468=30,stditems!C468=53,stditems!C468=62,stditems!C468=63,stditems!C468=64,stditems!C468=65,stditems!C468=90),stditems!D468,""))</f>
        <v>0</v>
      </c>
      <c r="D468" t="str">
        <f>IF(ISNA( VLOOKUP(C468,attrDesc!A:C,2,FALSE)),"", "\250/"&amp;VLOOKUP(C468,attrDesc!A:C,2,FALSE)&amp;":"&amp;VLOOKUP(C468,attrDesc!A:C,3,FALSE))</f>
        <v/>
      </c>
      <c r="H468" t="str">
        <f t="shared" si="28"/>
        <v>151/装备位置:项链</v>
      </c>
      <c r="I468" t="str">
        <f t="shared" si="29"/>
        <v>辉煌项链=151/装备位置:项链</v>
      </c>
      <c r="J468" t="str">
        <f t="shared" si="30"/>
        <v/>
      </c>
      <c r="K468" t="str">
        <f t="shared" si="31"/>
        <v/>
      </c>
    </row>
    <row r="469" spans="1:11" x14ac:dyDescent="0.2">
      <c r="A469" t="str">
        <f>IF(LEN(stditems!B469)=0,"",stditems!B469)</f>
        <v>辉煌戒指</v>
      </c>
      <c r="B469" t="str">
        <f>IF(stditems!C469=15,"装备位置:头盔",IF(OR(stditems!C469=19,stditems!C469=20,stditems!C469=21),"装备位置:项链",IF(OR(stditems!C469=5,stditems!C469=6),"装备位置:武器",IF(OR(stditems!C469=10,stditems!C469=11),"装备位置:衣服",IF(stditems!C469=16,"装备位置:斗笠",IF(OR(stditems!C469=22,stditems!C469=23),"装备位置:戒指",IF(OR(stditems!C469=24,stditems!C469=26),"装备位置:手镯",IF(stditems!C469=31,"双击使用物品",IF(stditems!C469=4,"书籍,双击使用",IF(stditems!C469=25,"装备位置:毒符",IF(stditems!C469=41,"任务物品",IF(stditems!C469=56,"强化宝石",IF(stditems!C469=0,"药品",IF(stditems!C469=3,"卷轴",IF(stditems!C469=43,"矿石",IF(stditems!C469=2,"可使用物品",IF(stditems!C469=64,"装备位置:腰带",IF(stditems!C469=62,"装备位置:鞋子",IF(stditems!C469=53,"装备位置:宝石\有气血石功能",IF(stditems!C469=63,"装备位置:灵石",IF(stditems!C469=65,"装备位置:官印",IF(stditems!C469=90,"装备位置:灵玉",IF(OR(stditems!C469=72,stditems!C469=73,stditems!C469=74),"装备位置:称号",IF(stditems!C469=30,"装备位置:勋章",IF(stditems!C469=28,"装备位置:马牌",IF(stditems!C469=12,"装备位置:盾牌",IF(OR(stditems!C469=66,stditems!C469=67),"装备位置:时装衣服",IF(OR(stditems!C469=68,stditems!C469=69),"装备位置:时装武器",IF(OR(stditems!C469=75,stditems!C469=76,stditems!C469=77),"装备位置:时装项链",IF(stditems!C469=78,"装备位置:时装头盔",IF(OR(stditems!C469=79,stditems!C469=80),"装备位置:时装手镯",IF(OR(stditems!C469=81,stditems!C469=82),"装备位置:时装戒指",IF(stditems!C469=83,"装备位置:时装勋章",IF(OR(stditems!C469=84,stditems!C469=85),"装备位置:时装腰带",IF(OR(stditems!C469=86,stditems!C469=87),"装备位置:时装靴子",IF(OR(stditems!C469=88,stditems!C469=89),"装备位置:时装宝石","其他物品"))))))))))))))))))))))))))))))))))))</f>
        <v>装备位置:戒指</v>
      </c>
      <c r="C469">
        <f>IF(OR(stditems!C469=5,stditems!C469=10,stditems!C469=11,stditems!C469=30,stditems!C469=16,stditems!C469=12,stditems!C469=25),0,IF(OR(stditems!C469=15,stditems!C469=19,stditems!C469=20,stditems!C469=21,stditems!C469=22,stditems!C469=23,stditems!C469=24,stditems!C469=26,stditems!C469=28,stditems!C469=29,stditems!C469=30,stditems!C469=53,stditems!C469=62,stditems!C469=63,stditems!C469=64,stditems!C469=65,stditems!C469=90),stditems!D469,""))</f>
        <v>0</v>
      </c>
      <c r="D469" t="str">
        <f>IF(ISNA( VLOOKUP(C469,attrDesc!A:C,2,FALSE)),"", "\250/"&amp;VLOOKUP(C469,attrDesc!A:C,2,FALSE)&amp;":"&amp;VLOOKUP(C469,attrDesc!A:C,3,FALSE))</f>
        <v/>
      </c>
      <c r="H469" t="str">
        <f t="shared" si="28"/>
        <v>151/装备位置:戒指</v>
      </c>
      <c r="I469" t="str">
        <f t="shared" si="29"/>
        <v>辉煌戒指=151/装备位置:戒指</v>
      </c>
      <c r="J469" t="str">
        <f t="shared" si="30"/>
        <v/>
      </c>
      <c r="K469" t="str">
        <f t="shared" si="31"/>
        <v/>
      </c>
    </row>
    <row r="470" spans="1:11" x14ac:dyDescent="0.2">
      <c r="A470" t="str">
        <f>IF(LEN(stditems!B470)=0,"",stditems!B470)</f>
        <v>辉煌护腕</v>
      </c>
      <c r="B470" t="str">
        <f>IF(stditems!C470=15,"装备位置:头盔",IF(OR(stditems!C470=19,stditems!C470=20,stditems!C470=21),"装备位置:项链",IF(OR(stditems!C470=5,stditems!C470=6),"装备位置:武器",IF(OR(stditems!C470=10,stditems!C470=11),"装备位置:衣服",IF(stditems!C470=16,"装备位置:斗笠",IF(OR(stditems!C470=22,stditems!C470=23),"装备位置:戒指",IF(OR(stditems!C470=24,stditems!C470=26),"装备位置:手镯",IF(stditems!C470=31,"双击使用物品",IF(stditems!C470=4,"书籍,双击使用",IF(stditems!C470=25,"装备位置:毒符",IF(stditems!C470=41,"任务物品",IF(stditems!C470=56,"强化宝石",IF(stditems!C470=0,"药品",IF(stditems!C470=3,"卷轴",IF(stditems!C470=43,"矿石",IF(stditems!C470=2,"可使用物品",IF(stditems!C470=64,"装备位置:腰带",IF(stditems!C470=62,"装备位置:鞋子",IF(stditems!C470=53,"装备位置:宝石\有气血石功能",IF(stditems!C470=63,"装备位置:灵石",IF(stditems!C470=65,"装备位置:官印",IF(stditems!C470=90,"装备位置:灵玉",IF(OR(stditems!C470=72,stditems!C470=73,stditems!C470=74),"装备位置:称号",IF(stditems!C470=30,"装备位置:勋章",IF(stditems!C470=28,"装备位置:马牌",IF(stditems!C470=12,"装备位置:盾牌",IF(OR(stditems!C470=66,stditems!C470=67),"装备位置:时装衣服",IF(OR(stditems!C470=68,stditems!C470=69),"装备位置:时装武器",IF(OR(stditems!C470=75,stditems!C470=76,stditems!C470=77),"装备位置:时装项链",IF(stditems!C470=78,"装备位置:时装头盔",IF(OR(stditems!C470=79,stditems!C470=80),"装备位置:时装手镯",IF(OR(stditems!C470=81,stditems!C470=82),"装备位置:时装戒指",IF(stditems!C470=83,"装备位置:时装勋章",IF(OR(stditems!C470=84,stditems!C470=85),"装备位置:时装腰带",IF(OR(stditems!C470=86,stditems!C470=87),"装备位置:时装靴子",IF(OR(stditems!C470=88,stditems!C470=89),"装备位置:时装宝石","其他物品"))))))))))))))))))))))))))))))))))))</f>
        <v>装备位置:手镯</v>
      </c>
      <c r="C470">
        <f>IF(OR(stditems!C470=5,stditems!C470=10,stditems!C470=11,stditems!C470=30,stditems!C470=16,stditems!C470=12,stditems!C470=25),0,IF(OR(stditems!C470=15,stditems!C470=19,stditems!C470=20,stditems!C470=21,stditems!C470=22,stditems!C470=23,stditems!C470=24,stditems!C470=26,stditems!C470=28,stditems!C470=29,stditems!C470=30,stditems!C470=53,stditems!C470=62,stditems!C470=63,stditems!C470=64,stditems!C470=65,stditems!C470=90),stditems!D470,""))</f>
        <v>0</v>
      </c>
      <c r="D470" t="str">
        <f>IF(ISNA( VLOOKUP(C470,attrDesc!A:C,2,FALSE)),"", "\250/"&amp;VLOOKUP(C470,attrDesc!A:C,2,FALSE)&amp;":"&amp;VLOOKUP(C470,attrDesc!A:C,3,FALSE))</f>
        <v/>
      </c>
      <c r="H470" t="str">
        <f t="shared" si="28"/>
        <v>151/装备位置:手镯</v>
      </c>
      <c r="I470" t="str">
        <f t="shared" si="29"/>
        <v>辉煌护腕=151/装备位置:手镯</v>
      </c>
      <c r="J470" t="str">
        <f t="shared" si="30"/>
        <v/>
      </c>
      <c r="K470" t="str">
        <f t="shared" si="31"/>
        <v/>
      </c>
    </row>
    <row r="471" spans="1:11" x14ac:dyDescent="0.2">
      <c r="A471" t="str">
        <f>IF(LEN(stditems!B471)=0,"",stditems!B471)</f>
        <v>辉煌腰带</v>
      </c>
      <c r="B471" t="str">
        <f>IF(stditems!C471=15,"装备位置:头盔",IF(OR(stditems!C471=19,stditems!C471=20,stditems!C471=21),"装备位置:项链",IF(OR(stditems!C471=5,stditems!C471=6),"装备位置:武器",IF(OR(stditems!C471=10,stditems!C471=11),"装备位置:衣服",IF(stditems!C471=16,"装备位置:斗笠",IF(OR(stditems!C471=22,stditems!C471=23),"装备位置:戒指",IF(OR(stditems!C471=24,stditems!C471=26),"装备位置:手镯",IF(stditems!C471=31,"双击使用物品",IF(stditems!C471=4,"书籍,双击使用",IF(stditems!C471=25,"装备位置:毒符",IF(stditems!C471=41,"任务物品",IF(stditems!C471=56,"强化宝石",IF(stditems!C471=0,"药品",IF(stditems!C471=3,"卷轴",IF(stditems!C471=43,"矿石",IF(stditems!C471=2,"可使用物品",IF(stditems!C471=64,"装备位置:腰带",IF(stditems!C471=62,"装备位置:鞋子",IF(stditems!C471=53,"装备位置:宝石\有气血石功能",IF(stditems!C471=63,"装备位置:灵石",IF(stditems!C471=65,"装备位置:官印",IF(stditems!C471=90,"装备位置:灵玉",IF(OR(stditems!C471=72,stditems!C471=73,stditems!C471=74),"装备位置:称号",IF(stditems!C471=30,"装备位置:勋章",IF(stditems!C471=28,"装备位置:马牌",IF(stditems!C471=12,"装备位置:盾牌",IF(OR(stditems!C471=66,stditems!C471=67),"装备位置:时装衣服",IF(OR(stditems!C471=68,stditems!C471=69),"装备位置:时装武器",IF(OR(stditems!C471=75,stditems!C471=76,stditems!C471=77),"装备位置:时装项链",IF(stditems!C471=78,"装备位置:时装头盔",IF(OR(stditems!C471=79,stditems!C471=80),"装备位置:时装手镯",IF(OR(stditems!C471=81,stditems!C471=82),"装备位置:时装戒指",IF(stditems!C471=83,"装备位置:时装勋章",IF(OR(stditems!C471=84,stditems!C471=85),"装备位置:时装腰带",IF(OR(stditems!C471=86,stditems!C471=87),"装备位置:时装靴子",IF(OR(stditems!C471=88,stditems!C471=89),"装备位置:时装宝石","其他物品"))))))))))))))))))))))))))))))))))))</f>
        <v>装备位置:腰带</v>
      </c>
      <c r="C471">
        <f>IF(OR(stditems!C471=5,stditems!C471=10,stditems!C471=11,stditems!C471=30,stditems!C471=16,stditems!C471=12,stditems!C471=25),0,IF(OR(stditems!C471=15,stditems!C471=19,stditems!C471=20,stditems!C471=21,stditems!C471=22,stditems!C471=23,stditems!C471=24,stditems!C471=26,stditems!C471=28,stditems!C471=29,stditems!C471=30,stditems!C471=53,stditems!C471=62,stditems!C471=63,stditems!C471=64,stditems!C471=65,stditems!C471=90),stditems!D471,""))</f>
        <v>0</v>
      </c>
      <c r="D471" t="str">
        <f>IF(ISNA( VLOOKUP(C471,attrDesc!A:C,2,FALSE)),"", "\250/"&amp;VLOOKUP(C471,attrDesc!A:C,2,FALSE)&amp;":"&amp;VLOOKUP(C471,attrDesc!A:C,3,FALSE))</f>
        <v/>
      </c>
      <c r="H471" t="str">
        <f t="shared" si="28"/>
        <v>151/装备位置:腰带</v>
      </c>
      <c r="I471" t="str">
        <f t="shared" si="29"/>
        <v>辉煌腰带=151/装备位置:腰带</v>
      </c>
      <c r="J471" t="str">
        <f t="shared" si="30"/>
        <v/>
      </c>
      <c r="K471" t="str">
        <f t="shared" si="31"/>
        <v/>
      </c>
    </row>
    <row r="472" spans="1:11" x14ac:dyDescent="0.2">
      <c r="A472" t="str">
        <f>IF(LEN(stditems!B472)=0,"",stditems!B472)</f>
        <v>辉煌战靴</v>
      </c>
      <c r="B472" t="str">
        <f>IF(stditems!C472=15,"装备位置:头盔",IF(OR(stditems!C472=19,stditems!C472=20,stditems!C472=21),"装备位置:项链",IF(OR(stditems!C472=5,stditems!C472=6),"装备位置:武器",IF(OR(stditems!C472=10,stditems!C472=11),"装备位置:衣服",IF(stditems!C472=16,"装备位置:斗笠",IF(OR(stditems!C472=22,stditems!C472=23),"装备位置:戒指",IF(OR(stditems!C472=24,stditems!C472=26),"装备位置:手镯",IF(stditems!C472=31,"双击使用物品",IF(stditems!C472=4,"书籍,双击使用",IF(stditems!C472=25,"装备位置:毒符",IF(stditems!C472=41,"任务物品",IF(stditems!C472=56,"强化宝石",IF(stditems!C472=0,"药品",IF(stditems!C472=3,"卷轴",IF(stditems!C472=43,"矿石",IF(stditems!C472=2,"可使用物品",IF(stditems!C472=64,"装备位置:腰带",IF(stditems!C472=62,"装备位置:鞋子",IF(stditems!C472=53,"装备位置:宝石\有气血石功能",IF(stditems!C472=63,"装备位置:灵石",IF(stditems!C472=65,"装备位置:官印",IF(stditems!C472=90,"装备位置:灵玉",IF(OR(stditems!C472=72,stditems!C472=73,stditems!C472=74),"装备位置:称号",IF(stditems!C472=30,"装备位置:勋章",IF(stditems!C472=28,"装备位置:马牌",IF(stditems!C472=12,"装备位置:盾牌",IF(OR(stditems!C472=66,stditems!C472=67),"装备位置:时装衣服",IF(OR(stditems!C472=68,stditems!C472=69),"装备位置:时装武器",IF(OR(stditems!C472=75,stditems!C472=76,stditems!C472=77),"装备位置:时装项链",IF(stditems!C472=78,"装备位置:时装头盔",IF(OR(stditems!C472=79,stditems!C472=80),"装备位置:时装手镯",IF(OR(stditems!C472=81,stditems!C472=82),"装备位置:时装戒指",IF(stditems!C472=83,"装备位置:时装勋章",IF(OR(stditems!C472=84,stditems!C472=85),"装备位置:时装腰带",IF(OR(stditems!C472=86,stditems!C472=87),"装备位置:时装靴子",IF(OR(stditems!C472=88,stditems!C472=89),"装备位置:时装宝石","其他物品"))))))))))))))))))))))))))))))))))))</f>
        <v>装备位置:鞋子</v>
      </c>
      <c r="C472">
        <f>IF(OR(stditems!C472=5,stditems!C472=10,stditems!C472=11,stditems!C472=30,stditems!C472=16,stditems!C472=12,stditems!C472=25),0,IF(OR(stditems!C472=15,stditems!C472=19,stditems!C472=20,stditems!C472=21,stditems!C472=22,stditems!C472=23,stditems!C472=24,stditems!C472=26,stditems!C472=28,stditems!C472=29,stditems!C472=30,stditems!C472=53,stditems!C472=62,stditems!C472=63,stditems!C472=64,stditems!C472=65,stditems!C472=90),stditems!D472,""))</f>
        <v>0</v>
      </c>
      <c r="D472" t="str">
        <f>IF(ISNA( VLOOKUP(C472,attrDesc!A:C,2,FALSE)),"", "\250/"&amp;VLOOKUP(C472,attrDesc!A:C,2,FALSE)&amp;":"&amp;VLOOKUP(C472,attrDesc!A:C,3,FALSE))</f>
        <v/>
      </c>
      <c r="H472" t="str">
        <f t="shared" si="28"/>
        <v>151/装备位置:鞋子</v>
      </c>
      <c r="I472" t="str">
        <f t="shared" si="29"/>
        <v>辉煌战靴=151/装备位置:鞋子</v>
      </c>
      <c r="J472" t="str">
        <f t="shared" si="30"/>
        <v/>
      </c>
      <c r="K472" t="str">
        <f t="shared" si="31"/>
        <v/>
      </c>
    </row>
    <row r="473" spans="1:11" x14ac:dyDescent="0.2">
      <c r="A473" t="str">
        <f>IF(LEN(stditems!B473)=0,"",stditems!B473)</f>
        <v>寒冰头盔</v>
      </c>
      <c r="B473" t="str">
        <f>IF(stditems!C473=15,"装备位置:头盔",IF(OR(stditems!C473=19,stditems!C473=20,stditems!C473=21),"装备位置:项链",IF(OR(stditems!C473=5,stditems!C473=6),"装备位置:武器",IF(OR(stditems!C473=10,stditems!C473=11),"装备位置:衣服",IF(stditems!C473=16,"装备位置:斗笠",IF(OR(stditems!C473=22,stditems!C473=23),"装备位置:戒指",IF(OR(stditems!C473=24,stditems!C473=26),"装备位置:手镯",IF(stditems!C473=31,"双击使用物品",IF(stditems!C473=4,"书籍,双击使用",IF(stditems!C473=25,"装备位置:毒符",IF(stditems!C473=41,"任务物品",IF(stditems!C473=56,"强化宝石",IF(stditems!C473=0,"药品",IF(stditems!C473=3,"卷轴",IF(stditems!C473=43,"矿石",IF(stditems!C473=2,"可使用物品",IF(stditems!C473=64,"装备位置:腰带",IF(stditems!C473=62,"装备位置:鞋子",IF(stditems!C473=53,"装备位置:宝石\有气血石功能",IF(stditems!C473=63,"装备位置:灵石",IF(stditems!C473=65,"装备位置:官印",IF(stditems!C473=90,"装备位置:灵玉",IF(OR(stditems!C473=72,stditems!C473=73,stditems!C473=74),"装备位置:称号",IF(stditems!C473=30,"装备位置:勋章",IF(stditems!C473=28,"装备位置:马牌",IF(stditems!C473=12,"装备位置:盾牌",IF(OR(stditems!C473=66,stditems!C473=67),"装备位置:时装衣服",IF(OR(stditems!C473=68,stditems!C473=69),"装备位置:时装武器",IF(OR(stditems!C473=75,stditems!C473=76,stditems!C473=77),"装备位置:时装项链",IF(stditems!C473=78,"装备位置:时装头盔",IF(OR(stditems!C473=79,stditems!C473=80),"装备位置:时装手镯",IF(OR(stditems!C473=81,stditems!C473=82),"装备位置:时装戒指",IF(stditems!C473=83,"装备位置:时装勋章",IF(OR(stditems!C473=84,stditems!C473=85),"装备位置:时装腰带",IF(OR(stditems!C473=86,stditems!C473=87),"装备位置:时装靴子",IF(OR(stditems!C473=88,stditems!C473=89),"装备位置:时装宝石","其他物品"))))))))))))))))))))))))))))))))))))</f>
        <v>装备位置:头盔</v>
      </c>
      <c r="C473">
        <f>IF(OR(stditems!C473=5,stditems!C473=10,stditems!C473=11,stditems!C473=30,stditems!C473=16,stditems!C473=12,stditems!C473=25),0,IF(OR(stditems!C473=15,stditems!C473=19,stditems!C473=20,stditems!C473=21,stditems!C473=22,stditems!C473=23,stditems!C473=24,stditems!C473=26,stditems!C473=28,stditems!C473=29,stditems!C473=30,stditems!C473=53,stditems!C473=62,stditems!C473=63,stditems!C473=64,stditems!C473=65,stditems!C473=90),stditems!D473,""))</f>
        <v>0</v>
      </c>
      <c r="D473" t="str">
        <f>IF(ISNA( VLOOKUP(C473,attrDesc!A:C,2,FALSE)),"", "\250/"&amp;VLOOKUP(C473,attrDesc!A:C,2,FALSE)&amp;":"&amp;VLOOKUP(C473,attrDesc!A:C,3,FALSE))</f>
        <v/>
      </c>
      <c r="H473" t="str">
        <f t="shared" si="28"/>
        <v>151/装备位置:头盔</v>
      </c>
      <c r="I473" t="str">
        <f t="shared" si="29"/>
        <v>寒冰头盔=151/装备位置:头盔</v>
      </c>
      <c r="J473" t="str">
        <f t="shared" si="30"/>
        <v/>
      </c>
      <c r="K473" t="str">
        <f t="shared" si="31"/>
        <v/>
      </c>
    </row>
    <row r="474" spans="1:11" x14ac:dyDescent="0.2">
      <c r="A474" t="str">
        <f>IF(LEN(stditems!B474)=0,"",stditems!B474)</f>
        <v>寒冰项链</v>
      </c>
      <c r="B474" t="str">
        <f>IF(stditems!C474=15,"装备位置:头盔",IF(OR(stditems!C474=19,stditems!C474=20,stditems!C474=21),"装备位置:项链",IF(OR(stditems!C474=5,stditems!C474=6),"装备位置:武器",IF(OR(stditems!C474=10,stditems!C474=11),"装备位置:衣服",IF(stditems!C474=16,"装备位置:斗笠",IF(OR(stditems!C474=22,stditems!C474=23),"装备位置:戒指",IF(OR(stditems!C474=24,stditems!C474=26),"装备位置:手镯",IF(stditems!C474=31,"双击使用物品",IF(stditems!C474=4,"书籍,双击使用",IF(stditems!C474=25,"装备位置:毒符",IF(stditems!C474=41,"任务物品",IF(stditems!C474=56,"强化宝石",IF(stditems!C474=0,"药品",IF(stditems!C474=3,"卷轴",IF(stditems!C474=43,"矿石",IF(stditems!C474=2,"可使用物品",IF(stditems!C474=64,"装备位置:腰带",IF(stditems!C474=62,"装备位置:鞋子",IF(stditems!C474=53,"装备位置:宝石\有气血石功能",IF(stditems!C474=63,"装备位置:灵石",IF(stditems!C474=65,"装备位置:官印",IF(stditems!C474=90,"装备位置:灵玉",IF(OR(stditems!C474=72,stditems!C474=73,stditems!C474=74),"装备位置:称号",IF(stditems!C474=30,"装备位置:勋章",IF(stditems!C474=28,"装备位置:马牌",IF(stditems!C474=12,"装备位置:盾牌",IF(OR(stditems!C474=66,stditems!C474=67),"装备位置:时装衣服",IF(OR(stditems!C474=68,stditems!C474=69),"装备位置:时装武器",IF(OR(stditems!C474=75,stditems!C474=76,stditems!C474=77),"装备位置:时装项链",IF(stditems!C474=78,"装备位置:时装头盔",IF(OR(stditems!C474=79,stditems!C474=80),"装备位置:时装手镯",IF(OR(stditems!C474=81,stditems!C474=82),"装备位置:时装戒指",IF(stditems!C474=83,"装备位置:时装勋章",IF(OR(stditems!C474=84,stditems!C474=85),"装备位置:时装腰带",IF(OR(stditems!C474=86,stditems!C474=87),"装备位置:时装靴子",IF(OR(stditems!C474=88,stditems!C474=89),"装备位置:时装宝石","其他物品"))))))))))))))))))))))))))))))))))))</f>
        <v>装备位置:项链</v>
      </c>
      <c r="C474">
        <f>IF(OR(stditems!C474=5,stditems!C474=10,stditems!C474=11,stditems!C474=30,stditems!C474=16,stditems!C474=12,stditems!C474=25),0,IF(OR(stditems!C474=15,stditems!C474=19,stditems!C474=20,stditems!C474=21,stditems!C474=22,stditems!C474=23,stditems!C474=24,stditems!C474=26,stditems!C474=28,stditems!C474=29,stditems!C474=30,stditems!C474=53,stditems!C474=62,stditems!C474=63,stditems!C474=64,stditems!C474=65,stditems!C474=90),stditems!D474,""))</f>
        <v>0</v>
      </c>
      <c r="D474" t="str">
        <f>IF(ISNA( VLOOKUP(C474,attrDesc!A:C,2,FALSE)),"", "\250/"&amp;VLOOKUP(C474,attrDesc!A:C,2,FALSE)&amp;":"&amp;VLOOKUP(C474,attrDesc!A:C,3,FALSE))</f>
        <v/>
      </c>
      <c r="H474" t="str">
        <f t="shared" si="28"/>
        <v>151/装备位置:项链</v>
      </c>
      <c r="I474" t="str">
        <f t="shared" si="29"/>
        <v>寒冰项链=151/装备位置:项链</v>
      </c>
      <c r="J474" t="str">
        <f t="shared" si="30"/>
        <v/>
      </c>
      <c r="K474" t="str">
        <f t="shared" si="31"/>
        <v/>
      </c>
    </row>
    <row r="475" spans="1:11" x14ac:dyDescent="0.2">
      <c r="A475" t="str">
        <f>IF(LEN(stditems!B475)=0,"",stditems!B475)</f>
        <v>寒冰指环</v>
      </c>
      <c r="B475" t="str">
        <f>IF(stditems!C475=15,"装备位置:头盔",IF(OR(stditems!C475=19,stditems!C475=20,stditems!C475=21),"装备位置:项链",IF(OR(stditems!C475=5,stditems!C475=6),"装备位置:武器",IF(OR(stditems!C475=10,stditems!C475=11),"装备位置:衣服",IF(stditems!C475=16,"装备位置:斗笠",IF(OR(stditems!C475=22,stditems!C475=23),"装备位置:戒指",IF(OR(stditems!C475=24,stditems!C475=26),"装备位置:手镯",IF(stditems!C475=31,"双击使用物品",IF(stditems!C475=4,"书籍,双击使用",IF(stditems!C475=25,"装备位置:毒符",IF(stditems!C475=41,"任务物品",IF(stditems!C475=56,"强化宝石",IF(stditems!C475=0,"药品",IF(stditems!C475=3,"卷轴",IF(stditems!C475=43,"矿石",IF(stditems!C475=2,"可使用物品",IF(stditems!C475=64,"装备位置:腰带",IF(stditems!C475=62,"装备位置:鞋子",IF(stditems!C475=53,"装备位置:宝石\有气血石功能",IF(stditems!C475=63,"装备位置:灵石",IF(stditems!C475=65,"装备位置:官印",IF(stditems!C475=90,"装备位置:灵玉",IF(OR(stditems!C475=72,stditems!C475=73,stditems!C475=74),"装备位置:称号",IF(stditems!C475=30,"装备位置:勋章",IF(stditems!C475=28,"装备位置:马牌",IF(stditems!C475=12,"装备位置:盾牌",IF(OR(stditems!C475=66,stditems!C475=67),"装备位置:时装衣服",IF(OR(stditems!C475=68,stditems!C475=69),"装备位置:时装武器",IF(OR(stditems!C475=75,stditems!C475=76,stditems!C475=77),"装备位置:时装项链",IF(stditems!C475=78,"装备位置:时装头盔",IF(OR(stditems!C475=79,stditems!C475=80),"装备位置:时装手镯",IF(OR(stditems!C475=81,stditems!C475=82),"装备位置:时装戒指",IF(stditems!C475=83,"装备位置:时装勋章",IF(OR(stditems!C475=84,stditems!C475=85),"装备位置:时装腰带",IF(OR(stditems!C475=86,stditems!C475=87),"装备位置:时装靴子",IF(OR(stditems!C475=88,stditems!C475=89),"装备位置:时装宝石","其他物品"))))))))))))))))))))))))))))))))))))</f>
        <v>装备位置:戒指</v>
      </c>
      <c r="C475">
        <f>IF(OR(stditems!C475=5,stditems!C475=10,stditems!C475=11,stditems!C475=30,stditems!C475=16,stditems!C475=12,stditems!C475=25),0,IF(OR(stditems!C475=15,stditems!C475=19,stditems!C475=20,stditems!C475=21,stditems!C475=22,stditems!C475=23,stditems!C475=24,stditems!C475=26,stditems!C475=28,stditems!C475=29,stditems!C475=30,stditems!C475=53,stditems!C475=62,stditems!C475=63,stditems!C475=64,stditems!C475=65,stditems!C475=90),stditems!D475,""))</f>
        <v>0</v>
      </c>
      <c r="D475" t="str">
        <f>IF(ISNA( VLOOKUP(C475,attrDesc!A:C,2,FALSE)),"", "\250/"&amp;VLOOKUP(C475,attrDesc!A:C,2,FALSE)&amp;":"&amp;VLOOKUP(C475,attrDesc!A:C,3,FALSE))</f>
        <v/>
      </c>
      <c r="H475" t="str">
        <f t="shared" si="28"/>
        <v>151/装备位置:戒指</v>
      </c>
      <c r="I475" t="str">
        <f t="shared" si="29"/>
        <v>寒冰指环=151/装备位置:戒指</v>
      </c>
      <c r="J475" t="str">
        <f t="shared" si="30"/>
        <v/>
      </c>
      <c r="K475" t="str">
        <f t="shared" si="31"/>
        <v/>
      </c>
    </row>
    <row r="476" spans="1:11" x14ac:dyDescent="0.2">
      <c r="A476" t="str">
        <f>IF(LEN(stditems!B476)=0,"",stditems!B476)</f>
        <v>寒冰护腕</v>
      </c>
      <c r="B476" t="str">
        <f>IF(stditems!C476=15,"装备位置:头盔",IF(OR(stditems!C476=19,stditems!C476=20,stditems!C476=21),"装备位置:项链",IF(OR(stditems!C476=5,stditems!C476=6),"装备位置:武器",IF(OR(stditems!C476=10,stditems!C476=11),"装备位置:衣服",IF(stditems!C476=16,"装备位置:斗笠",IF(OR(stditems!C476=22,stditems!C476=23),"装备位置:戒指",IF(OR(stditems!C476=24,stditems!C476=26),"装备位置:手镯",IF(stditems!C476=31,"双击使用物品",IF(stditems!C476=4,"书籍,双击使用",IF(stditems!C476=25,"装备位置:毒符",IF(stditems!C476=41,"任务物品",IF(stditems!C476=56,"强化宝石",IF(stditems!C476=0,"药品",IF(stditems!C476=3,"卷轴",IF(stditems!C476=43,"矿石",IF(stditems!C476=2,"可使用物品",IF(stditems!C476=64,"装备位置:腰带",IF(stditems!C476=62,"装备位置:鞋子",IF(stditems!C476=53,"装备位置:宝石\有气血石功能",IF(stditems!C476=63,"装备位置:灵石",IF(stditems!C476=65,"装备位置:官印",IF(stditems!C476=90,"装备位置:灵玉",IF(OR(stditems!C476=72,stditems!C476=73,stditems!C476=74),"装备位置:称号",IF(stditems!C476=30,"装备位置:勋章",IF(stditems!C476=28,"装备位置:马牌",IF(stditems!C476=12,"装备位置:盾牌",IF(OR(stditems!C476=66,stditems!C476=67),"装备位置:时装衣服",IF(OR(stditems!C476=68,stditems!C476=69),"装备位置:时装武器",IF(OR(stditems!C476=75,stditems!C476=76,stditems!C476=77),"装备位置:时装项链",IF(stditems!C476=78,"装备位置:时装头盔",IF(OR(stditems!C476=79,stditems!C476=80),"装备位置:时装手镯",IF(OR(stditems!C476=81,stditems!C476=82),"装备位置:时装戒指",IF(stditems!C476=83,"装备位置:时装勋章",IF(OR(stditems!C476=84,stditems!C476=85),"装备位置:时装腰带",IF(OR(stditems!C476=86,stditems!C476=87),"装备位置:时装靴子",IF(OR(stditems!C476=88,stditems!C476=89),"装备位置:时装宝石","其他物品"))))))))))))))))))))))))))))))))))))</f>
        <v>装备位置:手镯</v>
      </c>
      <c r="C476">
        <f>IF(OR(stditems!C476=5,stditems!C476=10,stditems!C476=11,stditems!C476=30,stditems!C476=16,stditems!C476=12,stditems!C476=25),0,IF(OR(stditems!C476=15,stditems!C476=19,stditems!C476=20,stditems!C476=21,stditems!C476=22,stditems!C476=23,stditems!C476=24,stditems!C476=26,stditems!C476=28,stditems!C476=29,stditems!C476=30,stditems!C476=53,stditems!C476=62,stditems!C476=63,stditems!C476=64,stditems!C476=65,stditems!C476=90),stditems!D476,""))</f>
        <v>0</v>
      </c>
      <c r="D476" t="str">
        <f>IF(ISNA( VLOOKUP(C476,attrDesc!A:C,2,FALSE)),"", "\250/"&amp;VLOOKUP(C476,attrDesc!A:C,2,FALSE)&amp;":"&amp;VLOOKUP(C476,attrDesc!A:C,3,FALSE))</f>
        <v/>
      </c>
      <c r="H476" t="str">
        <f t="shared" si="28"/>
        <v>151/装备位置:手镯</v>
      </c>
      <c r="I476" t="str">
        <f t="shared" si="29"/>
        <v>寒冰护腕=151/装备位置:手镯</v>
      </c>
      <c r="J476" t="str">
        <f t="shared" si="30"/>
        <v/>
      </c>
      <c r="K476" t="str">
        <f t="shared" si="31"/>
        <v/>
      </c>
    </row>
    <row r="477" spans="1:11" x14ac:dyDescent="0.2">
      <c r="A477" t="str">
        <f>IF(LEN(stditems!B477)=0,"",stditems!B477)</f>
        <v>寒冰腰带</v>
      </c>
      <c r="B477" t="str">
        <f>IF(stditems!C477=15,"装备位置:头盔",IF(OR(stditems!C477=19,stditems!C477=20,stditems!C477=21),"装备位置:项链",IF(OR(stditems!C477=5,stditems!C477=6),"装备位置:武器",IF(OR(stditems!C477=10,stditems!C477=11),"装备位置:衣服",IF(stditems!C477=16,"装备位置:斗笠",IF(OR(stditems!C477=22,stditems!C477=23),"装备位置:戒指",IF(OR(stditems!C477=24,stditems!C477=26),"装备位置:手镯",IF(stditems!C477=31,"双击使用物品",IF(stditems!C477=4,"书籍,双击使用",IF(stditems!C477=25,"装备位置:毒符",IF(stditems!C477=41,"任务物品",IF(stditems!C477=56,"强化宝石",IF(stditems!C477=0,"药品",IF(stditems!C477=3,"卷轴",IF(stditems!C477=43,"矿石",IF(stditems!C477=2,"可使用物品",IF(stditems!C477=64,"装备位置:腰带",IF(stditems!C477=62,"装备位置:鞋子",IF(stditems!C477=53,"装备位置:宝石\有气血石功能",IF(stditems!C477=63,"装备位置:灵石",IF(stditems!C477=65,"装备位置:官印",IF(stditems!C477=90,"装备位置:灵玉",IF(OR(stditems!C477=72,stditems!C477=73,stditems!C477=74),"装备位置:称号",IF(stditems!C477=30,"装备位置:勋章",IF(stditems!C477=28,"装备位置:马牌",IF(stditems!C477=12,"装备位置:盾牌",IF(OR(stditems!C477=66,stditems!C477=67),"装备位置:时装衣服",IF(OR(stditems!C477=68,stditems!C477=69),"装备位置:时装武器",IF(OR(stditems!C477=75,stditems!C477=76,stditems!C477=77),"装备位置:时装项链",IF(stditems!C477=78,"装备位置:时装头盔",IF(OR(stditems!C477=79,stditems!C477=80),"装备位置:时装手镯",IF(OR(stditems!C477=81,stditems!C477=82),"装备位置:时装戒指",IF(stditems!C477=83,"装备位置:时装勋章",IF(OR(stditems!C477=84,stditems!C477=85),"装备位置:时装腰带",IF(OR(stditems!C477=86,stditems!C477=87),"装备位置:时装靴子",IF(OR(stditems!C477=88,stditems!C477=89),"装备位置:时装宝石","其他物品"))))))))))))))))))))))))))))))))))))</f>
        <v>装备位置:腰带</v>
      </c>
      <c r="C477">
        <f>IF(OR(stditems!C477=5,stditems!C477=10,stditems!C477=11,stditems!C477=30,stditems!C477=16,stditems!C477=12,stditems!C477=25),0,IF(OR(stditems!C477=15,stditems!C477=19,stditems!C477=20,stditems!C477=21,stditems!C477=22,stditems!C477=23,stditems!C477=24,stditems!C477=26,stditems!C477=28,stditems!C477=29,stditems!C477=30,stditems!C477=53,stditems!C477=62,stditems!C477=63,stditems!C477=64,stditems!C477=65,stditems!C477=90),stditems!D477,""))</f>
        <v>0</v>
      </c>
      <c r="D477" t="str">
        <f>IF(ISNA( VLOOKUP(C477,attrDesc!A:C,2,FALSE)),"", "\250/"&amp;VLOOKUP(C477,attrDesc!A:C,2,FALSE)&amp;":"&amp;VLOOKUP(C477,attrDesc!A:C,3,FALSE))</f>
        <v/>
      </c>
      <c r="H477" t="str">
        <f t="shared" si="28"/>
        <v>151/装备位置:腰带</v>
      </c>
      <c r="I477" t="str">
        <f t="shared" si="29"/>
        <v>寒冰腰带=151/装备位置:腰带</v>
      </c>
      <c r="J477" t="str">
        <f t="shared" si="30"/>
        <v/>
      </c>
      <c r="K477" t="str">
        <f t="shared" si="31"/>
        <v/>
      </c>
    </row>
    <row r="478" spans="1:11" x14ac:dyDescent="0.2">
      <c r="A478" t="str">
        <f>IF(LEN(stditems!B478)=0,"",stditems!B478)</f>
        <v>寒冰战靴</v>
      </c>
      <c r="B478" t="str">
        <f>IF(stditems!C478=15,"装备位置:头盔",IF(OR(stditems!C478=19,stditems!C478=20,stditems!C478=21),"装备位置:项链",IF(OR(stditems!C478=5,stditems!C478=6),"装备位置:武器",IF(OR(stditems!C478=10,stditems!C478=11),"装备位置:衣服",IF(stditems!C478=16,"装备位置:斗笠",IF(OR(stditems!C478=22,stditems!C478=23),"装备位置:戒指",IF(OR(stditems!C478=24,stditems!C478=26),"装备位置:手镯",IF(stditems!C478=31,"双击使用物品",IF(stditems!C478=4,"书籍,双击使用",IF(stditems!C478=25,"装备位置:毒符",IF(stditems!C478=41,"任务物品",IF(stditems!C478=56,"强化宝石",IF(stditems!C478=0,"药品",IF(stditems!C478=3,"卷轴",IF(stditems!C478=43,"矿石",IF(stditems!C478=2,"可使用物品",IF(stditems!C478=64,"装备位置:腰带",IF(stditems!C478=62,"装备位置:鞋子",IF(stditems!C478=53,"装备位置:宝石\有气血石功能",IF(stditems!C478=63,"装备位置:灵石",IF(stditems!C478=65,"装备位置:官印",IF(stditems!C478=90,"装备位置:灵玉",IF(OR(stditems!C478=72,stditems!C478=73,stditems!C478=74),"装备位置:称号",IF(stditems!C478=30,"装备位置:勋章",IF(stditems!C478=28,"装备位置:马牌",IF(stditems!C478=12,"装备位置:盾牌",IF(OR(stditems!C478=66,stditems!C478=67),"装备位置:时装衣服",IF(OR(stditems!C478=68,stditems!C478=69),"装备位置:时装武器",IF(OR(stditems!C478=75,stditems!C478=76,stditems!C478=77),"装备位置:时装项链",IF(stditems!C478=78,"装备位置:时装头盔",IF(OR(stditems!C478=79,stditems!C478=80),"装备位置:时装手镯",IF(OR(stditems!C478=81,stditems!C478=82),"装备位置:时装戒指",IF(stditems!C478=83,"装备位置:时装勋章",IF(OR(stditems!C478=84,stditems!C478=85),"装备位置:时装腰带",IF(OR(stditems!C478=86,stditems!C478=87),"装备位置:时装靴子",IF(OR(stditems!C478=88,stditems!C478=89),"装备位置:时装宝石","其他物品"))))))))))))))))))))))))))))))))))))</f>
        <v>装备位置:鞋子</v>
      </c>
      <c r="C478">
        <f>IF(OR(stditems!C478=5,stditems!C478=10,stditems!C478=11,stditems!C478=30,stditems!C478=16,stditems!C478=12,stditems!C478=25),0,IF(OR(stditems!C478=15,stditems!C478=19,stditems!C478=20,stditems!C478=21,stditems!C478=22,stditems!C478=23,stditems!C478=24,stditems!C478=26,stditems!C478=28,stditems!C478=29,stditems!C478=30,stditems!C478=53,stditems!C478=62,stditems!C478=63,stditems!C478=64,stditems!C478=65,stditems!C478=90),stditems!D478,""))</f>
        <v>0</v>
      </c>
      <c r="D478" t="str">
        <f>IF(ISNA( VLOOKUP(C478,attrDesc!A:C,2,FALSE)),"", "\250/"&amp;VLOOKUP(C478,attrDesc!A:C,2,FALSE)&amp;":"&amp;VLOOKUP(C478,attrDesc!A:C,3,FALSE))</f>
        <v/>
      </c>
      <c r="H478" t="str">
        <f t="shared" si="28"/>
        <v>151/装备位置:鞋子</v>
      </c>
      <c r="I478" t="str">
        <f t="shared" si="29"/>
        <v>寒冰战靴=151/装备位置:鞋子</v>
      </c>
      <c r="J478" t="str">
        <f t="shared" si="30"/>
        <v/>
      </c>
      <c r="K478" t="str">
        <f t="shared" si="31"/>
        <v/>
      </c>
    </row>
    <row r="479" spans="1:11" x14ac:dyDescent="0.2">
      <c r="A479" t="str">
        <f>IF(LEN(stditems!B479)=0,"",stditems!B479)</f>
        <v>轩辕头盔</v>
      </c>
      <c r="B479" t="str">
        <f>IF(stditems!C479=15,"装备位置:头盔",IF(OR(stditems!C479=19,stditems!C479=20,stditems!C479=21),"装备位置:项链",IF(OR(stditems!C479=5,stditems!C479=6),"装备位置:武器",IF(OR(stditems!C479=10,stditems!C479=11),"装备位置:衣服",IF(stditems!C479=16,"装备位置:斗笠",IF(OR(stditems!C479=22,stditems!C479=23),"装备位置:戒指",IF(OR(stditems!C479=24,stditems!C479=26),"装备位置:手镯",IF(stditems!C479=31,"双击使用物品",IF(stditems!C479=4,"书籍,双击使用",IF(stditems!C479=25,"装备位置:毒符",IF(stditems!C479=41,"任务物品",IF(stditems!C479=56,"强化宝石",IF(stditems!C479=0,"药品",IF(stditems!C479=3,"卷轴",IF(stditems!C479=43,"矿石",IF(stditems!C479=2,"可使用物品",IF(stditems!C479=64,"装备位置:腰带",IF(stditems!C479=62,"装备位置:鞋子",IF(stditems!C479=53,"装备位置:宝石\有气血石功能",IF(stditems!C479=63,"装备位置:灵石",IF(stditems!C479=65,"装备位置:官印",IF(stditems!C479=90,"装备位置:灵玉",IF(OR(stditems!C479=72,stditems!C479=73,stditems!C479=74),"装备位置:称号",IF(stditems!C479=30,"装备位置:勋章",IF(stditems!C479=28,"装备位置:马牌",IF(stditems!C479=12,"装备位置:盾牌",IF(OR(stditems!C479=66,stditems!C479=67),"装备位置:时装衣服",IF(OR(stditems!C479=68,stditems!C479=69),"装备位置:时装武器",IF(OR(stditems!C479=75,stditems!C479=76,stditems!C479=77),"装备位置:时装项链",IF(stditems!C479=78,"装备位置:时装头盔",IF(OR(stditems!C479=79,stditems!C479=80),"装备位置:时装手镯",IF(OR(stditems!C479=81,stditems!C479=82),"装备位置:时装戒指",IF(stditems!C479=83,"装备位置:时装勋章",IF(OR(stditems!C479=84,stditems!C479=85),"装备位置:时装腰带",IF(OR(stditems!C479=86,stditems!C479=87),"装备位置:时装靴子",IF(OR(stditems!C479=88,stditems!C479=89),"装备位置:时装宝石","其他物品"))))))))))))))))))))))))))))))))))))</f>
        <v>装备位置:头盔</v>
      </c>
      <c r="C479">
        <f>IF(OR(stditems!C479=5,stditems!C479=10,stditems!C479=11,stditems!C479=30,stditems!C479=16,stditems!C479=12,stditems!C479=25),0,IF(OR(stditems!C479=15,stditems!C479=19,stditems!C479=20,stditems!C479=21,stditems!C479=22,stditems!C479=23,stditems!C479=24,stditems!C479=26,stditems!C479=28,stditems!C479=29,stditems!C479=30,stditems!C479=53,stditems!C479=62,stditems!C479=63,stditems!C479=64,stditems!C479=65,stditems!C479=90),stditems!D479,""))</f>
        <v>0</v>
      </c>
      <c r="D479" t="str">
        <f>IF(ISNA( VLOOKUP(C479,attrDesc!A:C,2,FALSE)),"", "\250/"&amp;VLOOKUP(C479,attrDesc!A:C,2,FALSE)&amp;":"&amp;VLOOKUP(C479,attrDesc!A:C,3,FALSE))</f>
        <v/>
      </c>
      <c r="H479" t="str">
        <f t="shared" si="28"/>
        <v>151/装备位置:头盔</v>
      </c>
      <c r="I479" t="str">
        <f t="shared" si="29"/>
        <v>轩辕头盔=151/装备位置:头盔</v>
      </c>
      <c r="J479" t="str">
        <f t="shared" si="30"/>
        <v/>
      </c>
      <c r="K479" t="str">
        <f t="shared" si="31"/>
        <v/>
      </c>
    </row>
    <row r="480" spans="1:11" x14ac:dyDescent="0.2">
      <c r="A480" t="str">
        <f>IF(LEN(stditems!B480)=0,"",stditems!B480)</f>
        <v>轩辕项链</v>
      </c>
      <c r="B480" t="str">
        <f>IF(stditems!C480=15,"装备位置:头盔",IF(OR(stditems!C480=19,stditems!C480=20,stditems!C480=21),"装备位置:项链",IF(OR(stditems!C480=5,stditems!C480=6),"装备位置:武器",IF(OR(stditems!C480=10,stditems!C480=11),"装备位置:衣服",IF(stditems!C480=16,"装备位置:斗笠",IF(OR(stditems!C480=22,stditems!C480=23),"装备位置:戒指",IF(OR(stditems!C480=24,stditems!C480=26),"装备位置:手镯",IF(stditems!C480=31,"双击使用物品",IF(stditems!C480=4,"书籍,双击使用",IF(stditems!C480=25,"装备位置:毒符",IF(stditems!C480=41,"任务物品",IF(stditems!C480=56,"强化宝石",IF(stditems!C480=0,"药品",IF(stditems!C480=3,"卷轴",IF(stditems!C480=43,"矿石",IF(stditems!C480=2,"可使用物品",IF(stditems!C480=64,"装备位置:腰带",IF(stditems!C480=62,"装备位置:鞋子",IF(stditems!C480=53,"装备位置:宝石\有气血石功能",IF(stditems!C480=63,"装备位置:灵石",IF(stditems!C480=65,"装备位置:官印",IF(stditems!C480=90,"装备位置:灵玉",IF(OR(stditems!C480=72,stditems!C480=73,stditems!C480=74),"装备位置:称号",IF(stditems!C480=30,"装备位置:勋章",IF(stditems!C480=28,"装备位置:马牌",IF(stditems!C480=12,"装备位置:盾牌",IF(OR(stditems!C480=66,stditems!C480=67),"装备位置:时装衣服",IF(OR(stditems!C480=68,stditems!C480=69),"装备位置:时装武器",IF(OR(stditems!C480=75,stditems!C480=76,stditems!C480=77),"装备位置:时装项链",IF(stditems!C480=78,"装备位置:时装头盔",IF(OR(stditems!C480=79,stditems!C480=80),"装备位置:时装手镯",IF(OR(stditems!C480=81,stditems!C480=82),"装备位置:时装戒指",IF(stditems!C480=83,"装备位置:时装勋章",IF(OR(stditems!C480=84,stditems!C480=85),"装备位置:时装腰带",IF(OR(stditems!C480=86,stditems!C480=87),"装备位置:时装靴子",IF(OR(stditems!C480=88,stditems!C480=89),"装备位置:时装宝石","其他物品"))))))))))))))))))))))))))))))))))))</f>
        <v>装备位置:项链</v>
      </c>
      <c r="C480">
        <f>IF(OR(stditems!C480=5,stditems!C480=10,stditems!C480=11,stditems!C480=30,stditems!C480=16,stditems!C480=12,stditems!C480=25),0,IF(OR(stditems!C480=15,stditems!C480=19,stditems!C480=20,stditems!C480=21,stditems!C480=22,stditems!C480=23,stditems!C480=24,stditems!C480=26,stditems!C480=28,stditems!C480=29,stditems!C480=30,stditems!C480=53,stditems!C480=62,stditems!C480=63,stditems!C480=64,stditems!C480=65,stditems!C480=90),stditems!D480,""))</f>
        <v>0</v>
      </c>
      <c r="D480" t="str">
        <f>IF(ISNA( VLOOKUP(C480,attrDesc!A:C,2,FALSE)),"", "\250/"&amp;VLOOKUP(C480,attrDesc!A:C,2,FALSE)&amp;":"&amp;VLOOKUP(C480,attrDesc!A:C,3,FALSE))</f>
        <v/>
      </c>
      <c r="H480" t="str">
        <f t="shared" si="28"/>
        <v>151/装备位置:项链</v>
      </c>
      <c r="I480" t="str">
        <f t="shared" si="29"/>
        <v>轩辕项链=151/装备位置:项链</v>
      </c>
      <c r="J480" t="str">
        <f t="shared" si="30"/>
        <v/>
      </c>
      <c r="K480" t="str">
        <f t="shared" si="31"/>
        <v/>
      </c>
    </row>
    <row r="481" spans="1:11" x14ac:dyDescent="0.2">
      <c r="A481" t="str">
        <f>IF(LEN(stditems!B481)=0,"",stditems!B481)</f>
        <v>轩辕戒指</v>
      </c>
      <c r="B481" t="str">
        <f>IF(stditems!C481=15,"装备位置:头盔",IF(OR(stditems!C481=19,stditems!C481=20,stditems!C481=21),"装备位置:项链",IF(OR(stditems!C481=5,stditems!C481=6),"装备位置:武器",IF(OR(stditems!C481=10,stditems!C481=11),"装备位置:衣服",IF(stditems!C481=16,"装备位置:斗笠",IF(OR(stditems!C481=22,stditems!C481=23),"装备位置:戒指",IF(OR(stditems!C481=24,stditems!C481=26),"装备位置:手镯",IF(stditems!C481=31,"双击使用物品",IF(stditems!C481=4,"书籍,双击使用",IF(stditems!C481=25,"装备位置:毒符",IF(stditems!C481=41,"任务物品",IF(stditems!C481=56,"强化宝石",IF(stditems!C481=0,"药品",IF(stditems!C481=3,"卷轴",IF(stditems!C481=43,"矿石",IF(stditems!C481=2,"可使用物品",IF(stditems!C481=64,"装备位置:腰带",IF(stditems!C481=62,"装备位置:鞋子",IF(stditems!C481=53,"装备位置:宝石\有气血石功能",IF(stditems!C481=63,"装备位置:灵石",IF(stditems!C481=65,"装备位置:官印",IF(stditems!C481=90,"装备位置:灵玉",IF(OR(stditems!C481=72,stditems!C481=73,stditems!C481=74),"装备位置:称号",IF(stditems!C481=30,"装备位置:勋章",IF(stditems!C481=28,"装备位置:马牌",IF(stditems!C481=12,"装备位置:盾牌",IF(OR(stditems!C481=66,stditems!C481=67),"装备位置:时装衣服",IF(OR(stditems!C481=68,stditems!C481=69),"装备位置:时装武器",IF(OR(stditems!C481=75,stditems!C481=76,stditems!C481=77),"装备位置:时装项链",IF(stditems!C481=78,"装备位置:时装头盔",IF(OR(stditems!C481=79,stditems!C481=80),"装备位置:时装手镯",IF(OR(stditems!C481=81,stditems!C481=82),"装备位置:时装戒指",IF(stditems!C481=83,"装备位置:时装勋章",IF(OR(stditems!C481=84,stditems!C481=85),"装备位置:时装腰带",IF(OR(stditems!C481=86,stditems!C481=87),"装备位置:时装靴子",IF(OR(stditems!C481=88,stditems!C481=89),"装备位置:时装宝石","其他物品"))))))))))))))))))))))))))))))))))))</f>
        <v>装备位置:戒指</v>
      </c>
      <c r="C481">
        <f>IF(OR(stditems!C481=5,stditems!C481=10,stditems!C481=11,stditems!C481=30,stditems!C481=16,stditems!C481=12,stditems!C481=25),0,IF(OR(stditems!C481=15,stditems!C481=19,stditems!C481=20,stditems!C481=21,stditems!C481=22,stditems!C481=23,stditems!C481=24,stditems!C481=26,stditems!C481=28,stditems!C481=29,stditems!C481=30,stditems!C481=53,stditems!C481=62,stditems!C481=63,stditems!C481=64,stditems!C481=65,stditems!C481=90),stditems!D481,""))</f>
        <v>0</v>
      </c>
      <c r="D481" t="str">
        <f>IF(ISNA( VLOOKUP(C481,attrDesc!A:C,2,FALSE)),"", "\250/"&amp;VLOOKUP(C481,attrDesc!A:C,2,FALSE)&amp;":"&amp;VLOOKUP(C481,attrDesc!A:C,3,FALSE))</f>
        <v/>
      </c>
      <c r="H481" t="str">
        <f t="shared" si="28"/>
        <v>151/装备位置:戒指</v>
      </c>
      <c r="I481" t="str">
        <f t="shared" si="29"/>
        <v>轩辕戒指=151/装备位置:戒指</v>
      </c>
      <c r="J481" t="str">
        <f t="shared" si="30"/>
        <v/>
      </c>
      <c r="K481" t="str">
        <f t="shared" si="31"/>
        <v/>
      </c>
    </row>
    <row r="482" spans="1:11" x14ac:dyDescent="0.2">
      <c r="A482" t="str">
        <f>IF(LEN(stditems!B482)=0,"",stditems!B482)</f>
        <v>轩辕护腕</v>
      </c>
      <c r="B482" t="str">
        <f>IF(stditems!C482=15,"装备位置:头盔",IF(OR(stditems!C482=19,stditems!C482=20,stditems!C482=21),"装备位置:项链",IF(OR(stditems!C482=5,stditems!C482=6),"装备位置:武器",IF(OR(stditems!C482=10,stditems!C482=11),"装备位置:衣服",IF(stditems!C482=16,"装备位置:斗笠",IF(OR(stditems!C482=22,stditems!C482=23),"装备位置:戒指",IF(OR(stditems!C482=24,stditems!C482=26),"装备位置:手镯",IF(stditems!C482=31,"双击使用物品",IF(stditems!C482=4,"书籍,双击使用",IF(stditems!C482=25,"装备位置:毒符",IF(stditems!C482=41,"任务物品",IF(stditems!C482=56,"强化宝石",IF(stditems!C482=0,"药品",IF(stditems!C482=3,"卷轴",IF(stditems!C482=43,"矿石",IF(stditems!C482=2,"可使用物品",IF(stditems!C482=64,"装备位置:腰带",IF(stditems!C482=62,"装备位置:鞋子",IF(stditems!C482=53,"装备位置:宝石\有气血石功能",IF(stditems!C482=63,"装备位置:灵石",IF(stditems!C482=65,"装备位置:官印",IF(stditems!C482=90,"装备位置:灵玉",IF(OR(stditems!C482=72,stditems!C482=73,stditems!C482=74),"装备位置:称号",IF(stditems!C482=30,"装备位置:勋章",IF(stditems!C482=28,"装备位置:马牌",IF(stditems!C482=12,"装备位置:盾牌",IF(OR(stditems!C482=66,stditems!C482=67),"装备位置:时装衣服",IF(OR(stditems!C482=68,stditems!C482=69),"装备位置:时装武器",IF(OR(stditems!C482=75,stditems!C482=76,stditems!C482=77),"装备位置:时装项链",IF(stditems!C482=78,"装备位置:时装头盔",IF(OR(stditems!C482=79,stditems!C482=80),"装备位置:时装手镯",IF(OR(stditems!C482=81,stditems!C482=82),"装备位置:时装戒指",IF(stditems!C482=83,"装备位置:时装勋章",IF(OR(stditems!C482=84,stditems!C482=85),"装备位置:时装腰带",IF(OR(stditems!C482=86,stditems!C482=87),"装备位置:时装靴子",IF(OR(stditems!C482=88,stditems!C482=89),"装备位置:时装宝石","其他物品"))))))))))))))))))))))))))))))))))))</f>
        <v>装备位置:手镯</v>
      </c>
      <c r="C482">
        <f>IF(OR(stditems!C482=5,stditems!C482=10,stditems!C482=11,stditems!C482=30,stditems!C482=16,stditems!C482=12,stditems!C482=25),0,IF(OR(stditems!C482=15,stditems!C482=19,stditems!C482=20,stditems!C482=21,stditems!C482=22,stditems!C482=23,stditems!C482=24,stditems!C482=26,stditems!C482=28,stditems!C482=29,stditems!C482=30,stditems!C482=53,stditems!C482=62,stditems!C482=63,stditems!C482=64,stditems!C482=65,stditems!C482=90),stditems!D482,""))</f>
        <v>0</v>
      </c>
      <c r="D482" t="str">
        <f>IF(ISNA( VLOOKUP(C482,attrDesc!A:C,2,FALSE)),"", "\250/"&amp;VLOOKUP(C482,attrDesc!A:C,2,FALSE)&amp;":"&amp;VLOOKUP(C482,attrDesc!A:C,3,FALSE))</f>
        <v/>
      </c>
      <c r="H482" t="str">
        <f t="shared" si="28"/>
        <v>151/装备位置:手镯</v>
      </c>
      <c r="I482" t="str">
        <f t="shared" si="29"/>
        <v>轩辕护腕=151/装备位置:手镯</v>
      </c>
      <c r="J482" t="str">
        <f t="shared" si="30"/>
        <v/>
      </c>
      <c r="K482" t="str">
        <f t="shared" si="31"/>
        <v/>
      </c>
    </row>
    <row r="483" spans="1:11" x14ac:dyDescent="0.2">
      <c r="A483" t="str">
        <f>IF(LEN(stditems!B483)=0,"",stditems!B483)</f>
        <v>轩辕腰带</v>
      </c>
      <c r="B483" t="str">
        <f>IF(stditems!C483=15,"装备位置:头盔",IF(OR(stditems!C483=19,stditems!C483=20,stditems!C483=21),"装备位置:项链",IF(OR(stditems!C483=5,stditems!C483=6),"装备位置:武器",IF(OR(stditems!C483=10,stditems!C483=11),"装备位置:衣服",IF(stditems!C483=16,"装备位置:斗笠",IF(OR(stditems!C483=22,stditems!C483=23),"装备位置:戒指",IF(OR(stditems!C483=24,stditems!C483=26),"装备位置:手镯",IF(stditems!C483=31,"双击使用物品",IF(stditems!C483=4,"书籍,双击使用",IF(stditems!C483=25,"装备位置:毒符",IF(stditems!C483=41,"任务物品",IF(stditems!C483=56,"强化宝石",IF(stditems!C483=0,"药品",IF(stditems!C483=3,"卷轴",IF(stditems!C483=43,"矿石",IF(stditems!C483=2,"可使用物品",IF(stditems!C483=64,"装备位置:腰带",IF(stditems!C483=62,"装备位置:鞋子",IF(stditems!C483=53,"装备位置:宝石\有气血石功能",IF(stditems!C483=63,"装备位置:灵石",IF(stditems!C483=65,"装备位置:官印",IF(stditems!C483=90,"装备位置:灵玉",IF(OR(stditems!C483=72,stditems!C483=73,stditems!C483=74),"装备位置:称号",IF(stditems!C483=30,"装备位置:勋章",IF(stditems!C483=28,"装备位置:马牌",IF(stditems!C483=12,"装备位置:盾牌",IF(OR(stditems!C483=66,stditems!C483=67),"装备位置:时装衣服",IF(OR(stditems!C483=68,stditems!C483=69),"装备位置:时装武器",IF(OR(stditems!C483=75,stditems!C483=76,stditems!C483=77),"装备位置:时装项链",IF(stditems!C483=78,"装备位置:时装头盔",IF(OR(stditems!C483=79,stditems!C483=80),"装备位置:时装手镯",IF(OR(stditems!C483=81,stditems!C483=82),"装备位置:时装戒指",IF(stditems!C483=83,"装备位置:时装勋章",IF(OR(stditems!C483=84,stditems!C483=85),"装备位置:时装腰带",IF(OR(stditems!C483=86,stditems!C483=87),"装备位置:时装靴子",IF(OR(stditems!C483=88,stditems!C483=89),"装备位置:时装宝石","其他物品"))))))))))))))))))))))))))))))))))))</f>
        <v>装备位置:腰带</v>
      </c>
      <c r="C483">
        <f>IF(OR(stditems!C483=5,stditems!C483=10,stditems!C483=11,stditems!C483=30,stditems!C483=16,stditems!C483=12,stditems!C483=25),0,IF(OR(stditems!C483=15,stditems!C483=19,stditems!C483=20,stditems!C483=21,stditems!C483=22,stditems!C483=23,stditems!C483=24,stditems!C483=26,stditems!C483=28,stditems!C483=29,stditems!C483=30,stditems!C483=53,stditems!C483=62,stditems!C483=63,stditems!C483=64,stditems!C483=65,stditems!C483=90),stditems!D483,""))</f>
        <v>0</v>
      </c>
      <c r="D483" t="str">
        <f>IF(ISNA( VLOOKUP(C483,attrDesc!A:C,2,FALSE)),"", "\250/"&amp;VLOOKUP(C483,attrDesc!A:C,2,FALSE)&amp;":"&amp;VLOOKUP(C483,attrDesc!A:C,3,FALSE))</f>
        <v/>
      </c>
      <c r="H483" t="str">
        <f t="shared" si="28"/>
        <v>151/装备位置:腰带</v>
      </c>
      <c r="I483" t="str">
        <f t="shared" si="29"/>
        <v>轩辕腰带=151/装备位置:腰带</v>
      </c>
      <c r="J483" t="str">
        <f t="shared" si="30"/>
        <v/>
      </c>
      <c r="K483" t="str">
        <f t="shared" si="31"/>
        <v/>
      </c>
    </row>
    <row r="484" spans="1:11" x14ac:dyDescent="0.2">
      <c r="A484" t="str">
        <f>IF(LEN(stditems!B484)=0,"",stditems!B484)</f>
        <v>轩辕战靴</v>
      </c>
      <c r="B484" t="str">
        <f>IF(stditems!C484=15,"装备位置:头盔",IF(OR(stditems!C484=19,stditems!C484=20,stditems!C484=21),"装备位置:项链",IF(OR(stditems!C484=5,stditems!C484=6),"装备位置:武器",IF(OR(stditems!C484=10,stditems!C484=11),"装备位置:衣服",IF(stditems!C484=16,"装备位置:斗笠",IF(OR(stditems!C484=22,stditems!C484=23),"装备位置:戒指",IF(OR(stditems!C484=24,stditems!C484=26),"装备位置:手镯",IF(stditems!C484=31,"双击使用物品",IF(stditems!C484=4,"书籍,双击使用",IF(stditems!C484=25,"装备位置:毒符",IF(stditems!C484=41,"任务物品",IF(stditems!C484=56,"强化宝石",IF(stditems!C484=0,"药品",IF(stditems!C484=3,"卷轴",IF(stditems!C484=43,"矿石",IF(stditems!C484=2,"可使用物品",IF(stditems!C484=64,"装备位置:腰带",IF(stditems!C484=62,"装备位置:鞋子",IF(stditems!C484=53,"装备位置:宝石\有气血石功能",IF(stditems!C484=63,"装备位置:灵石",IF(stditems!C484=65,"装备位置:官印",IF(stditems!C484=90,"装备位置:灵玉",IF(OR(stditems!C484=72,stditems!C484=73,stditems!C484=74),"装备位置:称号",IF(stditems!C484=30,"装备位置:勋章",IF(stditems!C484=28,"装备位置:马牌",IF(stditems!C484=12,"装备位置:盾牌",IF(OR(stditems!C484=66,stditems!C484=67),"装备位置:时装衣服",IF(OR(stditems!C484=68,stditems!C484=69),"装备位置:时装武器",IF(OR(stditems!C484=75,stditems!C484=76,stditems!C484=77),"装备位置:时装项链",IF(stditems!C484=78,"装备位置:时装头盔",IF(OR(stditems!C484=79,stditems!C484=80),"装备位置:时装手镯",IF(OR(stditems!C484=81,stditems!C484=82),"装备位置:时装戒指",IF(stditems!C484=83,"装备位置:时装勋章",IF(OR(stditems!C484=84,stditems!C484=85),"装备位置:时装腰带",IF(OR(stditems!C484=86,stditems!C484=87),"装备位置:时装靴子",IF(OR(stditems!C484=88,stditems!C484=89),"装备位置:时装宝石","其他物品"))))))))))))))))))))))))))))))))))))</f>
        <v>装备位置:鞋子</v>
      </c>
      <c r="C484">
        <f>IF(OR(stditems!C484=5,stditems!C484=10,stditems!C484=11,stditems!C484=30,stditems!C484=16,stditems!C484=12,stditems!C484=25),0,IF(OR(stditems!C484=15,stditems!C484=19,stditems!C484=20,stditems!C484=21,stditems!C484=22,stditems!C484=23,stditems!C484=24,stditems!C484=26,stditems!C484=28,stditems!C484=29,stditems!C484=30,stditems!C484=53,stditems!C484=62,stditems!C484=63,stditems!C484=64,stditems!C484=65,stditems!C484=90),stditems!D484,""))</f>
        <v>0</v>
      </c>
      <c r="D484" t="str">
        <f>IF(ISNA( VLOOKUP(C484,attrDesc!A:C,2,FALSE)),"", "\250/"&amp;VLOOKUP(C484,attrDesc!A:C,2,FALSE)&amp;":"&amp;VLOOKUP(C484,attrDesc!A:C,3,FALSE))</f>
        <v/>
      </c>
      <c r="H484" t="str">
        <f t="shared" si="28"/>
        <v>151/装备位置:鞋子</v>
      </c>
      <c r="I484" t="str">
        <f t="shared" si="29"/>
        <v>轩辕战靴=151/装备位置:鞋子</v>
      </c>
      <c r="J484" t="str">
        <f t="shared" si="30"/>
        <v/>
      </c>
      <c r="K484" t="str">
        <f t="shared" si="31"/>
        <v/>
      </c>
    </row>
    <row r="485" spans="1:11" x14ac:dyDescent="0.2">
      <c r="A485" t="str">
        <f>IF(LEN(stditems!B485)=0,"",stditems!B485)</f>
        <v>苍穹〤龙啸头盔</v>
      </c>
      <c r="B485" t="str">
        <f>IF(stditems!C485=15,"装备位置:头盔",IF(OR(stditems!C485=19,stditems!C485=20,stditems!C485=21),"装备位置:项链",IF(OR(stditems!C485=5,stditems!C485=6),"装备位置:武器",IF(OR(stditems!C485=10,stditems!C485=11),"装备位置:衣服",IF(stditems!C485=16,"装备位置:斗笠",IF(OR(stditems!C485=22,stditems!C485=23),"装备位置:戒指",IF(OR(stditems!C485=24,stditems!C485=26),"装备位置:手镯",IF(stditems!C485=31,"双击使用物品",IF(stditems!C485=4,"书籍,双击使用",IF(stditems!C485=25,"装备位置:毒符",IF(stditems!C485=41,"任务物品",IF(stditems!C485=56,"强化宝石",IF(stditems!C485=0,"药品",IF(stditems!C485=3,"卷轴",IF(stditems!C485=43,"矿石",IF(stditems!C485=2,"可使用物品",IF(stditems!C485=64,"装备位置:腰带",IF(stditems!C485=62,"装备位置:鞋子",IF(stditems!C485=53,"装备位置:宝石\有气血石功能",IF(stditems!C485=63,"装备位置:灵石",IF(stditems!C485=65,"装备位置:官印",IF(stditems!C485=90,"装备位置:灵玉",IF(OR(stditems!C485=72,stditems!C485=73,stditems!C485=74),"装备位置:称号",IF(stditems!C485=30,"装备位置:勋章",IF(stditems!C485=28,"装备位置:马牌",IF(stditems!C485=12,"装备位置:盾牌",IF(OR(stditems!C485=66,stditems!C485=67),"装备位置:时装衣服",IF(OR(stditems!C485=68,stditems!C485=69),"装备位置:时装武器",IF(OR(stditems!C485=75,stditems!C485=76,stditems!C485=77),"装备位置:时装项链",IF(stditems!C485=78,"装备位置:时装头盔",IF(OR(stditems!C485=79,stditems!C485=80),"装备位置:时装手镯",IF(OR(stditems!C485=81,stditems!C485=82),"装备位置:时装戒指",IF(stditems!C485=83,"装备位置:时装勋章",IF(OR(stditems!C485=84,stditems!C485=85),"装备位置:时装腰带",IF(OR(stditems!C485=86,stditems!C485=87),"装备位置:时装靴子",IF(OR(stditems!C485=88,stditems!C485=89),"装备位置:时装宝石","其他物品"))))))))))))))))))))))))))))))))))))</f>
        <v>装备位置:头盔</v>
      </c>
      <c r="C485">
        <f>IF(OR(stditems!C485=5,stditems!C485=10,stditems!C485=11,stditems!C485=30,stditems!C485=16,stditems!C485=12,stditems!C485=25),0,IF(OR(stditems!C485=15,stditems!C485=19,stditems!C485=20,stditems!C485=21,stditems!C485=22,stditems!C485=23,stditems!C485=24,stditems!C485=26,stditems!C485=28,stditems!C485=29,stditems!C485=30,stditems!C485=53,stditems!C485=62,stditems!C485=63,stditems!C485=64,stditems!C485=65,stditems!C485=90),stditems!D485,""))</f>
        <v>0</v>
      </c>
      <c r="D485" t="str">
        <f>IF(ISNA( VLOOKUP(C485,attrDesc!A:C,2,FALSE)),"", "\250/"&amp;VLOOKUP(C485,attrDesc!A:C,2,FALSE)&amp;":"&amp;VLOOKUP(C485,attrDesc!A:C,3,FALSE))</f>
        <v/>
      </c>
      <c r="H485" t="str">
        <f t="shared" si="28"/>
        <v>151/装备位置:头盔</v>
      </c>
      <c r="I485" t="str">
        <f t="shared" si="29"/>
        <v>苍穹〤龙啸头盔=151/装备位置:头盔</v>
      </c>
      <c r="J485" t="str">
        <f t="shared" si="30"/>
        <v/>
      </c>
      <c r="K485" t="str">
        <f t="shared" si="31"/>
        <v/>
      </c>
    </row>
    <row r="486" spans="1:11" x14ac:dyDescent="0.2">
      <c r="A486" t="str">
        <f>IF(LEN(stditems!B486)=0,"",stditems!B486)</f>
        <v>苍穹〤龙啸项链</v>
      </c>
      <c r="B486" t="str">
        <f>IF(stditems!C486=15,"装备位置:头盔",IF(OR(stditems!C486=19,stditems!C486=20,stditems!C486=21),"装备位置:项链",IF(OR(stditems!C486=5,stditems!C486=6),"装备位置:武器",IF(OR(stditems!C486=10,stditems!C486=11),"装备位置:衣服",IF(stditems!C486=16,"装备位置:斗笠",IF(OR(stditems!C486=22,stditems!C486=23),"装备位置:戒指",IF(OR(stditems!C486=24,stditems!C486=26),"装备位置:手镯",IF(stditems!C486=31,"双击使用物品",IF(stditems!C486=4,"书籍,双击使用",IF(stditems!C486=25,"装备位置:毒符",IF(stditems!C486=41,"任务物品",IF(stditems!C486=56,"强化宝石",IF(stditems!C486=0,"药品",IF(stditems!C486=3,"卷轴",IF(stditems!C486=43,"矿石",IF(stditems!C486=2,"可使用物品",IF(stditems!C486=64,"装备位置:腰带",IF(stditems!C486=62,"装备位置:鞋子",IF(stditems!C486=53,"装备位置:宝石\有气血石功能",IF(stditems!C486=63,"装备位置:灵石",IF(stditems!C486=65,"装备位置:官印",IF(stditems!C486=90,"装备位置:灵玉",IF(OR(stditems!C486=72,stditems!C486=73,stditems!C486=74),"装备位置:称号",IF(stditems!C486=30,"装备位置:勋章",IF(stditems!C486=28,"装备位置:马牌",IF(stditems!C486=12,"装备位置:盾牌",IF(OR(stditems!C486=66,stditems!C486=67),"装备位置:时装衣服",IF(OR(stditems!C486=68,stditems!C486=69),"装备位置:时装武器",IF(OR(stditems!C486=75,stditems!C486=76,stditems!C486=77),"装备位置:时装项链",IF(stditems!C486=78,"装备位置:时装头盔",IF(OR(stditems!C486=79,stditems!C486=80),"装备位置:时装手镯",IF(OR(stditems!C486=81,stditems!C486=82),"装备位置:时装戒指",IF(stditems!C486=83,"装备位置:时装勋章",IF(OR(stditems!C486=84,stditems!C486=85),"装备位置:时装腰带",IF(OR(stditems!C486=86,stditems!C486=87),"装备位置:时装靴子",IF(OR(stditems!C486=88,stditems!C486=89),"装备位置:时装宝石","其他物品"))))))))))))))))))))))))))))))))))))</f>
        <v>装备位置:项链</v>
      </c>
      <c r="C486">
        <f>IF(OR(stditems!C486=5,stditems!C486=10,stditems!C486=11,stditems!C486=30,stditems!C486=16,stditems!C486=12,stditems!C486=25),0,IF(OR(stditems!C486=15,stditems!C486=19,stditems!C486=20,stditems!C486=21,stditems!C486=22,stditems!C486=23,stditems!C486=24,stditems!C486=26,stditems!C486=28,stditems!C486=29,stditems!C486=30,stditems!C486=53,stditems!C486=62,stditems!C486=63,stditems!C486=64,stditems!C486=65,stditems!C486=90),stditems!D486,""))</f>
        <v>0</v>
      </c>
      <c r="D486" t="str">
        <f>IF(ISNA( VLOOKUP(C486,attrDesc!A:C,2,FALSE)),"", "\250/"&amp;VLOOKUP(C486,attrDesc!A:C,2,FALSE)&amp;":"&amp;VLOOKUP(C486,attrDesc!A:C,3,FALSE))</f>
        <v/>
      </c>
      <c r="H486" t="str">
        <f t="shared" si="28"/>
        <v>151/装备位置:项链</v>
      </c>
      <c r="I486" t="str">
        <f t="shared" si="29"/>
        <v>苍穹〤龙啸项链=151/装备位置:项链</v>
      </c>
      <c r="J486" t="str">
        <f t="shared" si="30"/>
        <v/>
      </c>
      <c r="K486" t="str">
        <f t="shared" si="31"/>
        <v/>
      </c>
    </row>
    <row r="487" spans="1:11" x14ac:dyDescent="0.2">
      <c r="A487" t="str">
        <f>IF(LEN(stditems!B487)=0,"",stditems!B487)</f>
        <v>苍穹〤龙啸戒指</v>
      </c>
      <c r="B487" t="str">
        <f>IF(stditems!C487=15,"装备位置:头盔",IF(OR(stditems!C487=19,stditems!C487=20,stditems!C487=21),"装备位置:项链",IF(OR(stditems!C487=5,stditems!C487=6),"装备位置:武器",IF(OR(stditems!C487=10,stditems!C487=11),"装备位置:衣服",IF(stditems!C487=16,"装备位置:斗笠",IF(OR(stditems!C487=22,stditems!C487=23),"装备位置:戒指",IF(OR(stditems!C487=24,stditems!C487=26),"装备位置:手镯",IF(stditems!C487=31,"双击使用物品",IF(stditems!C487=4,"书籍,双击使用",IF(stditems!C487=25,"装备位置:毒符",IF(stditems!C487=41,"任务物品",IF(stditems!C487=56,"强化宝石",IF(stditems!C487=0,"药品",IF(stditems!C487=3,"卷轴",IF(stditems!C487=43,"矿石",IF(stditems!C487=2,"可使用物品",IF(stditems!C487=64,"装备位置:腰带",IF(stditems!C487=62,"装备位置:鞋子",IF(stditems!C487=53,"装备位置:宝石\有气血石功能",IF(stditems!C487=63,"装备位置:灵石",IF(stditems!C487=65,"装备位置:官印",IF(stditems!C487=90,"装备位置:灵玉",IF(OR(stditems!C487=72,stditems!C487=73,stditems!C487=74),"装备位置:称号",IF(stditems!C487=30,"装备位置:勋章",IF(stditems!C487=28,"装备位置:马牌",IF(stditems!C487=12,"装备位置:盾牌",IF(OR(stditems!C487=66,stditems!C487=67),"装备位置:时装衣服",IF(OR(stditems!C487=68,stditems!C487=69),"装备位置:时装武器",IF(OR(stditems!C487=75,stditems!C487=76,stditems!C487=77),"装备位置:时装项链",IF(stditems!C487=78,"装备位置:时装头盔",IF(OR(stditems!C487=79,stditems!C487=80),"装备位置:时装手镯",IF(OR(stditems!C487=81,stditems!C487=82),"装备位置:时装戒指",IF(stditems!C487=83,"装备位置:时装勋章",IF(OR(stditems!C487=84,stditems!C487=85),"装备位置:时装腰带",IF(OR(stditems!C487=86,stditems!C487=87),"装备位置:时装靴子",IF(OR(stditems!C487=88,stditems!C487=89),"装备位置:时装宝石","其他物品"))))))))))))))))))))))))))))))))))))</f>
        <v>装备位置:戒指</v>
      </c>
      <c r="C487">
        <f>IF(OR(stditems!C487=5,stditems!C487=10,stditems!C487=11,stditems!C487=30,stditems!C487=16,stditems!C487=12,stditems!C487=25),0,IF(OR(stditems!C487=15,stditems!C487=19,stditems!C487=20,stditems!C487=21,stditems!C487=22,stditems!C487=23,stditems!C487=24,stditems!C487=26,stditems!C487=28,stditems!C487=29,stditems!C487=30,stditems!C487=53,stditems!C487=62,stditems!C487=63,stditems!C487=64,stditems!C487=65,stditems!C487=90),stditems!D487,""))</f>
        <v>0</v>
      </c>
      <c r="D487" t="str">
        <f>IF(ISNA( VLOOKUP(C487,attrDesc!A:C,2,FALSE)),"", "\250/"&amp;VLOOKUP(C487,attrDesc!A:C,2,FALSE)&amp;":"&amp;VLOOKUP(C487,attrDesc!A:C,3,FALSE))</f>
        <v/>
      </c>
      <c r="H487" t="str">
        <f t="shared" si="28"/>
        <v>151/装备位置:戒指</v>
      </c>
      <c r="I487" t="str">
        <f t="shared" si="29"/>
        <v>苍穹〤龙啸戒指=151/装备位置:戒指</v>
      </c>
      <c r="J487" t="str">
        <f t="shared" si="30"/>
        <v/>
      </c>
      <c r="K487" t="str">
        <f t="shared" si="31"/>
        <v/>
      </c>
    </row>
    <row r="488" spans="1:11" x14ac:dyDescent="0.2">
      <c r="A488" t="str">
        <f>IF(LEN(stditems!B488)=0,"",stditems!B488)</f>
        <v>苍穹〤龙啸护腕</v>
      </c>
      <c r="B488" t="str">
        <f>IF(stditems!C488=15,"装备位置:头盔",IF(OR(stditems!C488=19,stditems!C488=20,stditems!C488=21),"装备位置:项链",IF(OR(stditems!C488=5,stditems!C488=6),"装备位置:武器",IF(OR(stditems!C488=10,stditems!C488=11),"装备位置:衣服",IF(stditems!C488=16,"装备位置:斗笠",IF(OR(stditems!C488=22,stditems!C488=23),"装备位置:戒指",IF(OR(stditems!C488=24,stditems!C488=26),"装备位置:手镯",IF(stditems!C488=31,"双击使用物品",IF(stditems!C488=4,"书籍,双击使用",IF(stditems!C488=25,"装备位置:毒符",IF(stditems!C488=41,"任务物品",IF(stditems!C488=56,"强化宝石",IF(stditems!C488=0,"药品",IF(stditems!C488=3,"卷轴",IF(stditems!C488=43,"矿石",IF(stditems!C488=2,"可使用物品",IF(stditems!C488=64,"装备位置:腰带",IF(stditems!C488=62,"装备位置:鞋子",IF(stditems!C488=53,"装备位置:宝石\有气血石功能",IF(stditems!C488=63,"装备位置:灵石",IF(stditems!C488=65,"装备位置:官印",IF(stditems!C488=90,"装备位置:灵玉",IF(OR(stditems!C488=72,stditems!C488=73,stditems!C488=74),"装备位置:称号",IF(stditems!C488=30,"装备位置:勋章",IF(stditems!C488=28,"装备位置:马牌",IF(stditems!C488=12,"装备位置:盾牌",IF(OR(stditems!C488=66,stditems!C488=67),"装备位置:时装衣服",IF(OR(stditems!C488=68,stditems!C488=69),"装备位置:时装武器",IF(OR(stditems!C488=75,stditems!C488=76,stditems!C488=77),"装备位置:时装项链",IF(stditems!C488=78,"装备位置:时装头盔",IF(OR(stditems!C488=79,stditems!C488=80),"装备位置:时装手镯",IF(OR(stditems!C488=81,stditems!C488=82),"装备位置:时装戒指",IF(stditems!C488=83,"装备位置:时装勋章",IF(OR(stditems!C488=84,stditems!C488=85),"装备位置:时装腰带",IF(OR(stditems!C488=86,stditems!C488=87),"装备位置:时装靴子",IF(OR(stditems!C488=88,stditems!C488=89),"装备位置:时装宝石","其他物品"))))))))))))))))))))))))))))))))))))</f>
        <v>装备位置:手镯</v>
      </c>
      <c r="C488">
        <f>IF(OR(stditems!C488=5,stditems!C488=10,stditems!C488=11,stditems!C488=30,stditems!C488=16,stditems!C488=12,stditems!C488=25),0,IF(OR(stditems!C488=15,stditems!C488=19,stditems!C488=20,stditems!C488=21,stditems!C488=22,stditems!C488=23,stditems!C488=24,stditems!C488=26,stditems!C488=28,stditems!C488=29,stditems!C488=30,stditems!C488=53,stditems!C488=62,stditems!C488=63,stditems!C488=64,stditems!C488=65,stditems!C488=90),stditems!D488,""))</f>
        <v>0</v>
      </c>
      <c r="D488" t="str">
        <f>IF(ISNA( VLOOKUP(C488,attrDesc!A:C,2,FALSE)),"", "\250/"&amp;VLOOKUP(C488,attrDesc!A:C,2,FALSE)&amp;":"&amp;VLOOKUP(C488,attrDesc!A:C,3,FALSE))</f>
        <v/>
      </c>
      <c r="H488" t="str">
        <f t="shared" si="28"/>
        <v>151/装备位置:手镯</v>
      </c>
      <c r="I488" t="str">
        <f t="shared" si="29"/>
        <v>苍穹〤龙啸护腕=151/装备位置:手镯</v>
      </c>
      <c r="J488" t="str">
        <f t="shared" si="30"/>
        <v/>
      </c>
      <c r="K488" t="str">
        <f t="shared" si="31"/>
        <v/>
      </c>
    </row>
    <row r="489" spans="1:11" x14ac:dyDescent="0.2">
      <c r="A489" t="str">
        <f>IF(LEN(stditems!B489)=0,"",stditems!B489)</f>
        <v>苍穹〤龙啸腰带</v>
      </c>
      <c r="B489" t="str">
        <f>IF(stditems!C489=15,"装备位置:头盔",IF(OR(stditems!C489=19,stditems!C489=20,stditems!C489=21),"装备位置:项链",IF(OR(stditems!C489=5,stditems!C489=6),"装备位置:武器",IF(OR(stditems!C489=10,stditems!C489=11),"装备位置:衣服",IF(stditems!C489=16,"装备位置:斗笠",IF(OR(stditems!C489=22,stditems!C489=23),"装备位置:戒指",IF(OR(stditems!C489=24,stditems!C489=26),"装备位置:手镯",IF(stditems!C489=31,"双击使用物品",IF(stditems!C489=4,"书籍,双击使用",IF(stditems!C489=25,"装备位置:毒符",IF(stditems!C489=41,"任务物品",IF(stditems!C489=56,"强化宝石",IF(stditems!C489=0,"药品",IF(stditems!C489=3,"卷轴",IF(stditems!C489=43,"矿石",IF(stditems!C489=2,"可使用物品",IF(stditems!C489=64,"装备位置:腰带",IF(stditems!C489=62,"装备位置:鞋子",IF(stditems!C489=53,"装备位置:宝石\有气血石功能",IF(stditems!C489=63,"装备位置:灵石",IF(stditems!C489=65,"装备位置:官印",IF(stditems!C489=90,"装备位置:灵玉",IF(OR(stditems!C489=72,stditems!C489=73,stditems!C489=74),"装备位置:称号",IF(stditems!C489=30,"装备位置:勋章",IF(stditems!C489=28,"装备位置:马牌",IF(stditems!C489=12,"装备位置:盾牌",IF(OR(stditems!C489=66,stditems!C489=67),"装备位置:时装衣服",IF(OR(stditems!C489=68,stditems!C489=69),"装备位置:时装武器",IF(OR(stditems!C489=75,stditems!C489=76,stditems!C489=77),"装备位置:时装项链",IF(stditems!C489=78,"装备位置:时装头盔",IF(OR(stditems!C489=79,stditems!C489=80),"装备位置:时装手镯",IF(OR(stditems!C489=81,stditems!C489=82),"装备位置:时装戒指",IF(stditems!C489=83,"装备位置:时装勋章",IF(OR(stditems!C489=84,stditems!C489=85),"装备位置:时装腰带",IF(OR(stditems!C489=86,stditems!C489=87),"装备位置:时装靴子",IF(OR(stditems!C489=88,stditems!C489=89),"装备位置:时装宝石","其他物品"))))))))))))))))))))))))))))))))))))</f>
        <v>装备位置:腰带</v>
      </c>
      <c r="C489">
        <f>IF(OR(stditems!C489=5,stditems!C489=10,stditems!C489=11,stditems!C489=30,stditems!C489=16,stditems!C489=12,stditems!C489=25),0,IF(OR(stditems!C489=15,stditems!C489=19,stditems!C489=20,stditems!C489=21,stditems!C489=22,stditems!C489=23,stditems!C489=24,stditems!C489=26,stditems!C489=28,stditems!C489=29,stditems!C489=30,stditems!C489=53,stditems!C489=62,stditems!C489=63,stditems!C489=64,stditems!C489=65,stditems!C489=90),stditems!D489,""))</f>
        <v>0</v>
      </c>
      <c r="D489" t="str">
        <f>IF(ISNA( VLOOKUP(C489,attrDesc!A:C,2,FALSE)),"", "\250/"&amp;VLOOKUP(C489,attrDesc!A:C,2,FALSE)&amp;":"&amp;VLOOKUP(C489,attrDesc!A:C,3,FALSE))</f>
        <v/>
      </c>
      <c r="H489" t="str">
        <f t="shared" si="28"/>
        <v>151/装备位置:腰带</v>
      </c>
      <c r="I489" t="str">
        <f t="shared" si="29"/>
        <v>苍穹〤龙啸腰带=151/装备位置:腰带</v>
      </c>
      <c r="J489" t="str">
        <f t="shared" si="30"/>
        <v/>
      </c>
      <c r="K489" t="str">
        <f t="shared" si="31"/>
        <v/>
      </c>
    </row>
    <row r="490" spans="1:11" x14ac:dyDescent="0.2">
      <c r="A490" t="str">
        <f>IF(LEN(stditems!B490)=0,"",stditems!B490)</f>
        <v>苍穹〤龙啸战靴</v>
      </c>
      <c r="B490" t="str">
        <f>IF(stditems!C490=15,"装备位置:头盔",IF(OR(stditems!C490=19,stditems!C490=20,stditems!C490=21),"装备位置:项链",IF(OR(stditems!C490=5,stditems!C490=6),"装备位置:武器",IF(OR(stditems!C490=10,stditems!C490=11),"装备位置:衣服",IF(stditems!C490=16,"装备位置:斗笠",IF(OR(stditems!C490=22,stditems!C490=23),"装备位置:戒指",IF(OR(stditems!C490=24,stditems!C490=26),"装备位置:手镯",IF(stditems!C490=31,"双击使用物品",IF(stditems!C490=4,"书籍,双击使用",IF(stditems!C490=25,"装备位置:毒符",IF(stditems!C490=41,"任务物品",IF(stditems!C490=56,"强化宝石",IF(stditems!C490=0,"药品",IF(stditems!C490=3,"卷轴",IF(stditems!C490=43,"矿石",IF(stditems!C490=2,"可使用物品",IF(stditems!C490=64,"装备位置:腰带",IF(stditems!C490=62,"装备位置:鞋子",IF(stditems!C490=53,"装备位置:宝石\有气血石功能",IF(stditems!C490=63,"装备位置:灵石",IF(stditems!C490=65,"装备位置:官印",IF(stditems!C490=90,"装备位置:灵玉",IF(OR(stditems!C490=72,stditems!C490=73,stditems!C490=74),"装备位置:称号",IF(stditems!C490=30,"装备位置:勋章",IF(stditems!C490=28,"装备位置:马牌",IF(stditems!C490=12,"装备位置:盾牌",IF(OR(stditems!C490=66,stditems!C490=67),"装备位置:时装衣服",IF(OR(stditems!C490=68,stditems!C490=69),"装备位置:时装武器",IF(OR(stditems!C490=75,stditems!C490=76,stditems!C490=77),"装备位置:时装项链",IF(stditems!C490=78,"装备位置:时装头盔",IF(OR(stditems!C490=79,stditems!C490=80),"装备位置:时装手镯",IF(OR(stditems!C490=81,stditems!C490=82),"装备位置:时装戒指",IF(stditems!C490=83,"装备位置:时装勋章",IF(OR(stditems!C490=84,stditems!C490=85),"装备位置:时装腰带",IF(OR(stditems!C490=86,stditems!C490=87),"装备位置:时装靴子",IF(OR(stditems!C490=88,stditems!C490=89),"装备位置:时装宝石","其他物品"))))))))))))))))))))))))))))))))))))</f>
        <v>装备位置:鞋子</v>
      </c>
      <c r="C490">
        <f>IF(OR(stditems!C490=5,stditems!C490=10,stditems!C490=11,stditems!C490=30,stditems!C490=16,stditems!C490=12,stditems!C490=25),0,IF(OR(stditems!C490=15,stditems!C490=19,stditems!C490=20,stditems!C490=21,stditems!C490=22,stditems!C490=23,stditems!C490=24,stditems!C490=26,stditems!C490=28,stditems!C490=29,stditems!C490=30,stditems!C490=53,stditems!C490=62,stditems!C490=63,stditems!C490=64,stditems!C490=65,stditems!C490=90),stditems!D490,""))</f>
        <v>0</v>
      </c>
      <c r="D490" t="str">
        <f>IF(ISNA( VLOOKUP(C490,attrDesc!A:C,2,FALSE)),"", "\250/"&amp;VLOOKUP(C490,attrDesc!A:C,2,FALSE)&amp;":"&amp;VLOOKUP(C490,attrDesc!A:C,3,FALSE))</f>
        <v/>
      </c>
      <c r="H490" t="str">
        <f t="shared" si="28"/>
        <v>151/装备位置:鞋子</v>
      </c>
      <c r="I490" t="str">
        <f t="shared" si="29"/>
        <v>苍穹〤龙啸战靴=151/装备位置:鞋子</v>
      </c>
      <c r="J490" t="str">
        <f t="shared" si="30"/>
        <v/>
      </c>
      <c r="K490" t="str">
        <f t="shared" si="31"/>
        <v/>
      </c>
    </row>
    <row r="491" spans="1:11" x14ac:dyDescent="0.2">
      <c r="A491" t="str">
        <f>IF(LEN(stditems!B491)=0,"",stditems!B491)</f>
        <v>炽血〤凤舞头盔</v>
      </c>
      <c r="B491" t="str">
        <f>IF(stditems!C491=15,"装备位置:头盔",IF(OR(stditems!C491=19,stditems!C491=20,stditems!C491=21),"装备位置:项链",IF(OR(stditems!C491=5,stditems!C491=6),"装备位置:武器",IF(OR(stditems!C491=10,stditems!C491=11),"装备位置:衣服",IF(stditems!C491=16,"装备位置:斗笠",IF(OR(stditems!C491=22,stditems!C491=23),"装备位置:戒指",IF(OR(stditems!C491=24,stditems!C491=26),"装备位置:手镯",IF(stditems!C491=31,"双击使用物品",IF(stditems!C491=4,"书籍,双击使用",IF(stditems!C491=25,"装备位置:毒符",IF(stditems!C491=41,"任务物品",IF(stditems!C491=56,"强化宝石",IF(stditems!C491=0,"药品",IF(stditems!C491=3,"卷轴",IF(stditems!C491=43,"矿石",IF(stditems!C491=2,"可使用物品",IF(stditems!C491=64,"装备位置:腰带",IF(stditems!C491=62,"装备位置:鞋子",IF(stditems!C491=53,"装备位置:宝石\有气血石功能",IF(stditems!C491=63,"装备位置:灵石",IF(stditems!C491=65,"装备位置:官印",IF(stditems!C491=90,"装备位置:灵玉",IF(OR(stditems!C491=72,stditems!C491=73,stditems!C491=74),"装备位置:称号",IF(stditems!C491=30,"装备位置:勋章",IF(stditems!C491=28,"装备位置:马牌",IF(stditems!C491=12,"装备位置:盾牌",IF(OR(stditems!C491=66,stditems!C491=67),"装备位置:时装衣服",IF(OR(stditems!C491=68,stditems!C491=69),"装备位置:时装武器",IF(OR(stditems!C491=75,stditems!C491=76,stditems!C491=77),"装备位置:时装项链",IF(stditems!C491=78,"装备位置:时装头盔",IF(OR(stditems!C491=79,stditems!C491=80),"装备位置:时装手镯",IF(OR(stditems!C491=81,stditems!C491=82),"装备位置:时装戒指",IF(stditems!C491=83,"装备位置:时装勋章",IF(OR(stditems!C491=84,stditems!C491=85),"装备位置:时装腰带",IF(OR(stditems!C491=86,stditems!C491=87),"装备位置:时装靴子",IF(OR(stditems!C491=88,stditems!C491=89),"装备位置:时装宝石","其他物品"))))))))))))))))))))))))))))))))))))</f>
        <v>装备位置:头盔</v>
      </c>
      <c r="C491">
        <f>IF(OR(stditems!C491=5,stditems!C491=10,stditems!C491=11,stditems!C491=30,stditems!C491=16,stditems!C491=12,stditems!C491=25),0,IF(OR(stditems!C491=15,stditems!C491=19,stditems!C491=20,stditems!C491=21,stditems!C491=22,stditems!C491=23,stditems!C491=24,stditems!C491=26,stditems!C491=28,stditems!C491=29,stditems!C491=30,stditems!C491=53,stditems!C491=62,stditems!C491=63,stditems!C491=64,stditems!C491=65,stditems!C491=90),stditems!D491,""))</f>
        <v>0</v>
      </c>
      <c r="D491" t="str">
        <f>IF(ISNA( VLOOKUP(C491,attrDesc!A:C,2,FALSE)),"", "\250/"&amp;VLOOKUP(C491,attrDesc!A:C,2,FALSE)&amp;":"&amp;VLOOKUP(C491,attrDesc!A:C,3,FALSE))</f>
        <v/>
      </c>
      <c r="H491" t="str">
        <f t="shared" si="28"/>
        <v>151/装备位置:头盔</v>
      </c>
      <c r="I491" t="str">
        <f t="shared" si="29"/>
        <v>炽血〤凤舞头盔=151/装备位置:头盔</v>
      </c>
      <c r="J491" t="str">
        <f t="shared" si="30"/>
        <v/>
      </c>
      <c r="K491" t="str">
        <f t="shared" si="31"/>
        <v/>
      </c>
    </row>
    <row r="492" spans="1:11" x14ac:dyDescent="0.2">
      <c r="A492" t="str">
        <f>IF(LEN(stditems!B492)=0,"",stditems!B492)</f>
        <v>炽血〤凤舞项链</v>
      </c>
      <c r="B492" t="str">
        <f>IF(stditems!C492=15,"装备位置:头盔",IF(OR(stditems!C492=19,stditems!C492=20,stditems!C492=21),"装备位置:项链",IF(OR(stditems!C492=5,stditems!C492=6),"装备位置:武器",IF(OR(stditems!C492=10,stditems!C492=11),"装备位置:衣服",IF(stditems!C492=16,"装备位置:斗笠",IF(OR(stditems!C492=22,stditems!C492=23),"装备位置:戒指",IF(OR(stditems!C492=24,stditems!C492=26),"装备位置:手镯",IF(stditems!C492=31,"双击使用物品",IF(stditems!C492=4,"书籍,双击使用",IF(stditems!C492=25,"装备位置:毒符",IF(stditems!C492=41,"任务物品",IF(stditems!C492=56,"强化宝石",IF(stditems!C492=0,"药品",IF(stditems!C492=3,"卷轴",IF(stditems!C492=43,"矿石",IF(stditems!C492=2,"可使用物品",IF(stditems!C492=64,"装备位置:腰带",IF(stditems!C492=62,"装备位置:鞋子",IF(stditems!C492=53,"装备位置:宝石\有气血石功能",IF(stditems!C492=63,"装备位置:灵石",IF(stditems!C492=65,"装备位置:官印",IF(stditems!C492=90,"装备位置:灵玉",IF(OR(stditems!C492=72,stditems!C492=73,stditems!C492=74),"装备位置:称号",IF(stditems!C492=30,"装备位置:勋章",IF(stditems!C492=28,"装备位置:马牌",IF(stditems!C492=12,"装备位置:盾牌",IF(OR(stditems!C492=66,stditems!C492=67),"装备位置:时装衣服",IF(OR(stditems!C492=68,stditems!C492=69),"装备位置:时装武器",IF(OR(stditems!C492=75,stditems!C492=76,stditems!C492=77),"装备位置:时装项链",IF(stditems!C492=78,"装备位置:时装头盔",IF(OR(stditems!C492=79,stditems!C492=80),"装备位置:时装手镯",IF(OR(stditems!C492=81,stditems!C492=82),"装备位置:时装戒指",IF(stditems!C492=83,"装备位置:时装勋章",IF(OR(stditems!C492=84,stditems!C492=85),"装备位置:时装腰带",IF(OR(stditems!C492=86,stditems!C492=87),"装备位置:时装靴子",IF(OR(stditems!C492=88,stditems!C492=89),"装备位置:时装宝石","其他物品"))))))))))))))))))))))))))))))))))))</f>
        <v>装备位置:项链</v>
      </c>
      <c r="C492">
        <f>IF(OR(stditems!C492=5,stditems!C492=10,stditems!C492=11,stditems!C492=30,stditems!C492=16,stditems!C492=12,stditems!C492=25),0,IF(OR(stditems!C492=15,stditems!C492=19,stditems!C492=20,stditems!C492=21,stditems!C492=22,stditems!C492=23,stditems!C492=24,stditems!C492=26,stditems!C492=28,stditems!C492=29,stditems!C492=30,stditems!C492=53,stditems!C492=62,stditems!C492=63,stditems!C492=64,stditems!C492=65,stditems!C492=90),stditems!D492,""))</f>
        <v>0</v>
      </c>
      <c r="D492" t="str">
        <f>IF(ISNA( VLOOKUP(C492,attrDesc!A:C,2,FALSE)),"", "\250/"&amp;VLOOKUP(C492,attrDesc!A:C,2,FALSE)&amp;":"&amp;VLOOKUP(C492,attrDesc!A:C,3,FALSE))</f>
        <v/>
      </c>
      <c r="H492" t="str">
        <f t="shared" si="28"/>
        <v>151/装备位置:项链</v>
      </c>
      <c r="I492" t="str">
        <f t="shared" si="29"/>
        <v>炽血〤凤舞项链=151/装备位置:项链</v>
      </c>
      <c r="J492" t="str">
        <f t="shared" si="30"/>
        <v/>
      </c>
      <c r="K492" t="str">
        <f t="shared" si="31"/>
        <v/>
      </c>
    </row>
    <row r="493" spans="1:11" x14ac:dyDescent="0.2">
      <c r="A493" t="str">
        <f>IF(LEN(stditems!B493)=0,"",stditems!B493)</f>
        <v>炽血〤凤舞指环</v>
      </c>
      <c r="B493" t="str">
        <f>IF(stditems!C493=15,"装备位置:头盔",IF(OR(stditems!C493=19,stditems!C493=20,stditems!C493=21),"装备位置:项链",IF(OR(stditems!C493=5,stditems!C493=6),"装备位置:武器",IF(OR(stditems!C493=10,stditems!C493=11),"装备位置:衣服",IF(stditems!C493=16,"装备位置:斗笠",IF(OR(stditems!C493=22,stditems!C493=23),"装备位置:戒指",IF(OR(stditems!C493=24,stditems!C493=26),"装备位置:手镯",IF(stditems!C493=31,"双击使用物品",IF(stditems!C493=4,"书籍,双击使用",IF(stditems!C493=25,"装备位置:毒符",IF(stditems!C493=41,"任务物品",IF(stditems!C493=56,"强化宝石",IF(stditems!C493=0,"药品",IF(stditems!C493=3,"卷轴",IF(stditems!C493=43,"矿石",IF(stditems!C493=2,"可使用物品",IF(stditems!C493=64,"装备位置:腰带",IF(stditems!C493=62,"装备位置:鞋子",IF(stditems!C493=53,"装备位置:宝石\有气血石功能",IF(stditems!C493=63,"装备位置:灵石",IF(stditems!C493=65,"装备位置:官印",IF(stditems!C493=90,"装备位置:灵玉",IF(OR(stditems!C493=72,stditems!C493=73,stditems!C493=74),"装备位置:称号",IF(stditems!C493=30,"装备位置:勋章",IF(stditems!C493=28,"装备位置:马牌",IF(stditems!C493=12,"装备位置:盾牌",IF(OR(stditems!C493=66,stditems!C493=67),"装备位置:时装衣服",IF(OR(stditems!C493=68,stditems!C493=69),"装备位置:时装武器",IF(OR(stditems!C493=75,stditems!C493=76,stditems!C493=77),"装备位置:时装项链",IF(stditems!C493=78,"装备位置:时装头盔",IF(OR(stditems!C493=79,stditems!C493=80),"装备位置:时装手镯",IF(OR(stditems!C493=81,stditems!C493=82),"装备位置:时装戒指",IF(stditems!C493=83,"装备位置:时装勋章",IF(OR(stditems!C493=84,stditems!C493=85),"装备位置:时装腰带",IF(OR(stditems!C493=86,stditems!C493=87),"装备位置:时装靴子",IF(OR(stditems!C493=88,stditems!C493=89),"装备位置:时装宝石","其他物品"))))))))))))))))))))))))))))))))))))</f>
        <v>装备位置:戒指</v>
      </c>
      <c r="C493">
        <f>IF(OR(stditems!C493=5,stditems!C493=10,stditems!C493=11,stditems!C493=30,stditems!C493=16,stditems!C493=12,stditems!C493=25),0,IF(OR(stditems!C493=15,stditems!C493=19,stditems!C493=20,stditems!C493=21,stditems!C493=22,stditems!C493=23,stditems!C493=24,stditems!C493=26,stditems!C493=28,stditems!C493=29,stditems!C493=30,stditems!C493=53,stditems!C493=62,stditems!C493=63,stditems!C493=64,stditems!C493=65,stditems!C493=90),stditems!D493,""))</f>
        <v>0</v>
      </c>
      <c r="D493" t="str">
        <f>IF(ISNA( VLOOKUP(C493,attrDesc!A:C,2,FALSE)),"", "\250/"&amp;VLOOKUP(C493,attrDesc!A:C,2,FALSE)&amp;":"&amp;VLOOKUP(C493,attrDesc!A:C,3,FALSE))</f>
        <v/>
      </c>
      <c r="H493" t="str">
        <f t="shared" si="28"/>
        <v>151/装备位置:戒指</v>
      </c>
      <c r="I493" t="str">
        <f t="shared" si="29"/>
        <v>炽血〤凤舞指环=151/装备位置:戒指</v>
      </c>
      <c r="J493" t="str">
        <f t="shared" si="30"/>
        <v/>
      </c>
      <c r="K493" t="str">
        <f t="shared" si="31"/>
        <v/>
      </c>
    </row>
    <row r="494" spans="1:11" x14ac:dyDescent="0.2">
      <c r="A494" t="str">
        <f>IF(LEN(stditems!B494)=0,"",stditems!B494)</f>
        <v>炽血〤凤舞护腕</v>
      </c>
      <c r="B494" t="str">
        <f>IF(stditems!C494=15,"装备位置:头盔",IF(OR(stditems!C494=19,stditems!C494=20,stditems!C494=21),"装备位置:项链",IF(OR(stditems!C494=5,stditems!C494=6),"装备位置:武器",IF(OR(stditems!C494=10,stditems!C494=11),"装备位置:衣服",IF(stditems!C494=16,"装备位置:斗笠",IF(OR(stditems!C494=22,stditems!C494=23),"装备位置:戒指",IF(OR(stditems!C494=24,stditems!C494=26),"装备位置:手镯",IF(stditems!C494=31,"双击使用物品",IF(stditems!C494=4,"书籍,双击使用",IF(stditems!C494=25,"装备位置:毒符",IF(stditems!C494=41,"任务物品",IF(stditems!C494=56,"强化宝石",IF(stditems!C494=0,"药品",IF(stditems!C494=3,"卷轴",IF(stditems!C494=43,"矿石",IF(stditems!C494=2,"可使用物品",IF(stditems!C494=64,"装备位置:腰带",IF(stditems!C494=62,"装备位置:鞋子",IF(stditems!C494=53,"装备位置:宝石\有气血石功能",IF(stditems!C494=63,"装备位置:灵石",IF(stditems!C494=65,"装备位置:官印",IF(stditems!C494=90,"装备位置:灵玉",IF(OR(stditems!C494=72,stditems!C494=73,stditems!C494=74),"装备位置:称号",IF(stditems!C494=30,"装备位置:勋章",IF(stditems!C494=28,"装备位置:马牌",IF(stditems!C494=12,"装备位置:盾牌",IF(OR(stditems!C494=66,stditems!C494=67),"装备位置:时装衣服",IF(OR(stditems!C494=68,stditems!C494=69),"装备位置:时装武器",IF(OR(stditems!C494=75,stditems!C494=76,stditems!C494=77),"装备位置:时装项链",IF(stditems!C494=78,"装备位置:时装头盔",IF(OR(stditems!C494=79,stditems!C494=80),"装备位置:时装手镯",IF(OR(stditems!C494=81,stditems!C494=82),"装备位置:时装戒指",IF(stditems!C494=83,"装备位置:时装勋章",IF(OR(stditems!C494=84,stditems!C494=85),"装备位置:时装腰带",IF(OR(stditems!C494=86,stditems!C494=87),"装备位置:时装靴子",IF(OR(stditems!C494=88,stditems!C494=89),"装备位置:时装宝石","其他物品"))))))))))))))))))))))))))))))))))))</f>
        <v>装备位置:手镯</v>
      </c>
      <c r="C494">
        <f>IF(OR(stditems!C494=5,stditems!C494=10,stditems!C494=11,stditems!C494=30,stditems!C494=16,stditems!C494=12,stditems!C494=25),0,IF(OR(stditems!C494=15,stditems!C494=19,stditems!C494=20,stditems!C494=21,stditems!C494=22,stditems!C494=23,stditems!C494=24,stditems!C494=26,stditems!C494=28,stditems!C494=29,stditems!C494=30,stditems!C494=53,stditems!C494=62,stditems!C494=63,stditems!C494=64,stditems!C494=65,stditems!C494=90),stditems!D494,""))</f>
        <v>0</v>
      </c>
      <c r="D494" t="str">
        <f>IF(ISNA( VLOOKUP(C494,attrDesc!A:C,2,FALSE)),"", "\250/"&amp;VLOOKUP(C494,attrDesc!A:C,2,FALSE)&amp;":"&amp;VLOOKUP(C494,attrDesc!A:C,3,FALSE))</f>
        <v/>
      </c>
      <c r="H494" t="str">
        <f t="shared" si="28"/>
        <v>151/装备位置:手镯</v>
      </c>
      <c r="I494" t="str">
        <f t="shared" si="29"/>
        <v>炽血〤凤舞护腕=151/装备位置:手镯</v>
      </c>
      <c r="J494" t="str">
        <f t="shared" si="30"/>
        <v/>
      </c>
      <c r="K494" t="str">
        <f t="shared" si="31"/>
        <v/>
      </c>
    </row>
    <row r="495" spans="1:11" x14ac:dyDescent="0.2">
      <c r="A495" t="str">
        <f>IF(LEN(stditems!B495)=0,"",stditems!B495)</f>
        <v>炽血〤凤舞腰带</v>
      </c>
      <c r="B495" t="str">
        <f>IF(stditems!C495=15,"装备位置:头盔",IF(OR(stditems!C495=19,stditems!C495=20,stditems!C495=21),"装备位置:项链",IF(OR(stditems!C495=5,stditems!C495=6),"装备位置:武器",IF(OR(stditems!C495=10,stditems!C495=11),"装备位置:衣服",IF(stditems!C495=16,"装备位置:斗笠",IF(OR(stditems!C495=22,stditems!C495=23),"装备位置:戒指",IF(OR(stditems!C495=24,stditems!C495=26),"装备位置:手镯",IF(stditems!C495=31,"双击使用物品",IF(stditems!C495=4,"书籍,双击使用",IF(stditems!C495=25,"装备位置:毒符",IF(stditems!C495=41,"任务物品",IF(stditems!C495=56,"强化宝石",IF(stditems!C495=0,"药品",IF(stditems!C495=3,"卷轴",IF(stditems!C495=43,"矿石",IF(stditems!C495=2,"可使用物品",IF(stditems!C495=64,"装备位置:腰带",IF(stditems!C495=62,"装备位置:鞋子",IF(stditems!C495=53,"装备位置:宝石\有气血石功能",IF(stditems!C495=63,"装备位置:灵石",IF(stditems!C495=65,"装备位置:官印",IF(stditems!C495=90,"装备位置:灵玉",IF(OR(stditems!C495=72,stditems!C495=73,stditems!C495=74),"装备位置:称号",IF(stditems!C495=30,"装备位置:勋章",IF(stditems!C495=28,"装备位置:马牌",IF(stditems!C495=12,"装备位置:盾牌",IF(OR(stditems!C495=66,stditems!C495=67),"装备位置:时装衣服",IF(OR(stditems!C495=68,stditems!C495=69),"装备位置:时装武器",IF(OR(stditems!C495=75,stditems!C495=76,stditems!C495=77),"装备位置:时装项链",IF(stditems!C495=78,"装备位置:时装头盔",IF(OR(stditems!C495=79,stditems!C495=80),"装备位置:时装手镯",IF(OR(stditems!C495=81,stditems!C495=82),"装备位置:时装戒指",IF(stditems!C495=83,"装备位置:时装勋章",IF(OR(stditems!C495=84,stditems!C495=85),"装备位置:时装腰带",IF(OR(stditems!C495=86,stditems!C495=87),"装备位置:时装靴子",IF(OR(stditems!C495=88,stditems!C495=89),"装备位置:时装宝石","其他物品"))))))))))))))))))))))))))))))))))))</f>
        <v>装备位置:腰带</v>
      </c>
      <c r="C495">
        <f>IF(OR(stditems!C495=5,stditems!C495=10,stditems!C495=11,stditems!C495=30,stditems!C495=16,stditems!C495=12,stditems!C495=25),0,IF(OR(stditems!C495=15,stditems!C495=19,stditems!C495=20,stditems!C495=21,stditems!C495=22,stditems!C495=23,stditems!C495=24,stditems!C495=26,stditems!C495=28,stditems!C495=29,stditems!C495=30,stditems!C495=53,stditems!C495=62,stditems!C495=63,stditems!C495=64,stditems!C495=65,stditems!C495=90),stditems!D495,""))</f>
        <v>0</v>
      </c>
      <c r="D495" t="str">
        <f>IF(ISNA( VLOOKUP(C495,attrDesc!A:C,2,FALSE)),"", "\250/"&amp;VLOOKUP(C495,attrDesc!A:C,2,FALSE)&amp;":"&amp;VLOOKUP(C495,attrDesc!A:C,3,FALSE))</f>
        <v/>
      </c>
      <c r="H495" t="str">
        <f t="shared" si="28"/>
        <v>151/装备位置:腰带</v>
      </c>
      <c r="I495" t="str">
        <f t="shared" si="29"/>
        <v>炽血〤凤舞腰带=151/装备位置:腰带</v>
      </c>
      <c r="J495" t="str">
        <f t="shared" si="30"/>
        <v/>
      </c>
      <c r="K495" t="str">
        <f t="shared" si="31"/>
        <v/>
      </c>
    </row>
    <row r="496" spans="1:11" x14ac:dyDescent="0.2">
      <c r="A496" t="str">
        <f>IF(LEN(stditems!B496)=0,"",stditems!B496)</f>
        <v>炽血〤凤舞战靴</v>
      </c>
      <c r="B496" t="str">
        <f>IF(stditems!C496=15,"装备位置:头盔",IF(OR(stditems!C496=19,stditems!C496=20,stditems!C496=21),"装备位置:项链",IF(OR(stditems!C496=5,stditems!C496=6),"装备位置:武器",IF(OR(stditems!C496=10,stditems!C496=11),"装备位置:衣服",IF(stditems!C496=16,"装备位置:斗笠",IF(OR(stditems!C496=22,stditems!C496=23),"装备位置:戒指",IF(OR(stditems!C496=24,stditems!C496=26),"装备位置:手镯",IF(stditems!C496=31,"双击使用物品",IF(stditems!C496=4,"书籍,双击使用",IF(stditems!C496=25,"装备位置:毒符",IF(stditems!C496=41,"任务物品",IF(stditems!C496=56,"强化宝石",IF(stditems!C496=0,"药品",IF(stditems!C496=3,"卷轴",IF(stditems!C496=43,"矿石",IF(stditems!C496=2,"可使用物品",IF(stditems!C496=64,"装备位置:腰带",IF(stditems!C496=62,"装备位置:鞋子",IF(stditems!C496=53,"装备位置:宝石\有气血石功能",IF(stditems!C496=63,"装备位置:灵石",IF(stditems!C496=65,"装备位置:官印",IF(stditems!C496=90,"装备位置:灵玉",IF(OR(stditems!C496=72,stditems!C496=73,stditems!C496=74),"装备位置:称号",IF(stditems!C496=30,"装备位置:勋章",IF(stditems!C496=28,"装备位置:马牌",IF(stditems!C496=12,"装备位置:盾牌",IF(OR(stditems!C496=66,stditems!C496=67),"装备位置:时装衣服",IF(OR(stditems!C496=68,stditems!C496=69),"装备位置:时装武器",IF(OR(stditems!C496=75,stditems!C496=76,stditems!C496=77),"装备位置:时装项链",IF(stditems!C496=78,"装备位置:时装头盔",IF(OR(stditems!C496=79,stditems!C496=80),"装备位置:时装手镯",IF(OR(stditems!C496=81,stditems!C496=82),"装备位置:时装戒指",IF(stditems!C496=83,"装备位置:时装勋章",IF(OR(stditems!C496=84,stditems!C496=85),"装备位置:时装腰带",IF(OR(stditems!C496=86,stditems!C496=87),"装备位置:时装靴子",IF(OR(stditems!C496=88,stditems!C496=89),"装备位置:时装宝石","其他物品"))))))))))))))))))))))))))))))))))))</f>
        <v>装备位置:鞋子</v>
      </c>
      <c r="C496">
        <f>IF(OR(stditems!C496=5,stditems!C496=10,stditems!C496=11,stditems!C496=30,stditems!C496=16,stditems!C496=12,stditems!C496=25),0,IF(OR(stditems!C496=15,stditems!C496=19,stditems!C496=20,stditems!C496=21,stditems!C496=22,stditems!C496=23,stditems!C496=24,stditems!C496=26,stditems!C496=28,stditems!C496=29,stditems!C496=30,stditems!C496=53,stditems!C496=62,stditems!C496=63,stditems!C496=64,stditems!C496=65,stditems!C496=90),stditems!D496,""))</f>
        <v>0</v>
      </c>
      <c r="D496" t="str">
        <f>IF(ISNA( VLOOKUP(C496,attrDesc!A:C,2,FALSE)),"", "\250/"&amp;VLOOKUP(C496,attrDesc!A:C,2,FALSE)&amp;":"&amp;VLOOKUP(C496,attrDesc!A:C,3,FALSE))</f>
        <v/>
      </c>
      <c r="H496" t="str">
        <f t="shared" si="28"/>
        <v>151/装备位置:鞋子</v>
      </c>
      <c r="I496" t="str">
        <f t="shared" si="29"/>
        <v>炽血〤凤舞战靴=151/装备位置:鞋子</v>
      </c>
      <c r="J496" t="str">
        <f t="shared" si="30"/>
        <v/>
      </c>
      <c r="K496" t="str">
        <f t="shared" si="31"/>
        <v/>
      </c>
    </row>
    <row r="497" spans="1:11" x14ac:dyDescent="0.2">
      <c r="A497" t="str">
        <f>IF(LEN(stditems!B497)=0,"",stditems!B497)</f>
        <v>幻月〤无双头盔</v>
      </c>
      <c r="B497" t="str">
        <f>IF(stditems!C497=15,"装备位置:头盔",IF(OR(stditems!C497=19,stditems!C497=20,stditems!C497=21),"装备位置:项链",IF(OR(stditems!C497=5,stditems!C497=6),"装备位置:武器",IF(OR(stditems!C497=10,stditems!C497=11),"装备位置:衣服",IF(stditems!C497=16,"装备位置:斗笠",IF(OR(stditems!C497=22,stditems!C497=23),"装备位置:戒指",IF(OR(stditems!C497=24,stditems!C497=26),"装备位置:手镯",IF(stditems!C497=31,"双击使用物品",IF(stditems!C497=4,"书籍,双击使用",IF(stditems!C497=25,"装备位置:毒符",IF(stditems!C497=41,"任务物品",IF(stditems!C497=56,"强化宝石",IF(stditems!C497=0,"药品",IF(stditems!C497=3,"卷轴",IF(stditems!C497=43,"矿石",IF(stditems!C497=2,"可使用物品",IF(stditems!C497=64,"装备位置:腰带",IF(stditems!C497=62,"装备位置:鞋子",IF(stditems!C497=53,"装备位置:宝石\有气血石功能",IF(stditems!C497=63,"装备位置:灵石",IF(stditems!C497=65,"装备位置:官印",IF(stditems!C497=90,"装备位置:灵玉",IF(OR(stditems!C497=72,stditems!C497=73,stditems!C497=74),"装备位置:称号",IF(stditems!C497=30,"装备位置:勋章",IF(stditems!C497=28,"装备位置:马牌",IF(stditems!C497=12,"装备位置:盾牌",IF(OR(stditems!C497=66,stditems!C497=67),"装备位置:时装衣服",IF(OR(stditems!C497=68,stditems!C497=69),"装备位置:时装武器",IF(OR(stditems!C497=75,stditems!C497=76,stditems!C497=77),"装备位置:时装项链",IF(stditems!C497=78,"装备位置:时装头盔",IF(OR(stditems!C497=79,stditems!C497=80),"装备位置:时装手镯",IF(OR(stditems!C497=81,stditems!C497=82),"装备位置:时装戒指",IF(stditems!C497=83,"装备位置:时装勋章",IF(OR(stditems!C497=84,stditems!C497=85),"装备位置:时装腰带",IF(OR(stditems!C497=86,stditems!C497=87),"装备位置:时装靴子",IF(OR(stditems!C497=88,stditems!C497=89),"装备位置:时装宝石","其他物品"))))))))))))))))))))))))))))))))))))</f>
        <v>装备位置:头盔</v>
      </c>
      <c r="C497">
        <f>IF(OR(stditems!C497=5,stditems!C497=10,stditems!C497=11,stditems!C497=30,stditems!C497=16,stditems!C497=12,stditems!C497=25),0,IF(OR(stditems!C497=15,stditems!C497=19,stditems!C497=20,stditems!C497=21,stditems!C497=22,stditems!C497=23,stditems!C497=24,stditems!C497=26,stditems!C497=28,stditems!C497=29,stditems!C497=30,stditems!C497=53,stditems!C497=62,stditems!C497=63,stditems!C497=64,stditems!C497=65,stditems!C497=90),stditems!D497,""))</f>
        <v>0</v>
      </c>
      <c r="D497" t="str">
        <f>IF(ISNA( VLOOKUP(C497,attrDesc!A:C,2,FALSE)),"", "\250/"&amp;VLOOKUP(C497,attrDesc!A:C,2,FALSE)&amp;":"&amp;VLOOKUP(C497,attrDesc!A:C,3,FALSE))</f>
        <v/>
      </c>
      <c r="H497" t="str">
        <f t="shared" si="28"/>
        <v>151/装备位置:头盔</v>
      </c>
      <c r="I497" t="str">
        <f t="shared" si="29"/>
        <v>幻月〤无双头盔=151/装备位置:头盔</v>
      </c>
      <c r="J497" t="str">
        <f t="shared" si="30"/>
        <v/>
      </c>
      <c r="K497" t="str">
        <f t="shared" si="31"/>
        <v/>
      </c>
    </row>
    <row r="498" spans="1:11" x14ac:dyDescent="0.2">
      <c r="A498" t="str">
        <f>IF(LEN(stditems!B498)=0,"",stditems!B498)</f>
        <v>幻月〤无双项链</v>
      </c>
      <c r="B498" t="str">
        <f>IF(stditems!C498=15,"装备位置:头盔",IF(OR(stditems!C498=19,stditems!C498=20,stditems!C498=21),"装备位置:项链",IF(OR(stditems!C498=5,stditems!C498=6),"装备位置:武器",IF(OR(stditems!C498=10,stditems!C498=11),"装备位置:衣服",IF(stditems!C498=16,"装备位置:斗笠",IF(OR(stditems!C498=22,stditems!C498=23),"装备位置:戒指",IF(OR(stditems!C498=24,stditems!C498=26),"装备位置:手镯",IF(stditems!C498=31,"双击使用物品",IF(stditems!C498=4,"书籍,双击使用",IF(stditems!C498=25,"装备位置:毒符",IF(stditems!C498=41,"任务物品",IF(stditems!C498=56,"强化宝石",IF(stditems!C498=0,"药品",IF(stditems!C498=3,"卷轴",IF(stditems!C498=43,"矿石",IF(stditems!C498=2,"可使用物品",IF(stditems!C498=64,"装备位置:腰带",IF(stditems!C498=62,"装备位置:鞋子",IF(stditems!C498=53,"装备位置:宝石\有气血石功能",IF(stditems!C498=63,"装备位置:灵石",IF(stditems!C498=65,"装备位置:官印",IF(stditems!C498=90,"装备位置:灵玉",IF(OR(stditems!C498=72,stditems!C498=73,stditems!C498=74),"装备位置:称号",IF(stditems!C498=30,"装备位置:勋章",IF(stditems!C498=28,"装备位置:马牌",IF(stditems!C498=12,"装备位置:盾牌",IF(OR(stditems!C498=66,stditems!C498=67),"装备位置:时装衣服",IF(OR(stditems!C498=68,stditems!C498=69),"装备位置:时装武器",IF(OR(stditems!C498=75,stditems!C498=76,stditems!C498=77),"装备位置:时装项链",IF(stditems!C498=78,"装备位置:时装头盔",IF(OR(stditems!C498=79,stditems!C498=80),"装备位置:时装手镯",IF(OR(stditems!C498=81,stditems!C498=82),"装备位置:时装戒指",IF(stditems!C498=83,"装备位置:时装勋章",IF(OR(stditems!C498=84,stditems!C498=85),"装备位置:时装腰带",IF(OR(stditems!C498=86,stditems!C498=87),"装备位置:时装靴子",IF(OR(stditems!C498=88,stditems!C498=89),"装备位置:时装宝石","其他物品"))))))))))))))))))))))))))))))))))))</f>
        <v>装备位置:项链</v>
      </c>
      <c r="C498">
        <f>IF(OR(stditems!C498=5,stditems!C498=10,stditems!C498=11,stditems!C498=30,stditems!C498=16,stditems!C498=12,stditems!C498=25),0,IF(OR(stditems!C498=15,stditems!C498=19,stditems!C498=20,stditems!C498=21,stditems!C498=22,stditems!C498=23,stditems!C498=24,stditems!C498=26,stditems!C498=28,stditems!C498=29,stditems!C498=30,stditems!C498=53,stditems!C498=62,stditems!C498=63,stditems!C498=64,stditems!C498=65,stditems!C498=90),stditems!D498,""))</f>
        <v>0</v>
      </c>
      <c r="D498" t="str">
        <f>IF(ISNA( VLOOKUP(C498,attrDesc!A:C,2,FALSE)),"", "\250/"&amp;VLOOKUP(C498,attrDesc!A:C,2,FALSE)&amp;":"&amp;VLOOKUP(C498,attrDesc!A:C,3,FALSE))</f>
        <v/>
      </c>
      <c r="H498" t="str">
        <f t="shared" si="28"/>
        <v>151/装备位置:项链</v>
      </c>
      <c r="I498" t="str">
        <f t="shared" si="29"/>
        <v>幻月〤无双项链=151/装备位置:项链</v>
      </c>
      <c r="J498" t="str">
        <f t="shared" si="30"/>
        <v/>
      </c>
      <c r="K498" t="str">
        <f t="shared" si="31"/>
        <v/>
      </c>
    </row>
    <row r="499" spans="1:11" x14ac:dyDescent="0.2">
      <c r="A499" t="str">
        <f>IF(LEN(stditems!B499)=0,"",stditems!B499)</f>
        <v>幻月〤无双戒指</v>
      </c>
      <c r="B499" t="str">
        <f>IF(stditems!C499=15,"装备位置:头盔",IF(OR(stditems!C499=19,stditems!C499=20,stditems!C499=21),"装备位置:项链",IF(OR(stditems!C499=5,stditems!C499=6),"装备位置:武器",IF(OR(stditems!C499=10,stditems!C499=11),"装备位置:衣服",IF(stditems!C499=16,"装备位置:斗笠",IF(OR(stditems!C499=22,stditems!C499=23),"装备位置:戒指",IF(OR(stditems!C499=24,stditems!C499=26),"装备位置:手镯",IF(stditems!C499=31,"双击使用物品",IF(stditems!C499=4,"书籍,双击使用",IF(stditems!C499=25,"装备位置:毒符",IF(stditems!C499=41,"任务物品",IF(stditems!C499=56,"强化宝石",IF(stditems!C499=0,"药品",IF(stditems!C499=3,"卷轴",IF(stditems!C499=43,"矿石",IF(stditems!C499=2,"可使用物品",IF(stditems!C499=64,"装备位置:腰带",IF(stditems!C499=62,"装备位置:鞋子",IF(stditems!C499=53,"装备位置:宝石\有气血石功能",IF(stditems!C499=63,"装备位置:灵石",IF(stditems!C499=65,"装备位置:官印",IF(stditems!C499=90,"装备位置:灵玉",IF(OR(stditems!C499=72,stditems!C499=73,stditems!C499=74),"装备位置:称号",IF(stditems!C499=30,"装备位置:勋章",IF(stditems!C499=28,"装备位置:马牌",IF(stditems!C499=12,"装备位置:盾牌",IF(OR(stditems!C499=66,stditems!C499=67),"装备位置:时装衣服",IF(OR(stditems!C499=68,stditems!C499=69),"装备位置:时装武器",IF(OR(stditems!C499=75,stditems!C499=76,stditems!C499=77),"装备位置:时装项链",IF(stditems!C499=78,"装备位置:时装头盔",IF(OR(stditems!C499=79,stditems!C499=80),"装备位置:时装手镯",IF(OR(stditems!C499=81,stditems!C499=82),"装备位置:时装戒指",IF(stditems!C499=83,"装备位置:时装勋章",IF(OR(stditems!C499=84,stditems!C499=85),"装备位置:时装腰带",IF(OR(stditems!C499=86,stditems!C499=87),"装备位置:时装靴子",IF(OR(stditems!C499=88,stditems!C499=89),"装备位置:时装宝石","其他物品"))))))))))))))))))))))))))))))))))))</f>
        <v>装备位置:戒指</v>
      </c>
      <c r="C499">
        <f>IF(OR(stditems!C499=5,stditems!C499=10,stditems!C499=11,stditems!C499=30,stditems!C499=16,stditems!C499=12,stditems!C499=25),0,IF(OR(stditems!C499=15,stditems!C499=19,stditems!C499=20,stditems!C499=21,stditems!C499=22,stditems!C499=23,stditems!C499=24,stditems!C499=26,stditems!C499=28,stditems!C499=29,stditems!C499=30,stditems!C499=53,stditems!C499=62,stditems!C499=63,stditems!C499=64,stditems!C499=65,stditems!C499=90),stditems!D499,""))</f>
        <v>0</v>
      </c>
      <c r="D499" t="str">
        <f>IF(ISNA( VLOOKUP(C499,attrDesc!A:C,2,FALSE)),"", "\250/"&amp;VLOOKUP(C499,attrDesc!A:C,2,FALSE)&amp;":"&amp;VLOOKUP(C499,attrDesc!A:C,3,FALSE))</f>
        <v/>
      </c>
      <c r="H499" t="str">
        <f t="shared" si="28"/>
        <v>151/装备位置:戒指</v>
      </c>
      <c r="I499" t="str">
        <f t="shared" si="29"/>
        <v>幻月〤无双戒指=151/装备位置:戒指</v>
      </c>
      <c r="J499" t="str">
        <f t="shared" si="30"/>
        <v/>
      </c>
      <c r="K499" t="str">
        <f t="shared" si="31"/>
        <v/>
      </c>
    </row>
    <row r="500" spans="1:11" x14ac:dyDescent="0.2">
      <c r="A500" t="str">
        <f>IF(LEN(stditems!B500)=0,"",stditems!B500)</f>
        <v>幻月〤无双护腕</v>
      </c>
      <c r="B500" t="str">
        <f>IF(stditems!C500=15,"装备位置:头盔",IF(OR(stditems!C500=19,stditems!C500=20,stditems!C500=21),"装备位置:项链",IF(OR(stditems!C500=5,stditems!C500=6),"装备位置:武器",IF(OR(stditems!C500=10,stditems!C500=11),"装备位置:衣服",IF(stditems!C500=16,"装备位置:斗笠",IF(OR(stditems!C500=22,stditems!C500=23),"装备位置:戒指",IF(OR(stditems!C500=24,stditems!C500=26),"装备位置:手镯",IF(stditems!C500=31,"双击使用物品",IF(stditems!C500=4,"书籍,双击使用",IF(stditems!C500=25,"装备位置:毒符",IF(stditems!C500=41,"任务物品",IF(stditems!C500=56,"强化宝石",IF(stditems!C500=0,"药品",IF(stditems!C500=3,"卷轴",IF(stditems!C500=43,"矿石",IF(stditems!C500=2,"可使用物品",IF(stditems!C500=64,"装备位置:腰带",IF(stditems!C500=62,"装备位置:鞋子",IF(stditems!C500=53,"装备位置:宝石\有气血石功能",IF(stditems!C500=63,"装备位置:灵石",IF(stditems!C500=65,"装备位置:官印",IF(stditems!C500=90,"装备位置:灵玉",IF(OR(stditems!C500=72,stditems!C500=73,stditems!C500=74),"装备位置:称号",IF(stditems!C500=30,"装备位置:勋章",IF(stditems!C500=28,"装备位置:马牌",IF(stditems!C500=12,"装备位置:盾牌",IF(OR(stditems!C500=66,stditems!C500=67),"装备位置:时装衣服",IF(OR(stditems!C500=68,stditems!C500=69),"装备位置:时装武器",IF(OR(stditems!C500=75,stditems!C500=76,stditems!C500=77),"装备位置:时装项链",IF(stditems!C500=78,"装备位置:时装头盔",IF(OR(stditems!C500=79,stditems!C500=80),"装备位置:时装手镯",IF(OR(stditems!C500=81,stditems!C500=82),"装备位置:时装戒指",IF(stditems!C500=83,"装备位置:时装勋章",IF(OR(stditems!C500=84,stditems!C500=85),"装备位置:时装腰带",IF(OR(stditems!C500=86,stditems!C500=87),"装备位置:时装靴子",IF(OR(stditems!C500=88,stditems!C500=89),"装备位置:时装宝石","其他物品"))))))))))))))))))))))))))))))))))))</f>
        <v>装备位置:手镯</v>
      </c>
      <c r="C500">
        <f>IF(OR(stditems!C500=5,stditems!C500=10,stditems!C500=11,stditems!C500=30,stditems!C500=16,stditems!C500=12,stditems!C500=25),0,IF(OR(stditems!C500=15,stditems!C500=19,stditems!C500=20,stditems!C500=21,stditems!C500=22,stditems!C500=23,stditems!C500=24,stditems!C500=26,stditems!C500=28,stditems!C500=29,stditems!C500=30,stditems!C500=53,stditems!C500=62,stditems!C500=63,stditems!C500=64,stditems!C500=65,stditems!C500=90),stditems!D500,""))</f>
        <v>0</v>
      </c>
      <c r="D500" t="str">
        <f>IF(ISNA( VLOOKUP(C500,attrDesc!A:C,2,FALSE)),"", "\250/"&amp;VLOOKUP(C500,attrDesc!A:C,2,FALSE)&amp;":"&amp;VLOOKUP(C500,attrDesc!A:C,3,FALSE))</f>
        <v/>
      </c>
      <c r="H500" t="str">
        <f t="shared" si="28"/>
        <v>151/装备位置:手镯</v>
      </c>
      <c r="I500" t="str">
        <f t="shared" si="29"/>
        <v>幻月〤无双护腕=151/装备位置:手镯</v>
      </c>
      <c r="J500" t="str">
        <f t="shared" si="30"/>
        <v/>
      </c>
      <c r="K500" t="str">
        <f t="shared" si="31"/>
        <v/>
      </c>
    </row>
    <row r="501" spans="1:11" x14ac:dyDescent="0.2">
      <c r="A501" t="str">
        <f>IF(LEN(stditems!B501)=0,"",stditems!B501)</f>
        <v>幻月〤无双腰带</v>
      </c>
      <c r="B501" t="str">
        <f>IF(stditems!C501=15,"装备位置:头盔",IF(OR(stditems!C501=19,stditems!C501=20,stditems!C501=21),"装备位置:项链",IF(OR(stditems!C501=5,stditems!C501=6),"装备位置:武器",IF(OR(stditems!C501=10,stditems!C501=11),"装备位置:衣服",IF(stditems!C501=16,"装备位置:斗笠",IF(OR(stditems!C501=22,stditems!C501=23),"装备位置:戒指",IF(OR(stditems!C501=24,stditems!C501=26),"装备位置:手镯",IF(stditems!C501=31,"双击使用物品",IF(stditems!C501=4,"书籍,双击使用",IF(stditems!C501=25,"装备位置:毒符",IF(stditems!C501=41,"任务物品",IF(stditems!C501=56,"强化宝石",IF(stditems!C501=0,"药品",IF(stditems!C501=3,"卷轴",IF(stditems!C501=43,"矿石",IF(stditems!C501=2,"可使用物品",IF(stditems!C501=64,"装备位置:腰带",IF(stditems!C501=62,"装备位置:鞋子",IF(stditems!C501=53,"装备位置:宝石\有气血石功能",IF(stditems!C501=63,"装备位置:灵石",IF(stditems!C501=65,"装备位置:官印",IF(stditems!C501=90,"装备位置:灵玉",IF(OR(stditems!C501=72,stditems!C501=73,stditems!C501=74),"装备位置:称号",IF(stditems!C501=30,"装备位置:勋章",IF(stditems!C501=28,"装备位置:马牌",IF(stditems!C501=12,"装备位置:盾牌",IF(OR(stditems!C501=66,stditems!C501=67),"装备位置:时装衣服",IF(OR(stditems!C501=68,stditems!C501=69),"装备位置:时装武器",IF(OR(stditems!C501=75,stditems!C501=76,stditems!C501=77),"装备位置:时装项链",IF(stditems!C501=78,"装备位置:时装头盔",IF(OR(stditems!C501=79,stditems!C501=80),"装备位置:时装手镯",IF(OR(stditems!C501=81,stditems!C501=82),"装备位置:时装戒指",IF(stditems!C501=83,"装备位置:时装勋章",IF(OR(stditems!C501=84,stditems!C501=85),"装备位置:时装腰带",IF(OR(stditems!C501=86,stditems!C501=87),"装备位置:时装靴子",IF(OR(stditems!C501=88,stditems!C501=89),"装备位置:时装宝石","其他物品"))))))))))))))))))))))))))))))))))))</f>
        <v>装备位置:腰带</v>
      </c>
      <c r="C501">
        <f>IF(OR(stditems!C501=5,stditems!C501=10,stditems!C501=11,stditems!C501=30,stditems!C501=16,stditems!C501=12,stditems!C501=25),0,IF(OR(stditems!C501=15,stditems!C501=19,stditems!C501=20,stditems!C501=21,stditems!C501=22,stditems!C501=23,stditems!C501=24,stditems!C501=26,stditems!C501=28,stditems!C501=29,stditems!C501=30,stditems!C501=53,stditems!C501=62,stditems!C501=63,stditems!C501=64,stditems!C501=65,stditems!C501=90),stditems!D501,""))</f>
        <v>0</v>
      </c>
      <c r="D501" t="str">
        <f>IF(ISNA( VLOOKUP(C501,attrDesc!A:C,2,FALSE)),"", "\250/"&amp;VLOOKUP(C501,attrDesc!A:C,2,FALSE)&amp;":"&amp;VLOOKUP(C501,attrDesc!A:C,3,FALSE))</f>
        <v/>
      </c>
      <c r="H501" t="str">
        <f t="shared" si="28"/>
        <v>151/装备位置:腰带</v>
      </c>
      <c r="I501" t="str">
        <f t="shared" si="29"/>
        <v>幻月〤无双腰带=151/装备位置:腰带</v>
      </c>
      <c r="J501" t="str">
        <f t="shared" si="30"/>
        <v/>
      </c>
      <c r="K501" t="str">
        <f t="shared" si="31"/>
        <v/>
      </c>
    </row>
    <row r="502" spans="1:11" x14ac:dyDescent="0.2">
      <c r="A502" t="str">
        <f>IF(LEN(stditems!B502)=0,"",stditems!B502)</f>
        <v>幻月〤无双战靴</v>
      </c>
      <c r="B502" t="str">
        <f>IF(stditems!C502=15,"装备位置:头盔",IF(OR(stditems!C502=19,stditems!C502=20,stditems!C502=21),"装备位置:项链",IF(OR(stditems!C502=5,stditems!C502=6),"装备位置:武器",IF(OR(stditems!C502=10,stditems!C502=11),"装备位置:衣服",IF(stditems!C502=16,"装备位置:斗笠",IF(OR(stditems!C502=22,stditems!C502=23),"装备位置:戒指",IF(OR(stditems!C502=24,stditems!C502=26),"装备位置:手镯",IF(stditems!C502=31,"双击使用物品",IF(stditems!C502=4,"书籍,双击使用",IF(stditems!C502=25,"装备位置:毒符",IF(stditems!C502=41,"任务物品",IF(stditems!C502=56,"强化宝石",IF(stditems!C502=0,"药品",IF(stditems!C502=3,"卷轴",IF(stditems!C502=43,"矿石",IF(stditems!C502=2,"可使用物品",IF(stditems!C502=64,"装备位置:腰带",IF(stditems!C502=62,"装备位置:鞋子",IF(stditems!C502=53,"装备位置:宝石\有气血石功能",IF(stditems!C502=63,"装备位置:灵石",IF(stditems!C502=65,"装备位置:官印",IF(stditems!C502=90,"装备位置:灵玉",IF(OR(stditems!C502=72,stditems!C502=73,stditems!C502=74),"装备位置:称号",IF(stditems!C502=30,"装备位置:勋章",IF(stditems!C502=28,"装备位置:马牌",IF(stditems!C502=12,"装备位置:盾牌",IF(OR(stditems!C502=66,stditems!C502=67),"装备位置:时装衣服",IF(OR(stditems!C502=68,stditems!C502=69),"装备位置:时装武器",IF(OR(stditems!C502=75,stditems!C502=76,stditems!C502=77),"装备位置:时装项链",IF(stditems!C502=78,"装备位置:时装头盔",IF(OR(stditems!C502=79,stditems!C502=80),"装备位置:时装手镯",IF(OR(stditems!C502=81,stditems!C502=82),"装备位置:时装戒指",IF(stditems!C502=83,"装备位置:时装勋章",IF(OR(stditems!C502=84,stditems!C502=85),"装备位置:时装腰带",IF(OR(stditems!C502=86,stditems!C502=87),"装备位置:时装靴子",IF(OR(stditems!C502=88,stditems!C502=89),"装备位置:时装宝石","其他物品"))))))))))))))))))))))))))))))))))))</f>
        <v>装备位置:鞋子</v>
      </c>
      <c r="C502">
        <f>IF(OR(stditems!C502=5,stditems!C502=10,stditems!C502=11,stditems!C502=30,stditems!C502=16,stditems!C502=12,stditems!C502=25),0,IF(OR(stditems!C502=15,stditems!C502=19,stditems!C502=20,stditems!C502=21,stditems!C502=22,stditems!C502=23,stditems!C502=24,stditems!C502=26,stditems!C502=28,stditems!C502=29,stditems!C502=30,stditems!C502=53,stditems!C502=62,stditems!C502=63,stditems!C502=64,stditems!C502=65,stditems!C502=90),stditems!D502,""))</f>
        <v>0</v>
      </c>
      <c r="D502" t="str">
        <f>IF(ISNA( VLOOKUP(C502,attrDesc!A:C,2,FALSE)),"", "\250/"&amp;VLOOKUP(C502,attrDesc!A:C,2,FALSE)&amp;":"&amp;VLOOKUP(C502,attrDesc!A:C,3,FALSE))</f>
        <v/>
      </c>
      <c r="H502" t="str">
        <f t="shared" si="28"/>
        <v>151/装备位置:鞋子</v>
      </c>
      <c r="I502" t="str">
        <f t="shared" si="29"/>
        <v>幻月〤无双战靴=151/装备位置:鞋子</v>
      </c>
      <c r="J502" t="str">
        <f t="shared" si="30"/>
        <v/>
      </c>
      <c r="K502" t="str">
        <f t="shared" si="31"/>
        <v/>
      </c>
    </row>
    <row r="503" spans="1:11" x14ac:dyDescent="0.2">
      <c r="A503" t="str">
        <f>IF(LEN(stditems!B503)=0,"",stditems!B503)</f>
        <v>炎龙〤炙炎头盔</v>
      </c>
      <c r="B503" t="str">
        <f>IF(stditems!C503=15,"装备位置:头盔",IF(OR(stditems!C503=19,stditems!C503=20,stditems!C503=21),"装备位置:项链",IF(OR(stditems!C503=5,stditems!C503=6),"装备位置:武器",IF(OR(stditems!C503=10,stditems!C503=11),"装备位置:衣服",IF(stditems!C503=16,"装备位置:斗笠",IF(OR(stditems!C503=22,stditems!C503=23),"装备位置:戒指",IF(OR(stditems!C503=24,stditems!C503=26),"装备位置:手镯",IF(stditems!C503=31,"双击使用物品",IF(stditems!C503=4,"书籍,双击使用",IF(stditems!C503=25,"装备位置:毒符",IF(stditems!C503=41,"任务物品",IF(stditems!C503=56,"强化宝石",IF(stditems!C503=0,"药品",IF(stditems!C503=3,"卷轴",IF(stditems!C503=43,"矿石",IF(stditems!C503=2,"可使用物品",IF(stditems!C503=64,"装备位置:腰带",IF(stditems!C503=62,"装备位置:鞋子",IF(stditems!C503=53,"装备位置:宝石\有气血石功能",IF(stditems!C503=63,"装备位置:灵石",IF(stditems!C503=65,"装备位置:官印",IF(stditems!C503=90,"装备位置:灵玉",IF(OR(stditems!C503=72,stditems!C503=73,stditems!C503=74),"装备位置:称号",IF(stditems!C503=30,"装备位置:勋章",IF(stditems!C503=28,"装备位置:马牌",IF(stditems!C503=12,"装备位置:盾牌",IF(OR(stditems!C503=66,stditems!C503=67),"装备位置:时装衣服",IF(OR(stditems!C503=68,stditems!C503=69),"装备位置:时装武器",IF(OR(stditems!C503=75,stditems!C503=76,stditems!C503=77),"装备位置:时装项链",IF(stditems!C503=78,"装备位置:时装头盔",IF(OR(stditems!C503=79,stditems!C503=80),"装备位置:时装手镯",IF(OR(stditems!C503=81,stditems!C503=82),"装备位置:时装戒指",IF(stditems!C503=83,"装备位置:时装勋章",IF(OR(stditems!C503=84,stditems!C503=85),"装备位置:时装腰带",IF(OR(stditems!C503=86,stditems!C503=87),"装备位置:时装靴子",IF(OR(stditems!C503=88,stditems!C503=89),"装备位置:时装宝石","其他物品"))))))))))))))))))))))))))))))))))))</f>
        <v>装备位置:头盔</v>
      </c>
      <c r="C503">
        <f>IF(OR(stditems!C503=5,stditems!C503=10,stditems!C503=11,stditems!C503=30,stditems!C503=16,stditems!C503=12,stditems!C503=25),0,IF(OR(stditems!C503=15,stditems!C503=19,stditems!C503=20,stditems!C503=21,stditems!C503=22,stditems!C503=23,stditems!C503=24,stditems!C503=26,stditems!C503=28,stditems!C503=29,stditems!C503=30,stditems!C503=53,stditems!C503=62,stditems!C503=63,stditems!C503=64,stditems!C503=65,stditems!C503=90),stditems!D503,""))</f>
        <v>0</v>
      </c>
      <c r="D503" t="str">
        <f>IF(ISNA( VLOOKUP(C503,attrDesc!A:C,2,FALSE)),"", "\250/"&amp;VLOOKUP(C503,attrDesc!A:C,2,FALSE)&amp;":"&amp;VLOOKUP(C503,attrDesc!A:C,3,FALSE))</f>
        <v/>
      </c>
      <c r="H503" t="str">
        <f t="shared" si="28"/>
        <v>151/装备位置:头盔</v>
      </c>
      <c r="I503" t="str">
        <f t="shared" si="29"/>
        <v>炎龙〤炙炎头盔=151/装备位置:头盔</v>
      </c>
      <c r="J503" t="str">
        <f t="shared" si="30"/>
        <v/>
      </c>
      <c r="K503" t="str">
        <f t="shared" si="31"/>
        <v/>
      </c>
    </row>
    <row r="504" spans="1:11" x14ac:dyDescent="0.2">
      <c r="A504" t="str">
        <f>IF(LEN(stditems!B504)=0,"",stditems!B504)</f>
        <v>炎龙〤炙炎项链</v>
      </c>
      <c r="B504" t="str">
        <f>IF(stditems!C504=15,"装备位置:头盔",IF(OR(stditems!C504=19,stditems!C504=20,stditems!C504=21),"装备位置:项链",IF(OR(stditems!C504=5,stditems!C504=6),"装备位置:武器",IF(OR(stditems!C504=10,stditems!C504=11),"装备位置:衣服",IF(stditems!C504=16,"装备位置:斗笠",IF(OR(stditems!C504=22,stditems!C504=23),"装备位置:戒指",IF(OR(stditems!C504=24,stditems!C504=26),"装备位置:手镯",IF(stditems!C504=31,"双击使用物品",IF(stditems!C504=4,"书籍,双击使用",IF(stditems!C504=25,"装备位置:毒符",IF(stditems!C504=41,"任务物品",IF(stditems!C504=56,"强化宝石",IF(stditems!C504=0,"药品",IF(stditems!C504=3,"卷轴",IF(stditems!C504=43,"矿石",IF(stditems!C504=2,"可使用物品",IF(stditems!C504=64,"装备位置:腰带",IF(stditems!C504=62,"装备位置:鞋子",IF(stditems!C504=53,"装备位置:宝石\有气血石功能",IF(stditems!C504=63,"装备位置:灵石",IF(stditems!C504=65,"装备位置:官印",IF(stditems!C504=90,"装备位置:灵玉",IF(OR(stditems!C504=72,stditems!C504=73,stditems!C504=74),"装备位置:称号",IF(stditems!C504=30,"装备位置:勋章",IF(stditems!C504=28,"装备位置:马牌",IF(stditems!C504=12,"装备位置:盾牌",IF(OR(stditems!C504=66,stditems!C504=67),"装备位置:时装衣服",IF(OR(stditems!C504=68,stditems!C504=69),"装备位置:时装武器",IF(OR(stditems!C504=75,stditems!C504=76,stditems!C504=77),"装备位置:时装项链",IF(stditems!C504=78,"装备位置:时装头盔",IF(OR(stditems!C504=79,stditems!C504=80),"装备位置:时装手镯",IF(OR(stditems!C504=81,stditems!C504=82),"装备位置:时装戒指",IF(stditems!C504=83,"装备位置:时装勋章",IF(OR(stditems!C504=84,stditems!C504=85),"装备位置:时装腰带",IF(OR(stditems!C504=86,stditems!C504=87),"装备位置:时装靴子",IF(OR(stditems!C504=88,stditems!C504=89),"装备位置:时装宝石","其他物品"))))))))))))))))))))))))))))))))))))</f>
        <v>装备位置:项链</v>
      </c>
      <c r="C504">
        <f>IF(OR(stditems!C504=5,stditems!C504=10,stditems!C504=11,stditems!C504=30,stditems!C504=16,stditems!C504=12,stditems!C504=25),0,IF(OR(stditems!C504=15,stditems!C504=19,stditems!C504=20,stditems!C504=21,stditems!C504=22,stditems!C504=23,stditems!C504=24,stditems!C504=26,stditems!C504=28,stditems!C504=29,stditems!C504=30,stditems!C504=53,stditems!C504=62,stditems!C504=63,stditems!C504=64,stditems!C504=65,stditems!C504=90),stditems!D504,""))</f>
        <v>0</v>
      </c>
      <c r="D504" t="str">
        <f>IF(ISNA( VLOOKUP(C504,attrDesc!A:C,2,FALSE)),"", "\250/"&amp;VLOOKUP(C504,attrDesc!A:C,2,FALSE)&amp;":"&amp;VLOOKUP(C504,attrDesc!A:C,3,FALSE))</f>
        <v/>
      </c>
      <c r="H504" t="str">
        <f t="shared" si="28"/>
        <v>151/装备位置:项链</v>
      </c>
      <c r="I504" t="str">
        <f t="shared" si="29"/>
        <v>炎龙〤炙炎项链=151/装备位置:项链</v>
      </c>
      <c r="J504" t="str">
        <f t="shared" si="30"/>
        <v/>
      </c>
      <c r="K504" t="str">
        <f t="shared" si="31"/>
        <v/>
      </c>
    </row>
    <row r="505" spans="1:11" x14ac:dyDescent="0.2">
      <c r="A505" t="str">
        <f>IF(LEN(stditems!B505)=0,"",stditems!B505)</f>
        <v>炎龙〤炙炎戒指</v>
      </c>
      <c r="B505" t="str">
        <f>IF(stditems!C505=15,"装备位置:头盔",IF(OR(stditems!C505=19,stditems!C505=20,stditems!C505=21),"装备位置:项链",IF(OR(stditems!C505=5,stditems!C505=6),"装备位置:武器",IF(OR(stditems!C505=10,stditems!C505=11),"装备位置:衣服",IF(stditems!C505=16,"装备位置:斗笠",IF(OR(stditems!C505=22,stditems!C505=23),"装备位置:戒指",IF(OR(stditems!C505=24,stditems!C505=26),"装备位置:手镯",IF(stditems!C505=31,"双击使用物品",IF(stditems!C505=4,"书籍,双击使用",IF(stditems!C505=25,"装备位置:毒符",IF(stditems!C505=41,"任务物品",IF(stditems!C505=56,"强化宝石",IF(stditems!C505=0,"药品",IF(stditems!C505=3,"卷轴",IF(stditems!C505=43,"矿石",IF(stditems!C505=2,"可使用物品",IF(stditems!C505=64,"装备位置:腰带",IF(stditems!C505=62,"装备位置:鞋子",IF(stditems!C505=53,"装备位置:宝石\有气血石功能",IF(stditems!C505=63,"装备位置:灵石",IF(stditems!C505=65,"装备位置:官印",IF(stditems!C505=90,"装备位置:灵玉",IF(OR(stditems!C505=72,stditems!C505=73,stditems!C505=74),"装备位置:称号",IF(stditems!C505=30,"装备位置:勋章",IF(stditems!C505=28,"装备位置:马牌",IF(stditems!C505=12,"装备位置:盾牌",IF(OR(stditems!C505=66,stditems!C505=67),"装备位置:时装衣服",IF(OR(stditems!C505=68,stditems!C505=69),"装备位置:时装武器",IF(OR(stditems!C505=75,stditems!C505=76,stditems!C505=77),"装备位置:时装项链",IF(stditems!C505=78,"装备位置:时装头盔",IF(OR(stditems!C505=79,stditems!C505=80),"装备位置:时装手镯",IF(OR(stditems!C505=81,stditems!C505=82),"装备位置:时装戒指",IF(stditems!C505=83,"装备位置:时装勋章",IF(OR(stditems!C505=84,stditems!C505=85),"装备位置:时装腰带",IF(OR(stditems!C505=86,stditems!C505=87),"装备位置:时装靴子",IF(OR(stditems!C505=88,stditems!C505=89),"装备位置:时装宝石","其他物品"))))))))))))))))))))))))))))))))))))</f>
        <v>装备位置:戒指</v>
      </c>
      <c r="C505">
        <f>IF(OR(stditems!C505=5,stditems!C505=10,stditems!C505=11,stditems!C505=30,stditems!C505=16,stditems!C505=12,stditems!C505=25),0,IF(OR(stditems!C505=15,stditems!C505=19,stditems!C505=20,stditems!C505=21,stditems!C505=22,stditems!C505=23,stditems!C505=24,stditems!C505=26,stditems!C505=28,stditems!C505=29,stditems!C505=30,stditems!C505=53,stditems!C505=62,stditems!C505=63,stditems!C505=64,stditems!C505=65,stditems!C505=90),stditems!D505,""))</f>
        <v>0</v>
      </c>
      <c r="D505" t="str">
        <f>IF(ISNA( VLOOKUP(C505,attrDesc!A:C,2,FALSE)),"", "\250/"&amp;VLOOKUP(C505,attrDesc!A:C,2,FALSE)&amp;":"&amp;VLOOKUP(C505,attrDesc!A:C,3,FALSE))</f>
        <v/>
      </c>
      <c r="H505" t="str">
        <f t="shared" si="28"/>
        <v>151/装备位置:戒指</v>
      </c>
      <c r="I505" t="str">
        <f t="shared" si="29"/>
        <v>炎龙〤炙炎戒指=151/装备位置:戒指</v>
      </c>
      <c r="J505" t="str">
        <f t="shared" si="30"/>
        <v/>
      </c>
      <c r="K505" t="str">
        <f t="shared" si="31"/>
        <v/>
      </c>
    </row>
    <row r="506" spans="1:11" x14ac:dyDescent="0.2">
      <c r="A506" t="str">
        <f>IF(LEN(stditems!B506)=0,"",stditems!B506)</f>
        <v>炎龙〤炙炎护腕</v>
      </c>
      <c r="B506" t="str">
        <f>IF(stditems!C506=15,"装备位置:头盔",IF(OR(stditems!C506=19,stditems!C506=20,stditems!C506=21),"装备位置:项链",IF(OR(stditems!C506=5,stditems!C506=6),"装备位置:武器",IF(OR(stditems!C506=10,stditems!C506=11),"装备位置:衣服",IF(stditems!C506=16,"装备位置:斗笠",IF(OR(stditems!C506=22,stditems!C506=23),"装备位置:戒指",IF(OR(stditems!C506=24,stditems!C506=26),"装备位置:手镯",IF(stditems!C506=31,"双击使用物品",IF(stditems!C506=4,"书籍,双击使用",IF(stditems!C506=25,"装备位置:毒符",IF(stditems!C506=41,"任务物品",IF(stditems!C506=56,"强化宝石",IF(stditems!C506=0,"药品",IF(stditems!C506=3,"卷轴",IF(stditems!C506=43,"矿石",IF(stditems!C506=2,"可使用物品",IF(stditems!C506=64,"装备位置:腰带",IF(stditems!C506=62,"装备位置:鞋子",IF(stditems!C506=53,"装备位置:宝石\有气血石功能",IF(stditems!C506=63,"装备位置:灵石",IF(stditems!C506=65,"装备位置:官印",IF(stditems!C506=90,"装备位置:灵玉",IF(OR(stditems!C506=72,stditems!C506=73,stditems!C506=74),"装备位置:称号",IF(stditems!C506=30,"装备位置:勋章",IF(stditems!C506=28,"装备位置:马牌",IF(stditems!C506=12,"装备位置:盾牌",IF(OR(stditems!C506=66,stditems!C506=67),"装备位置:时装衣服",IF(OR(stditems!C506=68,stditems!C506=69),"装备位置:时装武器",IF(OR(stditems!C506=75,stditems!C506=76,stditems!C506=77),"装备位置:时装项链",IF(stditems!C506=78,"装备位置:时装头盔",IF(OR(stditems!C506=79,stditems!C506=80),"装备位置:时装手镯",IF(OR(stditems!C506=81,stditems!C506=82),"装备位置:时装戒指",IF(stditems!C506=83,"装备位置:时装勋章",IF(OR(stditems!C506=84,stditems!C506=85),"装备位置:时装腰带",IF(OR(stditems!C506=86,stditems!C506=87),"装备位置:时装靴子",IF(OR(stditems!C506=88,stditems!C506=89),"装备位置:时装宝石","其他物品"))))))))))))))))))))))))))))))))))))</f>
        <v>装备位置:手镯</v>
      </c>
      <c r="C506">
        <f>IF(OR(stditems!C506=5,stditems!C506=10,stditems!C506=11,stditems!C506=30,stditems!C506=16,stditems!C506=12,stditems!C506=25),0,IF(OR(stditems!C506=15,stditems!C506=19,stditems!C506=20,stditems!C506=21,stditems!C506=22,stditems!C506=23,stditems!C506=24,stditems!C506=26,stditems!C506=28,stditems!C506=29,stditems!C506=30,stditems!C506=53,stditems!C506=62,stditems!C506=63,stditems!C506=64,stditems!C506=65,stditems!C506=90),stditems!D506,""))</f>
        <v>0</v>
      </c>
      <c r="D506" t="str">
        <f>IF(ISNA( VLOOKUP(C506,attrDesc!A:C,2,FALSE)),"", "\250/"&amp;VLOOKUP(C506,attrDesc!A:C,2,FALSE)&amp;":"&amp;VLOOKUP(C506,attrDesc!A:C,3,FALSE))</f>
        <v/>
      </c>
      <c r="H506" t="str">
        <f t="shared" si="28"/>
        <v>151/装备位置:手镯</v>
      </c>
      <c r="I506" t="str">
        <f t="shared" si="29"/>
        <v>炎龙〤炙炎护腕=151/装备位置:手镯</v>
      </c>
      <c r="J506" t="str">
        <f t="shared" si="30"/>
        <v/>
      </c>
      <c r="K506" t="str">
        <f t="shared" si="31"/>
        <v/>
      </c>
    </row>
    <row r="507" spans="1:11" x14ac:dyDescent="0.2">
      <c r="A507" t="str">
        <f>IF(LEN(stditems!B507)=0,"",stditems!B507)</f>
        <v>炎龙〤炙炎腰带</v>
      </c>
      <c r="B507" t="str">
        <f>IF(stditems!C507=15,"装备位置:头盔",IF(OR(stditems!C507=19,stditems!C507=20,stditems!C507=21),"装备位置:项链",IF(OR(stditems!C507=5,stditems!C507=6),"装备位置:武器",IF(OR(stditems!C507=10,stditems!C507=11),"装备位置:衣服",IF(stditems!C507=16,"装备位置:斗笠",IF(OR(stditems!C507=22,stditems!C507=23),"装备位置:戒指",IF(OR(stditems!C507=24,stditems!C507=26),"装备位置:手镯",IF(stditems!C507=31,"双击使用物品",IF(stditems!C507=4,"书籍,双击使用",IF(stditems!C507=25,"装备位置:毒符",IF(stditems!C507=41,"任务物品",IF(stditems!C507=56,"强化宝石",IF(stditems!C507=0,"药品",IF(stditems!C507=3,"卷轴",IF(stditems!C507=43,"矿石",IF(stditems!C507=2,"可使用物品",IF(stditems!C507=64,"装备位置:腰带",IF(stditems!C507=62,"装备位置:鞋子",IF(stditems!C507=53,"装备位置:宝石\有气血石功能",IF(stditems!C507=63,"装备位置:灵石",IF(stditems!C507=65,"装备位置:官印",IF(stditems!C507=90,"装备位置:灵玉",IF(OR(stditems!C507=72,stditems!C507=73,stditems!C507=74),"装备位置:称号",IF(stditems!C507=30,"装备位置:勋章",IF(stditems!C507=28,"装备位置:马牌",IF(stditems!C507=12,"装备位置:盾牌",IF(OR(stditems!C507=66,stditems!C507=67),"装备位置:时装衣服",IF(OR(stditems!C507=68,stditems!C507=69),"装备位置:时装武器",IF(OR(stditems!C507=75,stditems!C507=76,stditems!C507=77),"装备位置:时装项链",IF(stditems!C507=78,"装备位置:时装头盔",IF(OR(stditems!C507=79,stditems!C507=80),"装备位置:时装手镯",IF(OR(stditems!C507=81,stditems!C507=82),"装备位置:时装戒指",IF(stditems!C507=83,"装备位置:时装勋章",IF(OR(stditems!C507=84,stditems!C507=85),"装备位置:时装腰带",IF(OR(stditems!C507=86,stditems!C507=87),"装备位置:时装靴子",IF(OR(stditems!C507=88,stditems!C507=89),"装备位置:时装宝石","其他物品"))))))))))))))))))))))))))))))))))))</f>
        <v>装备位置:腰带</v>
      </c>
      <c r="C507">
        <f>IF(OR(stditems!C507=5,stditems!C507=10,stditems!C507=11,stditems!C507=30,stditems!C507=16,stditems!C507=12,stditems!C507=25),0,IF(OR(stditems!C507=15,stditems!C507=19,stditems!C507=20,stditems!C507=21,stditems!C507=22,stditems!C507=23,stditems!C507=24,stditems!C507=26,stditems!C507=28,stditems!C507=29,stditems!C507=30,stditems!C507=53,stditems!C507=62,stditems!C507=63,stditems!C507=64,stditems!C507=65,stditems!C507=90),stditems!D507,""))</f>
        <v>0</v>
      </c>
      <c r="D507" t="str">
        <f>IF(ISNA( VLOOKUP(C507,attrDesc!A:C,2,FALSE)),"", "\250/"&amp;VLOOKUP(C507,attrDesc!A:C,2,FALSE)&amp;":"&amp;VLOOKUP(C507,attrDesc!A:C,3,FALSE))</f>
        <v/>
      </c>
      <c r="H507" t="str">
        <f t="shared" si="28"/>
        <v>151/装备位置:腰带</v>
      </c>
      <c r="I507" t="str">
        <f t="shared" si="29"/>
        <v>炎龙〤炙炎腰带=151/装备位置:腰带</v>
      </c>
      <c r="J507" t="str">
        <f t="shared" si="30"/>
        <v/>
      </c>
      <c r="K507" t="str">
        <f t="shared" si="31"/>
        <v/>
      </c>
    </row>
    <row r="508" spans="1:11" x14ac:dyDescent="0.2">
      <c r="A508" t="str">
        <f>IF(LEN(stditems!B508)=0,"",stditems!B508)</f>
        <v>炎龙〤炙炎战靴</v>
      </c>
      <c r="B508" t="str">
        <f>IF(stditems!C508=15,"装备位置:头盔",IF(OR(stditems!C508=19,stditems!C508=20,stditems!C508=21),"装备位置:项链",IF(OR(stditems!C508=5,stditems!C508=6),"装备位置:武器",IF(OR(stditems!C508=10,stditems!C508=11),"装备位置:衣服",IF(stditems!C508=16,"装备位置:斗笠",IF(OR(stditems!C508=22,stditems!C508=23),"装备位置:戒指",IF(OR(stditems!C508=24,stditems!C508=26),"装备位置:手镯",IF(stditems!C508=31,"双击使用物品",IF(stditems!C508=4,"书籍,双击使用",IF(stditems!C508=25,"装备位置:毒符",IF(stditems!C508=41,"任务物品",IF(stditems!C508=56,"强化宝石",IF(stditems!C508=0,"药品",IF(stditems!C508=3,"卷轴",IF(stditems!C508=43,"矿石",IF(stditems!C508=2,"可使用物品",IF(stditems!C508=64,"装备位置:腰带",IF(stditems!C508=62,"装备位置:鞋子",IF(stditems!C508=53,"装备位置:宝石\有气血石功能",IF(stditems!C508=63,"装备位置:灵石",IF(stditems!C508=65,"装备位置:官印",IF(stditems!C508=90,"装备位置:灵玉",IF(OR(stditems!C508=72,stditems!C508=73,stditems!C508=74),"装备位置:称号",IF(stditems!C508=30,"装备位置:勋章",IF(stditems!C508=28,"装备位置:马牌",IF(stditems!C508=12,"装备位置:盾牌",IF(OR(stditems!C508=66,stditems!C508=67),"装备位置:时装衣服",IF(OR(stditems!C508=68,stditems!C508=69),"装备位置:时装武器",IF(OR(stditems!C508=75,stditems!C508=76,stditems!C508=77),"装备位置:时装项链",IF(stditems!C508=78,"装备位置:时装头盔",IF(OR(stditems!C508=79,stditems!C508=80),"装备位置:时装手镯",IF(OR(stditems!C508=81,stditems!C508=82),"装备位置:时装戒指",IF(stditems!C508=83,"装备位置:时装勋章",IF(OR(stditems!C508=84,stditems!C508=85),"装备位置:时装腰带",IF(OR(stditems!C508=86,stditems!C508=87),"装备位置:时装靴子",IF(OR(stditems!C508=88,stditems!C508=89),"装备位置:时装宝石","其他物品"))))))))))))))))))))))))))))))))))))</f>
        <v>装备位置:鞋子</v>
      </c>
      <c r="C508">
        <f>IF(OR(stditems!C508=5,stditems!C508=10,stditems!C508=11,stditems!C508=30,stditems!C508=16,stditems!C508=12,stditems!C508=25),0,IF(OR(stditems!C508=15,stditems!C508=19,stditems!C508=20,stditems!C508=21,stditems!C508=22,stditems!C508=23,stditems!C508=24,stditems!C508=26,stditems!C508=28,stditems!C508=29,stditems!C508=30,stditems!C508=53,stditems!C508=62,stditems!C508=63,stditems!C508=64,stditems!C508=65,stditems!C508=90),stditems!D508,""))</f>
        <v>0</v>
      </c>
      <c r="D508" t="str">
        <f>IF(ISNA( VLOOKUP(C508,attrDesc!A:C,2,FALSE)),"", "\250/"&amp;VLOOKUP(C508,attrDesc!A:C,2,FALSE)&amp;":"&amp;VLOOKUP(C508,attrDesc!A:C,3,FALSE))</f>
        <v/>
      </c>
      <c r="H508" t="str">
        <f t="shared" si="28"/>
        <v>151/装备位置:鞋子</v>
      </c>
      <c r="I508" t="str">
        <f t="shared" si="29"/>
        <v>炎龙〤炙炎战靴=151/装备位置:鞋子</v>
      </c>
      <c r="J508" t="str">
        <f t="shared" si="30"/>
        <v/>
      </c>
      <c r="K508" t="str">
        <f t="shared" si="31"/>
        <v/>
      </c>
    </row>
    <row r="509" spans="1:11" x14ac:dyDescent="0.2">
      <c r="A509" t="str">
        <f>IF(LEN(stditems!B509)=0,"",stditems!B509)</f>
        <v>玄龙〤浴魂头盔</v>
      </c>
      <c r="B509" t="str">
        <f>IF(stditems!C509=15,"装备位置:头盔",IF(OR(stditems!C509=19,stditems!C509=20,stditems!C509=21),"装备位置:项链",IF(OR(stditems!C509=5,stditems!C509=6),"装备位置:武器",IF(OR(stditems!C509=10,stditems!C509=11),"装备位置:衣服",IF(stditems!C509=16,"装备位置:斗笠",IF(OR(stditems!C509=22,stditems!C509=23),"装备位置:戒指",IF(OR(stditems!C509=24,stditems!C509=26),"装备位置:手镯",IF(stditems!C509=31,"双击使用物品",IF(stditems!C509=4,"书籍,双击使用",IF(stditems!C509=25,"装备位置:毒符",IF(stditems!C509=41,"任务物品",IF(stditems!C509=56,"强化宝石",IF(stditems!C509=0,"药品",IF(stditems!C509=3,"卷轴",IF(stditems!C509=43,"矿石",IF(stditems!C509=2,"可使用物品",IF(stditems!C509=64,"装备位置:腰带",IF(stditems!C509=62,"装备位置:鞋子",IF(stditems!C509=53,"装备位置:宝石\有气血石功能",IF(stditems!C509=63,"装备位置:灵石",IF(stditems!C509=65,"装备位置:官印",IF(stditems!C509=90,"装备位置:灵玉",IF(OR(stditems!C509=72,stditems!C509=73,stditems!C509=74),"装备位置:称号",IF(stditems!C509=30,"装备位置:勋章",IF(stditems!C509=28,"装备位置:马牌",IF(stditems!C509=12,"装备位置:盾牌",IF(OR(stditems!C509=66,stditems!C509=67),"装备位置:时装衣服",IF(OR(stditems!C509=68,stditems!C509=69),"装备位置:时装武器",IF(OR(stditems!C509=75,stditems!C509=76,stditems!C509=77),"装备位置:时装项链",IF(stditems!C509=78,"装备位置:时装头盔",IF(OR(stditems!C509=79,stditems!C509=80),"装备位置:时装手镯",IF(OR(stditems!C509=81,stditems!C509=82),"装备位置:时装戒指",IF(stditems!C509=83,"装备位置:时装勋章",IF(OR(stditems!C509=84,stditems!C509=85),"装备位置:时装腰带",IF(OR(stditems!C509=86,stditems!C509=87),"装备位置:时装靴子",IF(OR(stditems!C509=88,stditems!C509=89),"装备位置:时装宝石","其他物品"))))))))))))))))))))))))))))))))))))</f>
        <v>装备位置:头盔</v>
      </c>
      <c r="C509">
        <f>IF(OR(stditems!C509=5,stditems!C509=10,stditems!C509=11,stditems!C509=30,stditems!C509=16,stditems!C509=12,stditems!C509=25),0,IF(OR(stditems!C509=15,stditems!C509=19,stditems!C509=20,stditems!C509=21,stditems!C509=22,stditems!C509=23,stditems!C509=24,stditems!C509=26,stditems!C509=28,stditems!C509=29,stditems!C509=30,stditems!C509=53,stditems!C509=62,stditems!C509=63,stditems!C509=64,stditems!C509=65,stditems!C509=90),stditems!D509,""))</f>
        <v>0</v>
      </c>
      <c r="D509" t="str">
        <f>IF(ISNA( VLOOKUP(C509,attrDesc!A:C,2,FALSE)),"", "\250/"&amp;VLOOKUP(C509,attrDesc!A:C,2,FALSE)&amp;":"&amp;VLOOKUP(C509,attrDesc!A:C,3,FALSE))</f>
        <v/>
      </c>
      <c r="H509" t="str">
        <f t="shared" si="28"/>
        <v>151/装备位置:头盔</v>
      </c>
      <c r="I509" t="str">
        <f t="shared" si="29"/>
        <v>玄龙〤浴魂头盔=151/装备位置:头盔</v>
      </c>
      <c r="J509" t="str">
        <f t="shared" si="30"/>
        <v/>
      </c>
      <c r="K509" t="str">
        <f t="shared" si="31"/>
        <v/>
      </c>
    </row>
    <row r="510" spans="1:11" x14ac:dyDescent="0.2">
      <c r="A510" t="str">
        <f>IF(LEN(stditems!B510)=0,"",stditems!B510)</f>
        <v>玄龙〤浴魂项链</v>
      </c>
      <c r="B510" t="str">
        <f>IF(stditems!C510=15,"装备位置:头盔",IF(OR(stditems!C510=19,stditems!C510=20,stditems!C510=21),"装备位置:项链",IF(OR(stditems!C510=5,stditems!C510=6),"装备位置:武器",IF(OR(stditems!C510=10,stditems!C510=11),"装备位置:衣服",IF(stditems!C510=16,"装备位置:斗笠",IF(OR(stditems!C510=22,stditems!C510=23),"装备位置:戒指",IF(OR(stditems!C510=24,stditems!C510=26),"装备位置:手镯",IF(stditems!C510=31,"双击使用物品",IF(stditems!C510=4,"书籍,双击使用",IF(stditems!C510=25,"装备位置:毒符",IF(stditems!C510=41,"任务物品",IF(stditems!C510=56,"强化宝石",IF(stditems!C510=0,"药品",IF(stditems!C510=3,"卷轴",IF(stditems!C510=43,"矿石",IF(stditems!C510=2,"可使用物品",IF(stditems!C510=64,"装备位置:腰带",IF(stditems!C510=62,"装备位置:鞋子",IF(stditems!C510=53,"装备位置:宝石\有气血石功能",IF(stditems!C510=63,"装备位置:灵石",IF(stditems!C510=65,"装备位置:官印",IF(stditems!C510=90,"装备位置:灵玉",IF(OR(stditems!C510=72,stditems!C510=73,stditems!C510=74),"装备位置:称号",IF(stditems!C510=30,"装备位置:勋章",IF(stditems!C510=28,"装备位置:马牌",IF(stditems!C510=12,"装备位置:盾牌",IF(OR(stditems!C510=66,stditems!C510=67),"装备位置:时装衣服",IF(OR(stditems!C510=68,stditems!C510=69),"装备位置:时装武器",IF(OR(stditems!C510=75,stditems!C510=76,stditems!C510=77),"装备位置:时装项链",IF(stditems!C510=78,"装备位置:时装头盔",IF(OR(stditems!C510=79,stditems!C510=80),"装备位置:时装手镯",IF(OR(stditems!C510=81,stditems!C510=82),"装备位置:时装戒指",IF(stditems!C510=83,"装备位置:时装勋章",IF(OR(stditems!C510=84,stditems!C510=85),"装备位置:时装腰带",IF(OR(stditems!C510=86,stditems!C510=87),"装备位置:时装靴子",IF(OR(stditems!C510=88,stditems!C510=89),"装备位置:时装宝石","其他物品"))))))))))))))))))))))))))))))))))))</f>
        <v>装备位置:项链</v>
      </c>
      <c r="C510">
        <f>IF(OR(stditems!C510=5,stditems!C510=10,stditems!C510=11,stditems!C510=30,stditems!C510=16,stditems!C510=12,stditems!C510=25),0,IF(OR(stditems!C510=15,stditems!C510=19,stditems!C510=20,stditems!C510=21,stditems!C510=22,stditems!C510=23,stditems!C510=24,stditems!C510=26,stditems!C510=28,stditems!C510=29,stditems!C510=30,stditems!C510=53,stditems!C510=62,stditems!C510=63,stditems!C510=64,stditems!C510=65,stditems!C510=90),stditems!D510,""))</f>
        <v>0</v>
      </c>
      <c r="D510" t="str">
        <f>IF(ISNA( VLOOKUP(C510,attrDesc!A:C,2,FALSE)),"", "\250/"&amp;VLOOKUP(C510,attrDesc!A:C,2,FALSE)&amp;":"&amp;VLOOKUP(C510,attrDesc!A:C,3,FALSE))</f>
        <v/>
      </c>
      <c r="H510" t="str">
        <f t="shared" si="28"/>
        <v>151/装备位置:项链</v>
      </c>
      <c r="I510" t="str">
        <f t="shared" si="29"/>
        <v>玄龙〤浴魂项链=151/装备位置:项链</v>
      </c>
      <c r="J510" t="str">
        <f t="shared" si="30"/>
        <v/>
      </c>
      <c r="K510" t="str">
        <f t="shared" si="31"/>
        <v/>
      </c>
    </row>
    <row r="511" spans="1:11" x14ac:dyDescent="0.2">
      <c r="A511" t="str">
        <f>IF(LEN(stditems!B511)=0,"",stditems!B511)</f>
        <v>玄龙〤浴魂戒指</v>
      </c>
      <c r="B511" t="str">
        <f>IF(stditems!C511=15,"装备位置:头盔",IF(OR(stditems!C511=19,stditems!C511=20,stditems!C511=21),"装备位置:项链",IF(OR(stditems!C511=5,stditems!C511=6),"装备位置:武器",IF(OR(stditems!C511=10,stditems!C511=11),"装备位置:衣服",IF(stditems!C511=16,"装备位置:斗笠",IF(OR(stditems!C511=22,stditems!C511=23),"装备位置:戒指",IF(OR(stditems!C511=24,stditems!C511=26),"装备位置:手镯",IF(stditems!C511=31,"双击使用物品",IF(stditems!C511=4,"书籍,双击使用",IF(stditems!C511=25,"装备位置:毒符",IF(stditems!C511=41,"任务物品",IF(stditems!C511=56,"强化宝石",IF(stditems!C511=0,"药品",IF(stditems!C511=3,"卷轴",IF(stditems!C511=43,"矿石",IF(stditems!C511=2,"可使用物品",IF(stditems!C511=64,"装备位置:腰带",IF(stditems!C511=62,"装备位置:鞋子",IF(stditems!C511=53,"装备位置:宝石\有气血石功能",IF(stditems!C511=63,"装备位置:灵石",IF(stditems!C511=65,"装备位置:官印",IF(stditems!C511=90,"装备位置:灵玉",IF(OR(stditems!C511=72,stditems!C511=73,stditems!C511=74),"装备位置:称号",IF(stditems!C511=30,"装备位置:勋章",IF(stditems!C511=28,"装备位置:马牌",IF(stditems!C511=12,"装备位置:盾牌",IF(OR(stditems!C511=66,stditems!C511=67),"装备位置:时装衣服",IF(OR(stditems!C511=68,stditems!C511=69),"装备位置:时装武器",IF(OR(stditems!C511=75,stditems!C511=76,stditems!C511=77),"装备位置:时装项链",IF(stditems!C511=78,"装备位置:时装头盔",IF(OR(stditems!C511=79,stditems!C511=80),"装备位置:时装手镯",IF(OR(stditems!C511=81,stditems!C511=82),"装备位置:时装戒指",IF(stditems!C511=83,"装备位置:时装勋章",IF(OR(stditems!C511=84,stditems!C511=85),"装备位置:时装腰带",IF(OR(stditems!C511=86,stditems!C511=87),"装备位置:时装靴子",IF(OR(stditems!C511=88,stditems!C511=89),"装备位置:时装宝石","其他物品"))))))))))))))))))))))))))))))))))))</f>
        <v>装备位置:戒指</v>
      </c>
      <c r="C511">
        <f>IF(OR(stditems!C511=5,stditems!C511=10,stditems!C511=11,stditems!C511=30,stditems!C511=16,stditems!C511=12,stditems!C511=25),0,IF(OR(stditems!C511=15,stditems!C511=19,stditems!C511=20,stditems!C511=21,stditems!C511=22,stditems!C511=23,stditems!C511=24,stditems!C511=26,stditems!C511=28,stditems!C511=29,stditems!C511=30,stditems!C511=53,stditems!C511=62,stditems!C511=63,stditems!C511=64,stditems!C511=65,stditems!C511=90),stditems!D511,""))</f>
        <v>0</v>
      </c>
      <c r="D511" t="str">
        <f>IF(ISNA( VLOOKUP(C511,attrDesc!A:C,2,FALSE)),"", "\250/"&amp;VLOOKUP(C511,attrDesc!A:C,2,FALSE)&amp;":"&amp;VLOOKUP(C511,attrDesc!A:C,3,FALSE))</f>
        <v/>
      </c>
      <c r="H511" t="str">
        <f t="shared" si="28"/>
        <v>151/装备位置:戒指</v>
      </c>
      <c r="I511" t="str">
        <f t="shared" si="29"/>
        <v>玄龙〤浴魂戒指=151/装备位置:戒指</v>
      </c>
      <c r="J511" t="str">
        <f t="shared" si="30"/>
        <v/>
      </c>
      <c r="K511" t="str">
        <f t="shared" si="31"/>
        <v/>
      </c>
    </row>
    <row r="512" spans="1:11" x14ac:dyDescent="0.2">
      <c r="A512" t="str">
        <f>IF(LEN(stditems!B512)=0,"",stditems!B512)</f>
        <v>玄龙〤浴魂护腕</v>
      </c>
      <c r="B512" t="str">
        <f>IF(stditems!C512=15,"装备位置:头盔",IF(OR(stditems!C512=19,stditems!C512=20,stditems!C512=21),"装备位置:项链",IF(OR(stditems!C512=5,stditems!C512=6),"装备位置:武器",IF(OR(stditems!C512=10,stditems!C512=11),"装备位置:衣服",IF(stditems!C512=16,"装备位置:斗笠",IF(OR(stditems!C512=22,stditems!C512=23),"装备位置:戒指",IF(OR(stditems!C512=24,stditems!C512=26),"装备位置:手镯",IF(stditems!C512=31,"双击使用物品",IF(stditems!C512=4,"书籍,双击使用",IF(stditems!C512=25,"装备位置:毒符",IF(stditems!C512=41,"任务物品",IF(stditems!C512=56,"强化宝石",IF(stditems!C512=0,"药品",IF(stditems!C512=3,"卷轴",IF(stditems!C512=43,"矿石",IF(stditems!C512=2,"可使用物品",IF(stditems!C512=64,"装备位置:腰带",IF(stditems!C512=62,"装备位置:鞋子",IF(stditems!C512=53,"装备位置:宝石\有气血石功能",IF(stditems!C512=63,"装备位置:灵石",IF(stditems!C512=65,"装备位置:官印",IF(stditems!C512=90,"装备位置:灵玉",IF(OR(stditems!C512=72,stditems!C512=73,stditems!C512=74),"装备位置:称号",IF(stditems!C512=30,"装备位置:勋章",IF(stditems!C512=28,"装备位置:马牌",IF(stditems!C512=12,"装备位置:盾牌",IF(OR(stditems!C512=66,stditems!C512=67),"装备位置:时装衣服",IF(OR(stditems!C512=68,stditems!C512=69),"装备位置:时装武器",IF(OR(stditems!C512=75,stditems!C512=76,stditems!C512=77),"装备位置:时装项链",IF(stditems!C512=78,"装备位置:时装头盔",IF(OR(stditems!C512=79,stditems!C512=80),"装备位置:时装手镯",IF(OR(stditems!C512=81,stditems!C512=82),"装备位置:时装戒指",IF(stditems!C512=83,"装备位置:时装勋章",IF(OR(stditems!C512=84,stditems!C512=85),"装备位置:时装腰带",IF(OR(stditems!C512=86,stditems!C512=87),"装备位置:时装靴子",IF(OR(stditems!C512=88,stditems!C512=89),"装备位置:时装宝石","其他物品"))))))))))))))))))))))))))))))))))))</f>
        <v>装备位置:手镯</v>
      </c>
      <c r="C512">
        <f>IF(OR(stditems!C512=5,stditems!C512=10,stditems!C512=11,stditems!C512=30,stditems!C512=16,stditems!C512=12,stditems!C512=25),0,IF(OR(stditems!C512=15,stditems!C512=19,stditems!C512=20,stditems!C512=21,stditems!C512=22,stditems!C512=23,stditems!C512=24,stditems!C512=26,stditems!C512=28,stditems!C512=29,stditems!C512=30,stditems!C512=53,stditems!C512=62,stditems!C512=63,stditems!C512=64,stditems!C512=65,stditems!C512=90),stditems!D512,""))</f>
        <v>0</v>
      </c>
      <c r="D512" t="str">
        <f>IF(ISNA( VLOOKUP(C512,attrDesc!A:C,2,FALSE)),"", "\250/"&amp;VLOOKUP(C512,attrDesc!A:C,2,FALSE)&amp;":"&amp;VLOOKUP(C512,attrDesc!A:C,3,FALSE))</f>
        <v/>
      </c>
      <c r="H512" t="str">
        <f t="shared" si="28"/>
        <v>151/装备位置:手镯</v>
      </c>
      <c r="I512" t="str">
        <f t="shared" si="29"/>
        <v>玄龙〤浴魂护腕=151/装备位置:手镯</v>
      </c>
      <c r="J512" t="str">
        <f t="shared" si="30"/>
        <v/>
      </c>
      <c r="K512" t="str">
        <f t="shared" si="31"/>
        <v/>
      </c>
    </row>
    <row r="513" spans="1:11" x14ac:dyDescent="0.2">
      <c r="A513" t="str">
        <f>IF(LEN(stditems!B513)=0,"",stditems!B513)</f>
        <v>玄龙〤浴魂腰带</v>
      </c>
      <c r="B513" t="str">
        <f>IF(stditems!C513=15,"装备位置:头盔",IF(OR(stditems!C513=19,stditems!C513=20,stditems!C513=21),"装备位置:项链",IF(OR(stditems!C513=5,stditems!C513=6),"装备位置:武器",IF(OR(stditems!C513=10,stditems!C513=11),"装备位置:衣服",IF(stditems!C513=16,"装备位置:斗笠",IF(OR(stditems!C513=22,stditems!C513=23),"装备位置:戒指",IF(OR(stditems!C513=24,stditems!C513=26),"装备位置:手镯",IF(stditems!C513=31,"双击使用物品",IF(stditems!C513=4,"书籍,双击使用",IF(stditems!C513=25,"装备位置:毒符",IF(stditems!C513=41,"任务物品",IF(stditems!C513=56,"强化宝石",IF(stditems!C513=0,"药品",IF(stditems!C513=3,"卷轴",IF(stditems!C513=43,"矿石",IF(stditems!C513=2,"可使用物品",IF(stditems!C513=64,"装备位置:腰带",IF(stditems!C513=62,"装备位置:鞋子",IF(stditems!C513=53,"装备位置:宝石\有气血石功能",IF(stditems!C513=63,"装备位置:灵石",IF(stditems!C513=65,"装备位置:官印",IF(stditems!C513=90,"装备位置:灵玉",IF(OR(stditems!C513=72,stditems!C513=73,stditems!C513=74),"装备位置:称号",IF(stditems!C513=30,"装备位置:勋章",IF(stditems!C513=28,"装备位置:马牌",IF(stditems!C513=12,"装备位置:盾牌",IF(OR(stditems!C513=66,stditems!C513=67),"装备位置:时装衣服",IF(OR(stditems!C513=68,stditems!C513=69),"装备位置:时装武器",IF(OR(stditems!C513=75,stditems!C513=76,stditems!C513=77),"装备位置:时装项链",IF(stditems!C513=78,"装备位置:时装头盔",IF(OR(stditems!C513=79,stditems!C513=80),"装备位置:时装手镯",IF(OR(stditems!C513=81,stditems!C513=82),"装备位置:时装戒指",IF(stditems!C513=83,"装备位置:时装勋章",IF(OR(stditems!C513=84,stditems!C513=85),"装备位置:时装腰带",IF(OR(stditems!C513=86,stditems!C513=87),"装备位置:时装靴子",IF(OR(stditems!C513=88,stditems!C513=89),"装备位置:时装宝石","其他物品"))))))))))))))))))))))))))))))))))))</f>
        <v>装备位置:腰带</v>
      </c>
      <c r="C513">
        <f>IF(OR(stditems!C513=5,stditems!C513=10,stditems!C513=11,stditems!C513=30,stditems!C513=16,stditems!C513=12,stditems!C513=25),0,IF(OR(stditems!C513=15,stditems!C513=19,stditems!C513=20,stditems!C513=21,stditems!C513=22,stditems!C513=23,stditems!C513=24,stditems!C513=26,stditems!C513=28,stditems!C513=29,stditems!C513=30,stditems!C513=53,stditems!C513=62,stditems!C513=63,stditems!C513=64,stditems!C513=65,stditems!C513=90),stditems!D513,""))</f>
        <v>0</v>
      </c>
      <c r="D513" t="str">
        <f>IF(ISNA( VLOOKUP(C513,attrDesc!A:C,2,FALSE)),"", "\250/"&amp;VLOOKUP(C513,attrDesc!A:C,2,FALSE)&amp;":"&amp;VLOOKUP(C513,attrDesc!A:C,3,FALSE))</f>
        <v/>
      </c>
      <c r="H513" t="str">
        <f t="shared" si="28"/>
        <v>151/装备位置:腰带</v>
      </c>
      <c r="I513" t="str">
        <f t="shared" si="29"/>
        <v>玄龙〤浴魂腰带=151/装备位置:腰带</v>
      </c>
      <c r="J513" t="str">
        <f t="shared" si="30"/>
        <v/>
      </c>
      <c r="K513" t="str">
        <f t="shared" si="31"/>
        <v/>
      </c>
    </row>
    <row r="514" spans="1:11" x14ac:dyDescent="0.2">
      <c r="A514" t="str">
        <f>IF(LEN(stditems!B514)=0,"",stditems!B514)</f>
        <v>玄龙〤浴魂战靴</v>
      </c>
      <c r="B514" t="str">
        <f>IF(stditems!C514=15,"装备位置:头盔",IF(OR(stditems!C514=19,stditems!C514=20,stditems!C514=21),"装备位置:项链",IF(OR(stditems!C514=5,stditems!C514=6),"装备位置:武器",IF(OR(stditems!C514=10,stditems!C514=11),"装备位置:衣服",IF(stditems!C514=16,"装备位置:斗笠",IF(OR(stditems!C514=22,stditems!C514=23),"装备位置:戒指",IF(OR(stditems!C514=24,stditems!C514=26),"装备位置:手镯",IF(stditems!C514=31,"双击使用物品",IF(stditems!C514=4,"书籍,双击使用",IF(stditems!C514=25,"装备位置:毒符",IF(stditems!C514=41,"任务物品",IF(stditems!C514=56,"强化宝石",IF(stditems!C514=0,"药品",IF(stditems!C514=3,"卷轴",IF(stditems!C514=43,"矿石",IF(stditems!C514=2,"可使用物品",IF(stditems!C514=64,"装备位置:腰带",IF(stditems!C514=62,"装备位置:鞋子",IF(stditems!C514=53,"装备位置:宝石\有气血石功能",IF(stditems!C514=63,"装备位置:灵石",IF(stditems!C514=65,"装备位置:官印",IF(stditems!C514=90,"装备位置:灵玉",IF(OR(stditems!C514=72,stditems!C514=73,stditems!C514=74),"装备位置:称号",IF(stditems!C514=30,"装备位置:勋章",IF(stditems!C514=28,"装备位置:马牌",IF(stditems!C514=12,"装备位置:盾牌",IF(OR(stditems!C514=66,stditems!C514=67),"装备位置:时装衣服",IF(OR(stditems!C514=68,stditems!C514=69),"装备位置:时装武器",IF(OR(stditems!C514=75,stditems!C514=76,stditems!C514=77),"装备位置:时装项链",IF(stditems!C514=78,"装备位置:时装头盔",IF(OR(stditems!C514=79,stditems!C514=80),"装备位置:时装手镯",IF(OR(stditems!C514=81,stditems!C514=82),"装备位置:时装戒指",IF(stditems!C514=83,"装备位置:时装勋章",IF(OR(stditems!C514=84,stditems!C514=85),"装备位置:时装腰带",IF(OR(stditems!C514=86,stditems!C514=87),"装备位置:时装靴子",IF(OR(stditems!C514=88,stditems!C514=89),"装备位置:时装宝石","其他物品"))))))))))))))))))))))))))))))))))))</f>
        <v>装备位置:鞋子</v>
      </c>
      <c r="C514">
        <f>IF(OR(stditems!C514=5,stditems!C514=10,stditems!C514=11,stditems!C514=30,stditems!C514=16,stditems!C514=12,stditems!C514=25),0,IF(OR(stditems!C514=15,stditems!C514=19,stditems!C514=20,stditems!C514=21,stditems!C514=22,stditems!C514=23,stditems!C514=24,stditems!C514=26,stditems!C514=28,stditems!C514=29,stditems!C514=30,stditems!C514=53,stditems!C514=62,stditems!C514=63,stditems!C514=64,stditems!C514=65,stditems!C514=90),stditems!D514,""))</f>
        <v>0</v>
      </c>
      <c r="D514" t="str">
        <f>IF(ISNA( VLOOKUP(C514,attrDesc!A:C,2,FALSE)),"", "\250/"&amp;VLOOKUP(C514,attrDesc!A:C,2,FALSE)&amp;":"&amp;VLOOKUP(C514,attrDesc!A:C,3,FALSE))</f>
        <v/>
      </c>
      <c r="H514" t="str">
        <f t="shared" si="28"/>
        <v>151/装备位置:鞋子</v>
      </c>
      <c r="I514" t="str">
        <f t="shared" si="29"/>
        <v>玄龙〤浴魂战靴=151/装备位置:鞋子</v>
      </c>
      <c r="J514" t="str">
        <f t="shared" si="30"/>
        <v/>
      </c>
      <c r="K514" t="str">
        <f t="shared" si="31"/>
        <v/>
      </c>
    </row>
    <row r="515" spans="1:11" x14ac:dyDescent="0.2">
      <c r="A515" t="str">
        <f>IF(LEN(stditems!B515)=0,"",stditems!B515)</f>
        <v>低级时装头盔</v>
      </c>
      <c r="B515" t="str">
        <f>IF(stditems!C515=15,"装备位置:头盔",IF(OR(stditems!C515=19,stditems!C515=20,stditems!C515=21),"装备位置:项链",IF(OR(stditems!C515=5,stditems!C515=6),"装备位置:武器",IF(OR(stditems!C515=10,stditems!C515=11),"装备位置:衣服",IF(stditems!C515=16,"装备位置:斗笠",IF(OR(stditems!C515=22,stditems!C515=23),"装备位置:戒指",IF(OR(stditems!C515=24,stditems!C515=26),"装备位置:手镯",IF(stditems!C515=31,"双击使用物品",IF(stditems!C515=4,"书籍,双击使用",IF(stditems!C515=25,"装备位置:毒符",IF(stditems!C515=41,"任务物品",IF(stditems!C515=56,"强化宝石",IF(stditems!C515=0,"药品",IF(stditems!C515=3,"卷轴",IF(stditems!C515=43,"矿石",IF(stditems!C515=2,"可使用物品",IF(stditems!C515=64,"装备位置:腰带",IF(stditems!C515=62,"装备位置:鞋子",IF(stditems!C515=53,"装备位置:宝石\有气血石功能",IF(stditems!C515=63,"装备位置:灵石",IF(stditems!C515=65,"装备位置:官印",IF(stditems!C515=90,"装备位置:灵玉",IF(OR(stditems!C515=72,stditems!C515=73,stditems!C515=74),"装备位置:称号",IF(stditems!C515=30,"装备位置:勋章",IF(stditems!C515=28,"装备位置:马牌",IF(stditems!C515=12,"装备位置:盾牌",IF(OR(stditems!C515=66,stditems!C515=67),"装备位置:时装衣服",IF(OR(stditems!C515=68,stditems!C515=69),"装备位置:时装武器",IF(OR(stditems!C515=75,stditems!C515=76,stditems!C515=77),"装备位置:时装项链",IF(stditems!C515=78,"装备位置:时装头盔",IF(OR(stditems!C515=79,stditems!C515=80),"装备位置:时装手镯",IF(OR(stditems!C515=81,stditems!C515=82),"装备位置:时装戒指",IF(stditems!C515=83,"装备位置:时装勋章",IF(OR(stditems!C515=84,stditems!C515=85),"装备位置:时装腰带",IF(OR(stditems!C515=86,stditems!C515=87),"装备位置:时装靴子",IF(OR(stditems!C515=88,stditems!C515=89),"装备位置:时装宝石","其他物品"))))))))))))))))))))))))))))))))))))</f>
        <v>装备位置:时装头盔</v>
      </c>
      <c r="C515" t="str">
        <f>IF(OR(stditems!C515=5,stditems!C515=10,stditems!C515=11,stditems!C515=30,stditems!C515=16,stditems!C515=12,stditems!C515=25),0,IF(OR(stditems!C515=15,stditems!C515=19,stditems!C515=20,stditems!C515=21,stditems!C515=22,stditems!C515=23,stditems!C515=24,stditems!C515=26,stditems!C515=28,stditems!C515=29,stditems!C515=30,stditems!C515=53,stditems!C515=62,stditems!C515=63,stditems!C515=64,stditems!C515=65,stditems!C515=90),stditems!D515,""))</f>
        <v/>
      </c>
      <c r="D515" t="str">
        <f>IF(ISNA( VLOOKUP(C515,attrDesc!A:C,2,FALSE)),"", "\250/"&amp;VLOOKUP(C515,attrDesc!A:C,2,FALSE)&amp;":"&amp;VLOOKUP(C515,attrDesc!A:C,3,FALSE))</f>
        <v/>
      </c>
      <c r="G515" t="s">
        <v>2073</v>
      </c>
      <c r="H515" t="str">
        <f t="shared" ref="H515:H578" si="32">IF(LEN(A515)=0,"", IF(LEN(B515)=0,"","151/"&amp;B515)&amp;IF(LEN(D515)=0,"", "\249/"&amp;D515))</f>
        <v>151/装备位置:时装头盔</v>
      </c>
      <c r="I515" t="str">
        <f t="shared" ref="I515:I578" si="33">IF(LEN(H515)=0,"",A515&amp;"="&amp; H515)</f>
        <v>低级时装头盔=151/装备位置:时装头盔</v>
      </c>
      <c r="J515" t="str">
        <f t="shared" ref="J515:J578" si="34">IF(LEN(E515)=0,"", "\168/[物品特性]\"&amp;E515) &amp;IF(LEN(F515)=0,"", "\168/[物品备注]\"&amp; F515)&amp;IF(LEN(G515)=0,"", "\168/[物品出处]\"&amp; G515)</f>
        <v>\168/[物品出处]\253/通过时装图纸合成宝箱获得</v>
      </c>
      <c r="K515" t="str">
        <f t="shared" ref="K515:K578" si="35">IF(LEN(J515)=0,"",A515&amp;"="&amp;J515)</f>
        <v>低级时装头盔=\168/[物品出处]\253/通过时装图纸合成宝箱获得</v>
      </c>
    </row>
    <row r="516" spans="1:11" x14ac:dyDescent="0.2">
      <c r="A516" t="str">
        <f>IF(LEN(stditems!B516)=0,"",stditems!B516)</f>
        <v>低级时装项链</v>
      </c>
      <c r="B516" t="str">
        <f>IF(stditems!C516=15,"装备位置:头盔",IF(OR(stditems!C516=19,stditems!C516=20,stditems!C516=21),"装备位置:项链",IF(OR(stditems!C516=5,stditems!C516=6),"装备位置:武器",IF(OR(stditems!C516=10,stditems!C516=11),"装备位置:衣服",IF(stditems!C516=16,"装备位置:斗笠",IF(OR(stditems!C516=22,stditems!C516=23),"装备位置:戒指",IF(OR(stditems!C516=24,stditems!C516=26),"装备位置:手镯",IF(stditems!C516=31,"双击使用物品",IF(stditems!C516=4,"书籍,双击使用",IF(stditems!C516=25,"装备位置:毒符",IF(stditems!C516=41,"任务物品",IF(stditems!C516=56,"强化宝石",IF(stditems!C516=0,"药品",IF(stditems!C516=3,"卷轴",IF(stditems!C516=43,"矿石",IF(stditems!C516=2,"可使用物品",IF(stditems!C516=64,"装备位置:腰带",IF(stditems!C516=62,"装备位置:鞋子",IF(stditems!C516=53,"装备位置:宝石\有气血石功能",IF(stditems!C516=63,"装备位置:灵石",IF(stditems!C516=65,"装备位置:官印",IF(stditems!C516=90,"装备位置:灵玉",IF(OR(stditems!C516=72,stditems!C516=73,stditems!C516=74),"装备位置:称号",IF(stditems!C516=30,"装备位置:勋章",IF(stditems!C516=28,"装备位置:马牌",IF(stditems!C516=12,"装备位置:盾牌",IF(OR(stditems!C516=66,stditems!C516=67),"装备位置:时装衣服",IF(OR(stditems!C516=68,stditems!C516=69),"装备位置:时装武器",IF(OR(stditems!C516=75,stditems!C516=76,stditems!C516=77),"装备位置:时装项链",IF(stditems!C516=78,"装备位置:时装头盔",IF(OR(stditems!C516=79,stditems!C516=80),"装备位置:时装手镯",IF(OR(stditems!C516=81,stditems!C516=82),"装备位置:时装戒指",IF(stditems!C516=83,"装备位置:时装勋章",IF(OR(stditems!C516=84,stditems!C516=85),"装备位置:时装腰带",IF(OR(stditems!C516=86,stditems!C516=87),"装备位置:时装靴子",IF(OR(stditems!C516=88,stditems!C516=89),"装备位置:时装宝石","其他物品"))))))))))))))))))))))))))))))))))))</f>
        <v>装备位置:时装项链</v>
      </c>
      <c r="C516" t="str">
        <f>IF(OR(stditems!C516=5,stditems!C516=10,stditems!C516=11,stditems!C516=30,stditems!C516=16,stditems!C516=12,stditems!C516=25),0,IF(OR(stditems!C516=15,stditems!C516=19,stditems!C516=20,stditems!C516=21,stditems!C516=22,stditems!C516=23,stditems!C516=24,stditems!C516=26,stditems!C516=28,stditems!C516=29,stditems!C516=30,stditems!C516=53,stditems!C516=62,stditems!C516=63,stditems!C516=64,stditems!C516=65,stditems!C516=90),stditems!D516,""))</f>
        <v/>
      </c>
      <c r="D516" t="str">
        <f>IF(ISNA( VLOOKUP(C516,attrDesc!A:C,2,FALSE)),"", "\250/"&amp;VLOOKUP(C516,attrDesc!A:C,2,FALSE)&amp;":"&amp;VLOOKUP(C516,attrDesc!A:C,3,FALSE))</f>
        <v/>
      </c>
      <c r="G516" t="s">
        <v>2074</v>
      </c>
      <c r="H516" t="str">
        <f t="shared" si="32"/>
        <v>151/装备位置:时装项链</v>
      </c>
      <c r="I516" t="str">
        <f t="shared" si="33"/>
        <v>低级时装项链=151/装备位置:时装项链</v>
      </c>
      <c r="J516" t="str">
        <f t="shared" si="34"/>
        <v>\168/[物品出处]\253/通过时装图纸合成宝箱获得</v>
      </c>
      <c r="K516" t="str">
        <f t="shared" si="35"/>
        <v>低级时装项链=\168/[物品出处]\253/通过时装图纸合成宝箱获得</v>
      </c>
    </row>
    <row r="517" spans="1:11" x14ac:dyDescent="0.2">
      <c r="A517" t="str">
        <f>IF(LEN(stditems!B517)=0,"",stditems!B517)</f>
        <v>低级时装戒指</v>
      </c>
      <c r="B517" t="str">
        <f>IF(stditems!C517=15,"装备位置:头盔",IF(OR(stditems!C517=19,stditems!C517=20,stditems!C517=21),"装备位置:项链",IF(OR(stditems!C517=5,stditems!C517=6),"装备位置:武器",IF(OR(stditems!C517=10,stditems!C517=11),"装备位置:衣服",IF(stditems!C517=16,"装备位置:斗笠",IF(OR(stditems!C517=22,stditems!C517=23),"装备位置:戒指",IF(OR(stditems!C517=24,stditems!C517=26),"装备位置:手镯",IF(stditems!C517=31,"双击使用物品",IF(stditems!C517=4,"书籍,双击使用",IF(stditems!C517=25,"装备位置:毒符",IF(stditems!C517=41,"任务物品",IF(stditems!C517=56,"强化宝石",IF(stditems!C517=0,"药品",IF(stditems!C517=3,"卷轴",IF(stditems!C517=43,"矿石",IF(stditems!C517=2,"可使用物品",IF(stditems!C517=64,"装备位置:腰带",IF(stditems!C517=62,"装备位置:鞋子",IF(stditems!C517=53,"装备位置:宝石\有气血石功能",IF(stditems!C517=63,"装备位置:灵石",IF(stditems!C517=65,"装备位置:官印",IF(stditems!C517=90,"装备位置:灵玉",IF(OR(stditems!C517=72,stditems!C517=73,stditems!C517=74),"装备位置:称号",IF(stditems!C517=30,"装备位置:勋章",IF(stditems!C517=28,"装备位置:马牌",IF(stditems!C517=12,"装备位置:盾牌",IF(OR(stditems!C517=66,stditems!C517=67),"装备位置:时装衣服",IF(OR(stditems!C517=68,stditems!C517=69),"装备位置:时装武器",IF(OR(stditems!C517=75,stditems!C517=76,stditems!C517=77),"装备位置:时装项链",IF(stditems!C517=78,"装备位置:时装头盔",IF(OR(stditems!C517=79,stditems!C517=80),"装备位置:时装手镯",IF(OR(stditems!C517=81,stditems!C517=82),"装备位置:时装戒指",IF(stditems!C517=83,"装备位置:时装勋章",IF(OR(stditems!C517=84,stditems!C517=85),"装备位置:时装腰带",IF(OR(stditems!C517=86,stditems!C517=87),"装备位置:时装靴子",IF(OR(stditems!C517=88,stditems!C517=89),"装备位置:时装宝石","其他物品"))))))))))))))))))))))))))))))))))))</f>
        <v>装备位置:时装戒指</v>
      </c>
      <c r="C517" t="str">
        <f>IF(OR(stditems!C517=5,stditems!C517=10,stditems!C517=11,stditems!C517=30,stditems!C517=16,stditems!C517=12,stditems!C517=25),0,IF(OR(stditems!C517=15,stditems!C517=19,stditems!C517=20,stditems!C517=21,stditems!C517=22,stditems!C517=23,stditems!C517=24,stditems!C517=26,stditems!C517=28,stditems!C517=29,stditems!C517=30,stditems!C517=53,stditems!C517=62,stditems!C517=63,stditems!C517=64,stditems!C517=65,stditems!C517=90),stditems!D517,""))</f>
        <v/>
      </c>
      <c r="D517" t="str">
        <f>IF(ISNA( VLOOKUP(C517,attrDesc!A:C,2,FALSE)),"", "\250/"&amp;VLOOKUP(C517,attrDesc!A:C,2,FALSE)&amp;":"&amp;VLOOKUP(C517,attrDesc!A:C,3,FALSE))</f>
        <v/>
      </c>
      <c r="G517" t="s">
        <v>2072</v>
      </c>
      <c r="H517" t="str">
        <f t="shared" si="32"/>
        <v>151/装备位置:时装戒指</v>
      </c>
      <c r="I517" t="str">
        <f t="shared" si="33"/>
        <v>低级时装戒指=151/装备位置:时装戒指</v>
      </c>
      <c r="J517" t="str">
        <f t="shared" si="34"/>
        <v>\168/[物品出处]\253/通过时装图纸合成宝箱获得</v>
      </c>
      <c r="K517" t="str">
        <f t="shared" si="35"/>
        <v>低级时装戒指=\168/[物品出处]\253/通过时装图纸合成宝箱获得</v>
      </c>
    </row>
    <row r="518" spans="1:11" x14ac:dyDescent="0.2">
      <c r="A518" t="str">
        <f>IF(LEN(stditems!B518)=0,"",stditems!B518)</f>
        <v>低级时装护腕</v>
      </c>
      <c r="B518" t="str">
        <f>IF(stditems!C518=15,"装备位置:头盔",IF(OR(stditems!C518=19,stditems!C518=20,stditems!C518=21),"装备位置:项链",IF(OR(stditems!C518=5,stditems!C518=6),"装备位置:武器",IF(OR(stditems!C518=10,stditems!C518=11),"装备位置:衣服",IF(stditems!C518=16,"装备位置:斗笠",IF(OR(stditems!C518=22,stditems!C518=23),"装备位置:戒指",IF(OR(stditems!C518=24,stditems!C518=26),"装备位置:手镯",IF(stditems!C518=31,"双击使用物品",IF(stditems!C518=4,"书籍,双击使用",IF(stditems!C518=25,"装备位置:毒符",IF(stditems!C518=41,"任务物品",IF(stditems!C518=56,"强化宝石",IF(stditems!C518=0,"药品",IF(stditems!C518=3,"卷轴",IF(stditems!C518=43,"矿石",IF(stditems!C518=2,"可使用物品",IF(stditems!C518=64,"装备位置:腰带",IF(stditems!C518=62,"装备位置:鞋子",IF(stditems!C518=53,"装备位置:宝石\有气血石功能",IF(stditems!C518=63,"装备位置:灵石",IF(stditems!C518=65,"装备位置:官印",IF(stditems!C518=90,"装备位置:灵玉",IF(OR(stditems!C518=72,stditems!C518=73,stditems!C518=74),"装备位置:称号",IF(stditems!C518=30,"装备位置:勋章",IF(stditems!C518=28,"装备位置:马牌",IF(stditems!C518=12,"装备位置:盾牌",IF(OR(stditems!C518=66,stditems!C518=67),"装备位置:时装衣服",IF(OR(stditems!C518=68,stditems!C518=69),"装备位置:时装武器",IF(OR(stditems!C518=75,stditems!C518=76,stditems!C518=77),"装备位置:时装项链",IF(stditems!C518=78,"装备位置:时装头盔",IF(OR(stditems!C518=79,stditems!C518=80),"装备位置:时装手镯",IF(OR(stditems!C518=81,stditems!C518=82),"装备位置:时装戒指",IF(stditems!C518=83,"装备位置:时装勋章",IF(OR(stditems!C518=84,stditems!C518=85),"装备位置:时装腰带",IF(OR(stditems!C518=86,stditems!C518=87),"装备位置:时装靴子",IF(OR(stditems!C518=88,stditems!C518=89),"装备位置:时装宝石","其他物品"))))))))))))))))))))))))))))))))))))</f>
        <v>装备位置:时装手镯</v>
      </c>
      <c r="C518" t="str">
        <f>IF(OR(stditems!C518=5,stditems!C518=10,stditems!C518=11,stditems!C518=30,stditems!C518=16,stditems!C518=12,stditems!C518=25),0,IF(OR(stditems!C518=15,stditems!C518=19,stditems!C518=20,stditems!C518=21,stditems!C518=22,stditems!C518=23,stditems!C518=24,stditems!C518=26,stditems!C518=28,stditems!C518=29,stditems!C518=30,stditems!C518=53,stditems!C518=62,stditems!C518=63,stditems!C518=64,stditems!C518=65,stditems!C518=90),stditems!D518,""))</f>
        <v/>
      </c>
      <c r="D518" t="str">
        <f>IF(ISNA( VLOOKUP(C518,attrDesc!A:C,2,FALSE)),"", "\250/"&amp;VLOOKUP(C518,attrDesc!A:C,2,FALSE)&amp;":"&amp;VLOOKUP(C518,attrDesc!A:C,3,FALSE))</f>
        <v/>
      </c>
      <c r="G518" t="s">
        <v>2072</v>
      </c>
      <c r="H518" t="str">
        <f t="shared" si="32"/>
        <v>151/装备位置:时装手镯</v>
      </c>
      <c r="I518" t="str">
        <f t="shared" si="33"/>
        <v>低级时装护腕=151/装备位置:时装手镯</v>
      </c>
      <c r="J518" t="str">
        <f t="shared" si="34"/>
        <v>\168/[物品出处]\253/通过时装图纸合成宝箱获得</v>
      </c>
      <c r="K518" t="str">
        <f t="shared" si="35"/>
        <v>低级时装护腕=\168/[物品出处]\253/通过时装图纸合成宝箱获得</v>
      </c>
    </row>
    <row r="519" spans="1:11" x14ac:dyDescent="0.2">
      <c r="A519" t="str">
        <f>IF(LEN(stditems!B519)=0,"",stditems!B519)</f>
        <v>低级时装腰带</v>
      </c>
      <c r="B519" t="str">
        <f>IF(stditems!C519=15,"装备位置:头盔",IF(OR(stditems!C519=19,stditems!C519=20,stditems!C519=21),"装备位置:项链",IF(OR(stditems!C519=5,stditems!C519=6),"装备位置:武器",IF(OR(stditems!C519=10,stditems!C519=11),"装备位置:衣服",IF(stditems!C519=16,"装备位置:斗笠",IF(OR(stditems!C519=22,stditems!C519=23),"装备位置:戒指",IF(OR(stditems!C519=24,stditems!C519=26),"装备位置:手镯",IF(stditems!C519=31,"双击使用物品",IF(stditems!C519=4,"书籍,双击使用",IF(stditems!C519=25,"装备位置:毒符",IF(stditems!C519=41,"任务物品",IF(stditems!C519=56,"强化宝石",IF(stditems!C519=0,"药品",IF(stditems!C519=3,"卷轴",IF(stditems!C519=43,"矿石",IF(stditems!C519=2,"可使用物品",IF(stditems!C519=64,"装备位置:腰带",IF(stditems!C519=62,"装备位置:鞋子",IF(stditems!C519=53,"装备位置:宝石\有气血石功能",IF(stditems!C519=63,"装备位置:灵石",IF(stditems!C519=65,"装备位置:官印",IF(stditems!C519=90,"装备位置:灵玉",IF(OR(stditems!C519=72,stditems!C519=73,stditems!C519=74),"装备位置:称号",IF(stditems!C519=30,"装备位置:勋章",IF(stditems!C519=28,"装备位置:马牌",IF(stditems!C519=12,"装备位置:盾牌",IF(OR(stditems!C519=66,stditems!C519=67),"装备位置:时装衣服",IF(OR(stditems!C519=68,stditems!C519=69),"装备位置:时装武器",IF(OR(stditems!C519=75,stditems!C519=76,stditems!C519=77),"装备位置:时装项链",IF(stditems!C519=78,"装备位置:时装头盔",IF(OR(stditems!C519=79,stditems!C519=80),"装备位置:时装手镯",IF(OR(stditems!C519=81,stditems!C519=82),"装备位置:时装戒指",IF(stditems!C519=83,"装备位置:时装勋章",IF(OR(stditems!C519=84,stditems!C519=85),"装备位置:时装腰带",IF(OR(stditems!C519=86,stditems!C519=87),"装备位置:时装靴子",IF(OR(stditems!C519=88,stditems!C519=89),"装备位置:时装宝石","其他物品"))))))))))))))))))))))))))))))))))))</f>
        <v>装备位置:时装腰带</v>
      </c>
      <c r="C519" t="str">
        <f>IF(OR(stditems!C519=5,stditems!C519=10,stditems!C519=11,stditems!C519=30,stditems!C519=16,stditems!C519=12,stditems!C519=25),0,IF(OR(stditems!C519=15,stditems!C519=19,stditems!C519=20,stditems!C519=21,stditems!C519=22,stditems!C519=23,stditems!C519=24,stditems!C519=26,stditems!C519=28,stditems!C519=29,stditems!C519=30,stditems!C519=53,stditems!C519=62,stditems!C519=63,stditems!C519=64,stditems!C519=65,stditems!C519=90),stditems!D519,""))</f>
        <v/>
      </c>
      <c r="D519" t="str">
        <f>IF(ISNA( VLOOKUP(C519,attrDesc!A:C,2,FALSE)),"", "\250/"&amp;VLOOKUP(C519,attrDesc!A:C,2,FALSE)&amp;":"&amp;VLOOKUP(C519,attrDesc!A:C,3,FALSE))</f>
        <v/>
      </c>
      <c r="G519" t="s">
        <v>2072</v>
      </c>
      <c r="H519" t="str">
        <f t="shared" si="32"/>
        <v>151/装备位置:时装腰带</v>
      </c>
      <c r="I519" t="str">
        <f t="shared" si="33"/>
        <v>低级时装腰带=151/装备位置:时装腰带</v>
      </c>
      <c r="J519" t="str">
        <f t="shared" si="34"/>
        <v>\168/[物品出处]\253/通过时装图纸合成宝箱获得</v>
      </c>
      <c r="K519" t="str">
        <f t="shared" si="35"/>
        <v>低级时装腰带=\168/[物品出处]\253/通过时装图纸合成宝箱获得</v>
      </c>
    </row>
    <row r="520" spans="1:11" x14ac:dyDescent="0.2">
      <c r="A520" t="str">
        <f>IF(LEN(stditems!B520)=0,"",stditems!B520)</f>
        <v>低级时装战靴</v>
      </c>
      <c r="B520" t="str">
        <f>IF(stditems!C520=15,"装备位置:头盔",IF(OR(stditems!C520=19,stditems!C520=20,stditems!C520=21),"装备位置:项链",IF(OR(stditems!C520=5,stditems!C520=6),"装备位置:武器",IF(OR(stditems!C520=10,stditems!C520=11),"装备位置:衣服",IF(stditems!C520=16,"装备位置:斗笠",IF(OR(stditems!C520=22,stditems!C520=23),"装备位置:戒指",IF(OR(stditems!C520=24,stditems!C520=26),"装备位置:手镯",IF(stditems!C520=31,"双击使用物品",IF(stditems!C520=4,"书籍,双击使用",IF(stditems!C520=25,"装备位置:毒符",IF(stditems!C520=41,"任务物品",IF(stditems!C520=56,"强化宝石",IF(stditems!C520=0,"药品",IF(stditems!C520=3,"卷轴",IF(stditems!C520=43,"矿石",IF(stditems!C520=2,"可使用物品",IF(stditems!C520=64,"装备位置:腰带",IF(stditems!C520=62,"装备位置:鞋子",IF(stditems!C520=53,"装备位置:宝石\有气血石功能",IF(stditems!C520=63,"装备位置:灵石",IF(stditems!C520=65,"装备位置:官印",IF(stditems!C520=90,"装备位置:灵玉",IF(OR(stditems!C520=72,stditems!C520=73,stditems!C520=74),"装备位置:称号",IF(stditems!C520=30,"装备位置:勋章",IF(stditems!C520=28,"装备位置:马牌",IF(stditems!C520=12,"装备位置:盾牌",IF(OR(stditems!C520=66,stditems!C520=67),"装备位置:时装衣服",IF(OR(stditems!C520=68,stditems!C520=69),"装备位置:时装武器",IF(OR(stditems!C520=75,stditems!C520=76,stditems!C520=77),"装备位置:时装项链",IF(stditems!C520=78,"装备位置:时装头盔",IF(OR(stditems!C520=79,stditems!C520=80),"装备位置:时装手镯",IF(OR(stditems!C520=81,stditems!C520=82),"装备位置:时装戒指",IF(stditems!C520=83,"装备位置:时装勋章",IF(OR(stditems!C520=84,stditems!C520=85),"装备位置:时装腰带",IF(OR(stditems!C520=86,stditems!C520=87),"装备位置:时装靴子",IF(OR(stditems!C520=88,stditems!C520=89),"装备位置:时装宝石","其他物品"))))))))))))))))))))))))))))))))))))</f>
        <v>装备位置:时装靴子</v>
      </c>
      <c r="C520" t="str">
        <f>IF(OR(stditems!C520=5,stditems!C520=10,stditems!C520=11,stditems!C520=30,stditems!C520=16,stditems!C520=12,stditems!C520=25),0,IF(OR(stditems!C520=15,stditems!C520=19,stditems!C520=20,stditems!C520=21,stditems!C520=22,stditems!C520=23,stditems!C520=24,stditems!C520=26,stditems!C520=28,stditems!C520=29,stditems!C520=30,stditems!C520=53,stditems!C520=62,stditems!C520=63,stditems!C520=64,stditems!C520=65,stditems!C520=90),stditems!D520,""))</f>
        <v/>
      </c>
      <c r="D520" t="str">
        <f>IF(ISNA( VLOOKUP(C520,attrDesc!A:C,2,FALSE)),"", "\250/"&amp;VLOOKUP(C520,attrDesc!A:C,2,FALSE)&amp;":"&amp;VLOOKUP(C520,attrDesc!A:C,3,FALSE))</f>
        <v/>
      </c>
      <c r="G520" t="s">
        <v>2072</v>
      </c>
      <c r="H520" t="str">
        <f t="shared" si="32"/>
        <v>151/装备位置:时装靴子</v>
      </c>
      <c r="I520" t="str">
        <f t="shared" si="33"/>
        <v>低级时装战靴=151/装备位置:时装靴子</v>
      </c>
      <c r="J520" t="str">
        <f t="shared" si="34"/>
        <v>\168/[物品出处]\253/通过时装图纸合成宝箱获得</v>
      </c>
      <c r="K520" t="str">
        <f t="shared" si="35"/>
        <v>低级时装战靴=\168/[物品出处]\253/通过时装图纸合成宝箱获得</v>
      </c>
    </row>
    <row r="521" spans="1:11" x14ac:dyDescent="0.2">
      <c r="A521" t="str">
        <f>IF(LEN(stditems!B521)=0,"",stditems!B521)</f>
        <v>低级时装武器</v>
      </c>
      <c r="B521" t="str">
        <f>IF(stditems!C521=15,"装备位置:头盔",IF(OR(stditems!C521=19,stditems!C521=20,stditems!C521=21),"装备位置:项链",IF(OR(stditems!C521=5,stditems!C521=6),"装备位置:武器",IF(OR(stditems!C521=10,stditems!C521=11),"装备位置:衣服",IF(stditems!C521=16,"装备位置:斗笠",IF(OR(stditems!C521=22,stditems!C521=23),"装备位置:戒指",IF(OR(stditems!C521=24,stditems!C521=26),"装备位置:手镯",IF(stditems!C521=31,"双击使用物品",IF(stditems!C521=4,"书籍,双击使用",IF(stditems!C521=25,"装备位置:毒符",IF(stditems!C521=41,"任务物品",IF(stditems!C521=56,"强化宝石",IF(stditems!C521=0,"药品",IF(stditems!C521=3,"卷轴",IF(stditems!C521=43,"矿石",IF(stditems!C521=2,"可使用物品",IF(stditems!C521=64,"装备位置:腰带",IF(stditems!C521=62,"装备位置:鞋子",IF(stditems!C521=53,"装备位置:宝石\有气血石功能",IF(stditems!C521=63,"装备位置:灵石",IF(stditems!C521=65,"装备位置:官印",IF(stditems!C521=90,"装备位置:灵玉",IF(OR(stditems!C521=72,stditems!C521=73,stditems!C521=74),"装备位置:称号",IF(stditems!C521=30,"装备位置:勋章",IF(stditems!C521=28,"装备位置:马牌",IF(stditems!C521=12,"装备位置:盾牌",IF(OR(stditems!C521=66,stditems!C521=67),"装备位置:时装衣服",IF(OR(stditems!C521=68,stditems!C521=69),"装备位置:时装武器",IF(OR(stditems!C521=75,stditems!C521=76,stditems!C521=77),"装备位置:时装项链",IF(stditems!C521=78,"装备位置:时装头盔",IF(OR(stditems!C521=79,stditems!C521=80),"装备位置:时装手镯",IF(OR(stditems!C521=81,stditems!C521=82),"装备位置:时装戒指",IF(stditems!C521=83,"装备位置:时装勋章",IF(OR(stditems!C521=84,stditems!C521=85),"装备位置:时装腰带",IF(OR(stditems!C521=86,stditems!C521=87),"装备位置:时装靴子",IF(OR(stditems!C521=88,stditems!C521=89),"装备位置:时装宝石","其他物品"))))))))))))))))))))))))))))))))))))</f>
        <v>装备位置:时装武器</v>
      </c>
      <c r="C521" t="str">
        <f>IF(OR(stditems!C521=5,stditems!C521=10,stditems!C521=11,stditems!C521=30,stditems!C521=16,stditems!C521=12,stditems!C521=25),0,IF(OR(stditems!C521=15,stditems!C521=19,stditems!C521=20,stditems!C521=21,stditems!C521=22,stditems!C521=23,stditems!C521=24,stditems!C521=26,stditems!C521=28,stditems!C521=29,stditems!C521=30,stditems!C521=53,stditems!C521=62,stditems!C521=63,stditems!C521=64,stditems!C521=65,stditems!C521=90),stditems!D521,""))</f>
        <v/>
      </c>
      <c r="D521" t="str">
        <f>IF(ISNA( VLOOKUP(C521,attrDesc!A:C,2,FALSE)),"", "\250/"&amp;VLOOKUP(C521,attrDesc!A:C,2,FALSE)&amp;":"&amp;VLOOKUP(C521,attrDesc!A:C,3,FALSE))</f>
        <v/>
      </c>
      <c r="G521" t="s">
        <v>2072</v>
      </c>
      <c r="H521" t="str">
        <f t="shared" si="32"/>
        <v>151/装备位置:时装武器</v>
      </c>
      <c r="I521" t="str">
        <f t="shared" si="33"/>
        <v>低级时装武器=151/装备位置:时装武器</v>
      </c>
      <c r="J521" t="str">
        <f t="shared" si="34"/>
        <v>\168/[物品出处]\253/通过时装图纸合成宝箱获得</v>
      </c>
      <c r="K521" t="str">
        <f t="shared" si="35"/>
        <v>低级时装武器=\168/[物品出处]\253/通过时装图纸合成宝箱获得</v>
      </c>
    </row>
    <row r="522" spans="1:11" x14ac:dyDescent="0.2">
      <c r="A522" t="str">
        <f>IF(LEN(stditems!B522)=0,"",stditems!B522)</f>
        <v>低级时装衣服(男)</v>
      </c>
      <c r="B522" t="str">
        <f>IF(stditems!C522=15,"装备位置:头盔",IF(OR(stditems!C522=19,stditems!C522=20,stditems!C522=21),"装备位置:项链",IF(OR(stditems!C522=5,stditems!C522=6),"装备位置:武器",IF(OR(stditems!C522=10,stditems!C522=11),"装备位置:衣服",IF(stditems!C522=16,"装备位置:斗笠",IF(OR(stditems!C522=22,stditems!C522=23),"装备位置:戒指",IF(OR(stditems!C522=24,stditems!C522=26),"装备位置:手镯",IF(stditems!C522=31,"双击使用物品",IF(stditems!C522=4,"书籍,双击使用",IF(stditems!C522=25,"装备位置:毒符",IF(stditems!C522=41,"任务物品",IF(stditems!C522=56,"强化宝石",IF(stditems!C522=0,"药品",IF(stditems!C522=3,"卷轴",IF(stditems!C522=43,"矿石",IF(stditems!C522=2,"可使用物品",IF(stditems!C522=64,"装备位置:腰带",IF(stditems!C522=62,"装备位置:鞋子",IF(stditems!C522=53,"装备位置:宝石\有气血石功能",IF(stditems!C522=63,"装备位置:灵石",IF(stditems!C522=65,"装备位置:官印",IF(stditems!C522=90,"装备位置:灵玉",IF(OR(stditems!C522=72,stditems!C522=73,stditems!C522=74),"装备位置:称号",IF(stditems!C522=30,"装备位置:勋章",IF(stditems!C522=28,"装备位置:马牌",IF(stditems!C522=12,"装备位置:盾牌",IF(OR(stditems!C522=66,stditems!C522=67),"装备位置:时装衣服",IF(OR(stditems!C522=68,stditems!C522=69),"装备位置:时装武器",IF(OR(stditems!C522=75,stditems!C522=76,stditems!C522=77),"装备位置:时装项链",IF(stditems!C522=78,"装备位置:时装头盔",IF(OR(stditems!C522=79,stditems!C522=80),"装备位置:时装手镯",IF(OR(stditems!C522=81,stditems!C522=82),"装备位置:时装戒指",IF(stditems!C522=83,"装备位置:时装勋章",IF(OR(stditems!C522=84,stditems!C522=85),"装备位置:时装腰带",IF(OR(stditems!C522=86,stditems!C522=87),"装备位置:时装靴子",IF(OR(stditems!C522=88,stditems!C522=89),"装备位置:时装宝石","其他物品"))))))))))))))))))))))))))))))))))))</f>
        <v>装备位置:时装衣服</v>
      </c>
      <c r="C522" t="str">
        <f>IF(OR(stditems!C522=5,stditems!C522=10,stditems!C522=11,stditems!C522=30,stditems!C522=16,stditems!C522=12,stditems!C522=25),0,IF(OR(stditems!C522=15,stditems!C522=19,stditems!C522=20,stditems!C522=21,stditems!C522=22,stditems!C522=23,stditems!C522=24,stditems!C522=26,stditems!C522=28,stditems!C522=29,stditems!C522=30,stditems!C522=53,stditems!C522=62,stditems!C522=63,stditems!C522=64,stditems!C522=65,stditems!C522=90),stditems!D522,""))</f>
        <v/>
      </c>
      <c r="D522" t="str">
        <f>IF(ISNA( VLOOKUP(C522,attrDesc!A:C,2,FALSE)),"", "\250/"&amp;VLOOKUP(C522,attrDesc!A:C,2,FALSE)&amp;":"&amp;VLOOKUP(C522,attrDesc!A:C,3,FALSE))</f>
        <v/>
      </c>
      <c r="G522" t="s">
        <v>2072</v>
      </c>
      <c r="H522" t="str">
        <f t="shared" si="32"/>
        <v>151/装备位置:时装衣服</v>
      </c>
      <c r="I522" t="str">
        <f t="shared" si="33"/>
        <v>低级时装衣服(男)=151/装备位置:时装衣服</v>
      </c>
      <c r="J522" t="str">
        <f t="shared" si="34"/>
        <v>\168/[物品出处]\253/通过时装图纸合成宝箱获得</v>
      </c>
      <c r="K522" t="str">
        <f t="shared" si="35"/>
        <v>低级时装衣服(男)=\168/[物品出处]\253/通过时装图纸合成宝箱获得</v>
      </c>
    </row>
    <row r="523" spans="1:11" x14ac:dyDescent="0.2">
      <c r="A523" t="str">
        <f>IF(LEN(stditems!B523)=0,"",stditems!B523)</f>
        <v>低级时装衣服(女)</v>
      </c>
      <c r="B523" t="str">
        <f>IF(stditems!C523=15,"装备位置:头盔",IF(OR(stditems!C523=19,stditems!C523=20,stditems!C523=21),"装备位置:项链",IF(OR(stditems!C523=5,stditems!C523=6),"装备位置:武器",IF(OR(stditems!C523=10,stditems!C523=11),"装备位置:衣服",IF(stditems!C523=16,"装备位置:斗笠",IF(OR(stditems!C523=22,stditems!C523=23),"装备位置:戒指",IF(OR(stditems!C523=24,stditems!C523=26),"装备位置:手镯",IF(stditems!C523=31,"双击使用物品",IF(stditems!C523=4,"书籍,双击使用",IF(stditems!C523=25,"装备位置:毒符",IF(stditems!C523=41,"任务物品",IF(stditems!C523=56,"强化宝石",IF(stditems!C523=0,"药品",IF(stditems!C523=3,"卷轴",IF(stditems!C523=43,"矿石",IF(stditems!C523=2,"可使用物品",IF(stditems!C523=64,"装备位置:腰带",IF(stditems!C523=62,"装备位置:鞋子",IF(stditems!C523=53,"装备位置:宝石\有气血石功能",IF(stditems!C523=63,"装备位置:灵石",IF(stditems!C523=65,"装备位置:官印",IF(stditems!C523=90,"装备位置:灵玉",IF(OR(stditems!C523=72,stditems!C523=73,stditems!C523=74),"装备位置:称号",IF(stditems!C523=30,"装备位置:勋章",IF(stditems!C523=28,"装备位置:马牌",IF(stditems!C523=12,"装备位置:盾牌",IF(OR(stditems!C523=66,stditems!C523=67),"装备位置:时装衣服",IF(OR(stditems!C523=68,stditems!C523=69),"装备位置:时装武器",IF(OR(stditems!C523=75,stditems!C523=76,stditems!C523=77),"装备位置:时装项链",IF(stditems!C523=78,"装备位置:时装头盔",IF(OR(stditems!C523=79,stditems!C523=80),"装备位置:时装手镯",IF(OR(stditems!C523=81,stditems!C523=82),"装备位置:时装戒指",IF(stditems!C523=83,"装备位置:时装勋章",IF(OR(stditems!C523=84,stditems!C523=85),"装备位置:时装腰带",IF(OR(stditems!C523=86,stditems!C523=87),"装备位置:时装靴子",IF(OR(stditems!C523=88,stditems!C523=89),"装备位置:时装宝石","其他物品"))))))))))))))))))))))))))))))))))))</f>
        <v>装备位置:时装衣服</v>
      </c>
      <c r="C523" t="str">
        <f>IF(OR(stditems!C523=5,stditems!C523=10,stditems!C523=11,stditems!C523=30,stditems!C523=16,stditems!C523=12,stditems!C523=25),0,IF(OR(stditems!C523=15,stditems!C523=19,stditems!C523=20,stditems!C523=21,stditems!C523=22,stditems!C523=23,stditems!C523=24,stditems!C523=26,stditems!C523=28,stditems!C523=29,stditems!C523=30,stditems!C523=53,stditems!C523=62,stditems!C523=63,stditems!C523=64,stditems!C523=65,stditems!C523=90),stditems!D523,""))</f>
        <v/>
      </c>
      <c r="D523" t="str">
        <f>IF(ISNA( VLOOKUP(C523,attrDesc!A:C,2,FALSE)),"", "\250/"&amp;VLOOKUP(C523,attrDesc!A:C,2,FALSE)&amp;":"&amp;VLOOKUP(C523,attrDesc!A:C,3,FALSE))</f>
        <v/>
      </c>
      <c r="G523" t="s">
        <v>2072</v>
      </c>
      <c r="H523" t="str">
        <f t="shared" si="32"/>
        <v>151/装备位置:时装衣服</v>
      </c>
      <c r="I523" t="str">
        <f t="shared" si="33"/>
        <v>低级时装衣服(女)=151/装备位置:时装衣服</v>
      </c>
      <c r="J523" t="str">
        <f t="shared" si="34"/>
        <v>\168/[物品出处]\253/通过时装图纸合成宝箱获得</v>
      </c>
      <c r="K523" t="str">
        <f t="shared" si="35"/>
        <v>低级时装衣服(女)=\168/[物品出处]\253/通过时装图纸合成宝箱获得</v>
      </c>
    </row>
    <row r="524" spans="1:11" x14ac:dyDescent="0.2">
      <c r="A524" t="str">
        <f>IF(LEN(stditems!B524)=0,"",stditems!B524)</f>
        <v>高级时装头盔</v>
      </c>
      <c r="B524" t="str">
        <f>IF(stditems!C524=15,"装备位置:头盔",IF(OR(stditems!C524=19,stditems!C524=20,stditems!C524=21),"装备位置:项链",IF(OR(stditems!C524=5,stditems!C524=6),"装备位置:武器",IF(OR(stditems!C524=10,stditems!C524=11),"装备位置:衣服",IF(stditems!C524=16,"装备位置:斗笠",IF(OR(stditems!C524=22,stditems!C524=23),"装备位置:戒指",IF(OR(stditems!C524=24,stditems!C524=26),"装备位置:手镯",IF(stditems!C524=31,"双击使用物品",IF(stditems!C524=4,"书籍,双击使用",IF(stditems!C524=25,"装备位置:毒符",IF(stditems!C524=41,"任务物品",IF(stditems!C524=56,"强化宝石",IF(stditems!C524=0,"药品",IF(stditems!C524=3,"卷轴",IF(stditems!C524=43,"矿石",IF(stditems!C524=2,"可使用物品",IF(stditems!C524=64,"装备位置:腰带",IF(stditems!C524=62,"装备位置:鞋子",IF(stditems!C524=53,"装备位置:宝石\有气血石功能",IF(stditems!C524=63,"装备位置:灵石",IF(stditems!C524=65,"装备位置:官印",IF(stditems!C524=90,"装备位置:灵玉",IF(OR(stditems!C524=72,stditems!C524=73,stditems!C524=74),"装备位置:称号",IF(stditems!C524=30,"装备位置:勋章",IF(stditems!C524=28,"装备位置:马牌",IF(stditems!C524=12,"装备位置:盾牌",IF(OR(stditems!C524=66,stditems!C524=67),"装备位置:时装衣服",IF(OR(stditems!C524=68,stditems!C524=69),"装备位置:时装武器",IF(OR(stditems!C524=75,stditems!C524=76,stditems!C524=77),"装备位置:时装项链",IF(stditems!C524=78,"装备位置:时装头盔",IF(OR(stditems!C524=79,stditems!C524=80),"装备位置:时装手镯",IF(OR(stditems!C524=81,stditems!C524=82),"装备位置:时装戒指",IF(stditems!C524=83,"装备位置:时装勋章",IF(OR(stditems!C524=84,stditems!C524=85),"装备位置:时装腰带",IF(OR(stditems!C524=86,stditems!C524=87),"装备位置:时装靴子",IF(OR(stditems!C524=88,stditems!C524=89),"装备位置:时装宝石","其他物品"))))))))))))))))))))))))))))))))))))</f>
        <v>装备位置:时装头盔</v>
      </c>
      <c r="C524" t="str">
        <f>IF(OR(stditems!C524=5,stditems!C524=10,stditems!C524=11,stditems!C524=30,stditems!C524=16,stditems!C524=12,stditems!C524=25),0,IF(OR(stditems!C524=15,stditems!C524=19,stditems!C524=20,stditems!C524=21,stditems!C524=22,stditems!C524=23,stditems!C524=24,stditems!C524=26,stditems!C524=28,stditems!C524=29,stditems!C524=30,stditems!C524=53,stditems!C524=62,stditems!C524=63,stditems!C524=64,stditems!C524=65,stditems!C524=90),stditems!D524,""))</f>
        <v/>
      </c>
      <c r="D524" t="str">
        <f>IF(ISNA( VLOOKUP(C524,attrDesc!A:C,2,FALSE)),"", "\250/"&amp;VLOOKUP(C524,attrDesc!A:C,2,FALSE)&amp;":"&amp;VLOOKUP(C524,attrDesc!A:C,3,FALSE))</f>
        <v/>
      </c>
      <c r="G524" t="s">
        <v>2072</v>
      </c>
      <c r="H524" t="str">
        <f t="shared" si="32"/>
        <v>151/装备位置:时装头盔</v>
      </c>
      <c r="I524" t="str">
        <f t="shared" si="33"/>
        <v>高级时装头盔=151/装备位置:时装头盔</v>
      </c>
      <c r="J524" t="str">
        <f t="shared" si="34"/>
        <v>\168/[物品出处]\253/通过时装图纸合成宝箱获得</v>
      </c>
      <c r="K524" t="str">
        <f t="shared" si="35"/>
        <v>高级时装头盔=\168/[物品出处]\253/通过时装图纸合成宝箱获得</v>
      </c>
    </row>
    <row r="525" spans="1:11" x14ac:dyDescent="0.2">
      <c r="A525" t="str">
        <f>IF(LEN(stditems!B525)=0,"",stditems!B525)</f>
        <v>高级时装项链</v>
      </c>
      <c r="B525" t="str">
        <f>IF(stditems!C525=15,"装备位置:头盔",IF(OR(stditems!C525=19,stditems!C525=20,stditems!C525=21),"装备位置:项链",IF(OR(stditems!C525=5,stditems!C525=6),"装备位置:武器",IF(OR(stditems!C525=10,stditems!C525=11),"装备位置:衣服",IF(stditems!C525=16,"装备位置:斗笠",IF(OR(stditems!C525=22,stditems!C525=23),"装备位置:戒指",IF(OR(stditems!C525=24,stditems!C525=26),"装备位置:手镯",IF(stditems!C525=31,"双击使用物品",IF(stditems!C525=4,"书籍,双击使用",IF(stditems!C525=25,"装备位置:毒符",IF(stditems!C525=41,"任务物品",IF(stditems!C525=56,"强化宝石",IF(stditems!C525=0,"药品",IF(stditems!C525=3,"卷轴",IF(stditems!C525=43,"矿石",IF(stditems!C525=2,"可使用物品",IF(stditems!C525=64,"装备位置:腰带",IF(stditems!C525=62,"装备位置:鞋子",IF(stditems!C525=53,"装备位置:宝石\有气血石功能",IF(stditems!C525=63,"装备位置:灵石",IF(stditems!C525=65,"装备位置:官印",IF(stditems!C525=90,"装备位置:灵玉",IF(OR(stditems!C525=72,stditems!C525=73,stditems!C525=74),"装备位置:称号",IF(stditems!C525=30,"装备位置:勋章",IF(stditems!C525=28,"装备位置:马牌",IF(stditems!C525=12,"装备位置:盾牌",IF(OR(stditems!C525=66,stditems!C525=67),"装备位置:时装衣服",IF(OR(stditems!C525=68,stditems!C525=69),"装备位置:时装武器",IF(OR(stditems!C525=75,stditems!C525=76,stditems!C525=77),"装备位置:时装项链",IF(stditems!C525=78,"装备位置:时装头盔",IF(OR(stditems!C525=79,stditems!C525=80),"装备位置:时装手镯",IF(OR(stditems!C525=81,stditems!C525=82),"装备位置:时装戒指",IF(stditems!C525=83,"装备位置:时装勋章",IF(OR(stditems!C525=84,stditems!C525=85),"装备位置:时装腰带",IF(OR(stditems!C525=86,stditems!C525=87),"装备位置:时装靴子",IF(OR(stditems!C525=88,stditems!C525=89),"装备位置:时装宝石","其他物品"))))))))))))))))))))))))))))))))))))</f>
        <v>装备位置:时装项链</v>
      </c>
      <c r="C525" t="str">
        <f>IF(OR(stditems!C525=5,stditems!C525=10,stditems!C525=11,stditems!C525=30,stditems!C525=16,stditems!C525=12,stditems!C525=25),0,IF(OR(stditems!C525=15,stditems!C525=19,stditems!C525=20,stditems!C525=21,stditems!C525=22,stditems!C525=23,stditems!C525=24,stditems!C525=26,stditems!C525=28,stditems!C525=29,stditems!C525=30,stditems!C525=53,stditems!C525=62,stditems!C525=63,stditems!C525=64,stditems!C525=65,stditems!C525=90),stditems!D525,""))</f>
        <v/>
      </c>
      <c r="D525" t="str">
        <f>IF(ISNA( VLOOKUP(C525,attrDesc!A:C,2,FALSE)),"", "\250/"&amp;VLOOKUP(C525,attrDesc!A:C,2,FALSE)&amp;":"&amp;VLOOKUP(C525,attrDesc!A:C,3,FALSE))</f>
        <v/>
      </c>
      <c r="G525" t="s">
        <v>2072</v>
      </c>
      <c r="H525" t="str">
        <f t="shared" si="32"/>
        <v>151/装备位置:时装项链</v>
      </c>
      <c r="I525" t="str">
        <f t="shared" si="33"/>
        <v>高级时装项链=151/装备位置:时装项链</v>
      </c>
      <c r="J525" t="str">
        <f t="shared" si="34"/>
        <v>\168/[物品出处]\253/通过时装图纸合成宝箱获得</v>
      </c>
      <c r="K525" t="str">
        <f t="shared" si="35"/>
        <v>高级时装项链=\168/[物品出处]\253/通过时装图纸合成宝箱获得</v>
      </c>
    </row>
    <row r="526" spans="1:11" x14ac:dyDescent="0.2">
      <c r="A526" t="str">
        <f>IF(LEN(stditems!B526)=0,"",stditems!B526)</f>
        <v>高级时装戒指</v>
      </c>
      <c r="B526" t="str">
        <f>IF(stditems!C526=15,"装备位置:头盔",IF(OR(stditems!C526=19,stditems!C526=20,stditems!C526=21),"装备位置:项链",IF(OR(stditems!C526=5,stditems!C526=6),"装备位置:武器",IF(OR(stditems!C526=10,stditems!C526=11),"装备位置:衣服",IF(stditems!C526=16,"装备位置:斗笠",IF(OR(stditems!C526=22,stditems!C526=23),"装备位置:戒指",IF(OR(stditems!C526=24,stditems!C526=26),"装备位置:手镯",IF(stditems!C526=31,"双击使用物品",IF(stditems!C526=4,"书籍,双击使用",IF(stditems!C526=25,"装备位置:毒符",IF(stditems!C526=41,"任务物品",IF(stditems!C526=56,"强化宝石",IF(stditems!C526=0,"药品",IF(stditems!C526=3,"卷轴",IF(stditems!C526=43,"矿石",IF(stditems!C526=2,"可使用物品",IF(stditems!C526=64,"装备位置:腰带",IF(stditems!C526=62,"装备位置:鞋子",IF(stditems!C526=53,"装备位置:宝石\有气血石功能",IF(stditems!C526=63,"装备位置:灵石",IF(stditems!C526=65,"装备位置:官印",IF(stditems!C526=90,"装备位置:灵玉",IF(OR(stditems!C526=72,stditems!C526=73,stditems!C526=74),"装备位置:称号",IF(stditems!C526=30,"装备位置:勋章",IF(stditems!C526=28,"装备位置:马牌",IF(stditems!C526=12,"装备位置:盾牌",IF(OR(stditems!C526=66,stditems!C526=67),"装备位置:时装衣服",IF(OR(stditems!C526=68,stditems!C526=69),"装备位置:时装武器",IF(OR(stditems!C526=75,stditems!C526=76,stditems!C526=77),"装备位置:时装项链",IF(stditems!C526=78,"装备位置:时装头盔",IF(OR(stditems!C526=79,stditems!C526=80),"装备位置:时装手镯",IF(OR(stditems!C526=81,stditems!C526=82),"装备位置:时装戒指",IF(stditems!C526=83,"装备位置:时装勋章",IF(OR(stditems!C526=84,stditems!C526=85),"装备位置:时装腰带",IF(OR(stditems!C526=86,stditems!C526=87),"装备位置:时装靴子",IF(OR(stditems!C526=88,stditems!C526=89),"装备位置:时装宝石","其他物品"))))))))))))))))))))))))))))))))))))</f>
        <v>装备位置:时装戒指</v>
      </c>
      <c r="C526" t="str">
        <f>IF(OR(stditems!C526=5,stditems!C526=10,stditems!C526=11,stditems!C526=30,stditems!C526=16,stditems!C526=12,stditems!C526=25),0,IF(OR(stditems!C526=15,stditems!C526=19,stditems!C526=20,stditems!C526=21,stditems!C526=22,stditems!C526=23,stditems!C526=24,stditems!C526=26,stditems!C526=28,stditems!C526=29,stditems!C526=30,stditems!C526=53,stditems!C526=62,stditems!C526=63,stditems!C526=64,stditems!C526=65,stditems!C526=90),stditems!D526,""))</f>
        <v/>
      </c>
      <c r="D526" t="str">
        <f>IF(ISNA( VLOOKUP(C526,attrDesc!A:C,2,FALSE)),"", "\250/"&amp;VLOOKUP(C526,attrDesc!A:C,2,FALSE)&amp;":"&amp;VLOOKUP(C526,attrDesc!A:C,3,FALSE))</f>
        <v/>
      </c>
      <c r="G526" t="s">
        <v>2072</v>
      </c>
      <c r="H526" t="str">
        <f t="shared" si="32"/>
        <v>151/装备位置:时装戒指</v>
      </c>
      <c r="I526" t="str">
        <f t="shared" si="33"/>
        <v>高级时装戒指=151/装备位置:时装戒指</v>
      </c>
      <c r="J526" t="str">
        <f t="shared" si="34"/>
        <v>\168/[物品出处]\253/通过时装图纸合成宝箱获得</v>
      </c>
      <c r="K526" t="str">
        <f t="shared" si="35"/>
        <v>高级时装戒指=\168/[物品出处]\253/通过时装图纸合成宝箱获得</v>
      </c>
    </row>
    <row r="527" spans="1:11" x14ac:dyDescent="0.2">
      <c r="A527" t="str">
        <f>IF(LEN(stditems!B527)=0,"",stditems!B527)</f>
        <v>高级时装护腕</v>
      </c>
      <c r="B527" t="str">
        <f>IF(stditems!C527=15,"装备位置:头盔",IF(OR(stditems!C527=19,stditems!C527=20,stditems!C527=21),"装备位置:项链",IF(OR(stditems!C527=5,stditems!C527=6),"装备位置:武器",IF(OR(stditems!C527=10,stditems!C527=11),"装备位置:衣服",IF(stditems!C527=16,"装备位置:斗笠",IF(OR(stditems!C527=22,stditems!C527=23),"装备位置:戒指",IF(OR(stditems!C527=24,stditems!C527=26),"装备位置:手镯",IF(stditems!C527=31,"双击使用物品",IF(stditems!C527=4,"书籍,双击使用",IF(stditems!C527=25,"装备位置:毒符",IF(stditems!C527=41,"任务物品",IF(stditems!C527=56,"强化宝石",IF(stditems!C527=0,"药品",IF(stditems!C527=3,"卷轴",IF(stditems!C527=43,"矿石",IF(stditems!C527=2,"可使用物品",IF(stditems!C527=64,"装备位置:腰带",IF(stditems!C527=62,"装备位置:鞋子",IF(stditems!C527=53,"装备位置:宝石\有气血石功能",IF(stditems!C527=63,"装备位置:灵石",IF(stditems!C527=65,"装备位置:官印",IF(stditems!C527=90,"装备位置:灵玉",IF(OR(stditems!C527=72,stditems!C527=73,stditems!C527=74),"装备位置:称号",IF(stditems!C527=30,"装备位置:勋章",IF(stditems!C527=28,"装备位置:马牌",IF(stditems!C527=12,"装备位置:盾牌",IF(OR(stditems!C527=66,stditems!C527=67),"装备位置:时装衣服",IF(OR(stditems!C527=68,stditems!C527=69),"装备位置:时装武器",IF(OR(stditems!C527=75,stditems!C527=76,stditems!C527=77),"装备位置:时装项链",IF(stditems!C527=78,"装备位置:时装头盔",IF(OR(stditems!C527=79,stditems!C527=80),"装备位置:时装手镯",IF(OR(stditems!C527=81,stditems!C527=82),"装备位置:时装戒指",IF(stditems!C527=83,"装备位置:时装勋章",IF(OR(stditems!C527=84,stditems!C527=85),"装备位置:时装腰带",IF(OR(stditems!C527=86,stditems!C527=87),"装备位置:时装靴子",IF(OR(stditems!C527=88,stditems!C527=89),"装备位置:时装宝石","其他物品"))))))))))))))))))))))))))))))))))))</f>
        <v>装备位置:时装手镯</v>
      </c>
      <c r="C527" t="str">
        <f>IF(OR(stditems!C527=5,stditems!C527=10,stditems!C527=11,stditems!C527=30,stditems!C527=16,stditems!C527=12,stditems!C527=25),0,IF(OR(stditems!C527=15,stditems!C527=19,stditems!C527=20,stditems!C527=21,stditems!C527=22,stditems!C527=23,stditems!C527=24,stditems!C527=26,stditems!C527=28,stditems!C527=29,stditems!C527=30,stditems!C527=53,stditems!C527=62,stditems!C527=63,stditems!C527=64,stditems!C527=65,stditems!C527=90),stditems!D527,""))</f>
        <v/>
      </c>
      <c r="D527" t="str">
        <f>IF(ISNA( VLOOKUP(C527,attrDesc!A:C,2,FALSE)),"", "\250/"&amp;VLOOKUP(C527,attrDesc!A:C,2,FALSE)&amp;":"&amp;VLOOKUP(C527,attrDesc!A:C,3,FALSE))</f>
        <v/>
      </c>
      <c r="G527" t="s">
        <v>2072</v>
      </c>
      <c r="H527" t="str">
        <f t="shared" si="32"/>
        <v>151/装备位置:时装手镯</v>
      </c>
      <c r="I527" t="str">
        <f t="shared" si="33"/>
        <v>高级时装护腕=151/装备位置:时装手镯</v>
      </c>
      <c r="J527" t="str">
        <f t="shared" si="34"/>
        <v>\168/[物品出处]\253/通过时装图纸合成宝箱获得</v>
      </c>
      <c r="K527" t="str">
        <f t="shared" si="35"/>
        <v>高级时装护腕=\168/[物品出处]\253/通过时装图纸合成宝箱获得</v>
      </c>
    </row>
    <row r="528" spans="1:11" x14ac:dyDescent="0.2">
      <c r="A528" t="str">
        <f>IF(LEN(stditems!B528)=0,"",stditems!B528)</f>
        <v>高级时装腰带</v>
      </c>
      <c r="B528" t="str">
        <f>IF(stditems!C528=15,"装备位置:头盔",IF(OR(stditems!C528=19,stditems!C528=20,stditems!C528=21),"装备位置:项链",IF(OR(stditems!C528=5,stditems!C528=6),"装备位置:武器",IF(OR(stditems!C528=10,stditems!C528=11),"装备位置:衣服",IF(stditems!C528=16,"装备位置:斗笠",IF(OR(stditems!C528=22,stditems!C528=23),"装备位置:戒指",IF(OR(stditems!C528=24,stditems!C528=26),"装备位置:手镯",IF(stditems!C528=31,"双击使用物品",IF(stditems!C528=4,"书籍,双击使用",IF(stditems!C528=25,"装备位置:毒符",IF(stditems!C528=41,"任务物品",IF(stditems!C528=56,"强化宝石",IF(stditems!C528=0,"药品",IF(stditems!C528=3,"卷轴",IF(stditems!C528=43,"矿石",IF(stditems!C528=2,"可使用物品",IF(stditems!C528=64,"装备位置:腰带",IF(stditems!C528=62,"装备位置:鞋子",IF(stditems!C528=53,"装备位置:宝石\有气血石功能",IF(stditems!C528=63,"装备位置:灵石",IF(stditems!C528=65,"装备位置:官印",IF(stditems!C528=90,"装备位置:灵玉",IF(OR(stditems!C528=72,stditems!C528=73,stditems!C528=74),"装备位置:称号",IF(stditems!C528=30,"装备位置:勋章",IF(stditems!C528=28,"装备位置:马牌",IF(stditems!C528=12,"装备位置:盾牌",IF(OR(stditems!C528=66,stditems!C528=67),"装备位置:时装衣服",IF(OR(stditems!C528=68,stditems!C528=69),"装备位置:时装武器",IF(OR(stditems!C528=75,stditems!C528=76,stditems!C528=77),"装备位置:时装项链",IF(stditems!C528=78,"装备位置:时装头盔",IF(OR(stditems!C528=79,stditems!C528=80),"装备位置:时装手镯",IF(OR(stditems!C528=81,stditems!C528=82),"装备位置:时装戒指",IF(stditems!C528=83,"装备位置:时装勋章",IF(OR(stditems!C528=84,stditems!C528=85),"装备位置:时装腰带",IF(OR(stditems!C528=86,stditems!C528=87),"装备位置:时装靴子",IF(OR(stditems!C528=88,stditems!C528=89),"装备位置:时装宝石","其他物品"))))))))))))))))))))))))))))))))))))</f>
        <v>装备位置:时装腰带</v>
      </c>
      <c r="C528" t="str">
        <f>IF(OR(stditems!C528=5,stditems!C528=10,stditems!C528=11,stditems!C528=30,stditems!C528=16,stditems!C528=12,stditems!C528=25),0,IF(OR(stditems!C528=15,stditems!C528=19,stditems!C528=20,stditems!C528=21,stditems!C528=22,stditems!C528=23,stditems!C528=24,stditems!C528=26,stditems!C528=28,stditems!C528=29,stditems!C528=30,stditems!C528=53,stditems!C528=62,stditems!C528=63,stditems!C528=64,stditems!C528=65,stditems!C528=90),stditems!D528,""))</f>
        <v/>
      </c>
      <c r="D528" t="str">
        <f>IF(ISNA( VLOOKUP(C528,attrDesc!A:C,2,FALSE)),"", "\250/"&amp;VLOOKUP(C528,attrDesc!A:C,2,FALSE)&amp;":"&amp;VLOOKUP(C528,attrDesc!A:C,3,FALSE))</f>
        <v/>
      </c>
      <c r="G528" t="s">
        <v>2072</v>
      </c>
      <c r="H528" t="str">
        <f t="shared" si="32"/>
        <v>151/装备位置:时装腰带</v>
      </c>
      <c r="I528" t="str">
        <f t="shared" si="33"/>
        <v>高级时装腰带=151/装备位置:时装腰带</v>
      </c>
      <c r="J528" t="str">
        <f t="shared" si="34"/>
        <v>\168/[物品出处]\253/通过时装图纸合成宝箱获得</v>
      </c>
      <c r="K528" t="str">
        <f t="shared" si="35"/>
        <v>高级时装腰带=\168/[物品出处]\253/通过时装图纸合成宝箱获得</v>
      </c>
    </row>
    <row r="529" spans="1:11" x14ac:dyDescent="0.2">
      <c r="A529" t="str">
        <f>IF(LEN(stditems!B529)=0,"",stditems!B529)</f>
        <v>高级时装战靴</v>
      </c>
      <c r="B529" t="str">
        <f>IF(stditems!C529=15,"装备位置:头盔",IF(OR(stditems!C529=19,stditems!C529=20,stditems!C529=21),"装备位置:项链",IF(OR(stditems!C529=5,stditems!C529=6),"装备位置:武器",IF(OR(stditems!C529=10,stditems!C529=11),"装备位置:衣服",IF(stditems!C529=16,"装备位置:斗笠",IF(OR(stditems!C529=22,stditems!C529=23),"装备位置:戒指",IF(OR(stditems!C529=24,stditems!C529=26),"装备位置:手镯",IF(stditems!C529=31,"双击使用物品",IF(stditems!C529=4,"书籍,双击使用",IF(stditems!C529=25,"装备位置:毒符",IF(stditems!C529=41,"任务物品",IF(stditems!C529=56,"强化宝石",IF(stditems!C529=0,"药品",IF(stditems!C529=3,"卷轴",IF(stditems!C529=43,"矿石",IF(stditems!C529=2,"可使用物品",IF(stditems!C529=64,"装备位置:腰带",IF(stditems!C529=62,"装备位置:鞋子",IF(stditems!C529=53,"装备位置:宝石\有气血石功能",IF(stditems!C529=63,"装备位置:灵石",IF(stditems!C529=65,"装备位置:官印",IF(stditems!C529=90,"装备位置:灵玉",IF(OR(stditems!C529=72,stditems!C529=73,stditems!C529=74),"装备位置:称号",IF(stditems!C529=30,"装备位置:勋章",IF(stditems!C529=28,"装备位置:马牌",IF(stditems!C529=12,"装备位置:盾牌",IF(OR(stditems!C529=66,stditems!C529=67),"装备位置:时装衣服",IF(OR(stditems!C529=68,stditems!C529=69),"装备位置:时装武器",IF(OR(stditems!C529=75,stditems!C529=76,stditems!C529=77),"装备位置:时装项链",IF(stditems!C529=78,"装备位置:时装头盔",IF(OR(stditems!C529=79,stditems!C529=80),"装备位置:时装手镯",IF(OR(stditems!C529=81,stditems!C529=82),"装备位置:时装戒指",IF(stditems!C529=83,"装备位置:时装勋章",IF(OR(stditems!C529=84,stditems!C529=85),"装备位置:时装腰带",IF(OR(stditems!C529=86,stditems!C529=87),"装备位置:时装靴子",IF(OR(stditems!C529=88,stditems!C529=89),"装备位置:时装宝石","其他物品"))))))))))))))))))))))))))))))))))))</f>
        <v>装备位置:时装靴子</v>
      </c>
      <c r="C529" t="str">
        <f>IF(OR(stditems!C529=5,stditems!C529=10,stditems!C529=11,stditems!C529=30,stditems!C529=16,stditems!C529=12,stditems!C529=25),0,IF(OR(stditems!C529=15,stditems!C529=19,stditems!C529=20,stditems!C529=21,stditems!C529=22,stditems!C529=23,stditems!C529=24,stditems!C529=26,stditems!C529=28,stditems!C529=29,stditems!C529=30,stditems!C529=53,stditems!C529=62,stditems!C529=63,stditems!C529=64,stditems!C529=65,stditems!C529=90),stditems!D529,""))</f>
        <v/>
      </c>
      <c r="D529" t="str">
        <f>IF(ISNA( VLOOKUP(C529,attrDesc!A:C,2,FALSE)),"", "\250/"&amp;VLOOKUP(C529,attrDesc!A:C,2,FALSE)&amp;":"&amp;VLOOKUP(C529,attrDesc!A:C,3,FALSE))</f>
        <v/>
      </c>
      <c r="G529" t="s">
        <v>2072</v>
      </c>
      <c r="H529" t="str">
        <f t="shared" si="32"/>
        <v>151/装备位置:时装靴子</v>
      </c>
      <c r="I529" t="str">
        <f t="shared" si="33"/>
        <v>高级时装战靴=151/装备位置:时装靴子</v>
      </c>
      <c r="J529" t="str">
        <f t="shared" si="34"/>
        <v>\168/[物品出处]\253/通过时装图纸合成宝箱获得</v>
      </c>
      <c r="K529" t="str">
        <f t="shared" si="35"/>
        <v>高级时装战靴=\168/[物品出处]\253/通过时装图纸合成宝箱获得</v>
      </c>
    </row>
    <row r="530" spans="1:11" x14ac:dyDescent="0.2">
      <c r="A530" t="str">
        <f>IF(LEN(stditems!B530)=0,"",stditems!B530)</f>
        <v>高级时装武器</v>
      </c>
      <c r="B530" t="str">
        <f>IF(stditems!C530=15,"装备位置:头盔",IF(OR(stditems!C530=19,stditems!C530=20,stditems!C530=21),"装备位置:项链",IF(OR(stditems!C530=5,stditems!C530=6),"装备位置:武器",IF(OR(stditems!C530=10,stditems!C530=11),"装备位置:衣服",IF(stditems!C530=16,"装备位置:斗笠",IF(OR(stditems!C530=22,stditems!C530=23),"装备位置:戒指",IF(OR(stditems!C530=24,stditems!C530=26),"装备位置:手镯",IF(stditems!C530=31,"双击使用物品",IF(stditems!C530=4,"书籍,双击使用",IF(stditems!C530=25,"装备位置:毒符",IF(stditems!C530=41,"任务物品",IF(stditems!C530=56,"强化宝石",IF(stditems!C530=0,"药品",IF(stditems!C530=3,"卷轴",IF(stditems!C530=43,"矿石",IF(stditems!C530=2,"可使用物品",IF(stditems!C530=64,"装备位置:腰带",IF(stditems!C530=62,"装备位置:鞋子",IF(stditems!C530=53,"装备位置:宝石\有气血石功能",IF(stditems!C530=63,"装备位置:灵石",IF(stditems!C530=65,"装备位置:官印",IF(stditems!C530=90,"装备位置:灵玉",IF(OR(stditems!C530=72,stditems!C530=73,stditems!C530=74),"装备位置:称号",IF(stditems!C530=30,"装备位置:勋章",IF(stditems!C530=28,"装备位置:马牌",IF(stditems!C530=12,"装备位置:盾牌",IF(OR(stditems!C530=66,stditems!C530=67),"装备位置:时装衣服",IF(OR(stditems!C530=68,stditems!C530=69),"装备位置:时装武器",IF(OR(stditems!C530=75,stditems!C530=76,stditems!C530=77),"装备位置:时装项链",IF(stditems!C530=78,"装备位置:时装头盔",IF(OR(stditems!C530=79,stditems!C530=80),"装备位置:时装手镯",IF(OR(stditems!C530=81,stditems!C530=82),"装备位置:时装戒指",IF(stditems!C530=83,"装备位置:时装勋章",IF(OR(stditems!C530=84,stditems!C530=85),"装备位置:时装腰带",IF(OR(stditems!C530=86,stditems!C530=87),"装备位置:时装靴子",IF(OR(stditems!C530=88,stditems!C530=89),"装备位置:时装宝石","其他物品"))))))))))))))))))))))))))))))))))))</f>
        <v>装备位置:时装武器</v>
      </c>
      <c r="C530" t="str">
        <f>IF(OR(stditems!C530=5,stditems!C530=10,stditems!C530=11,stditems!C530=30,stditems!C530=16,stditems!C530=12,stditems!C530=25),0,IF(OR(stditems!C530=15,stditems!C530=19,stditems!C530=20,stditems!C530=21,stditems!C530=22,stditems!C530=23,stditems!C530=24,stditems!C530=26,stditems!C530=28,stditems!C530=29,stditems!C530=30,stditems!C530=53,stditems!C530=62,stditems!C530=63,stditems!C530=64,stditems!C530=65,stditems!C530=90),stditems!D530,""))</f>
        <v/>
      </c>
      <c r="D530" t="str">
        <f>IF(ISNA( VLOOKUP(C530,attrDesc!A:C,2,FALSE)),"", "\250/"&amp;VLOOKUP(C530,attrDesc!A:C,2,FALSE)&amp;":"&amp;VLOOKUP(C530,attrDesc!A:C,3,FALSE))</f>
        <v/>
      </c>
      <c r="G530" t="s">
        <v>2072</v>
      </c>
      <c r="H530" t="str">
        <f t="shared" si="32"/>
        <v>151/装备位置:时装武器</v>
      </c>
      <c r="I530" t="str">
        <f t="shared" si="33"/>
        <v>高级时装武器=151/装备位置:时装武器</v>
      </c>
      <c r="J530" t="str">
        <f t="shared" si="34"/>
        <v>\168/[物品出处]\253/通过时装图纸合成宝箱获得</v>
      </c>
      <c r="K530" t="str">
        <f t="shared" si="35"/>
        <v>高级时装武器=\168/[物品出处]\253/通过时装图纸合成宝箱获得</v>
      </c>
    </row>
    <row r="531" spans="1:11" x14ac:dyDescent="0.2">
      <c r="A531" t="str">
        <f>IF(LEN(stditems!B531)=0,"",stditems!B531)</f>
        <v>高级时装衣服(男)</v>
      </c>
      <c r="B531" t="str">
        <f>IF(stditems!C531=15,"装备位置:头盔",IF(OR(stditems!C531=19,stditems!C531=20,stditems!C531=21),"装备位置:项链",IF(OR(stditems!C531=5,stditems!C531=6),"装备位置:武器",IF(OR(stditems!C531=10,stditems!C531=11),"装备位置:衣服",IF(stditems!C531=16,"装备位置:斗笠",IF(OR(stditems!C531=22,stditems!C531=23),"装备位置:戒指",IF(OR(stditems!C531=24,stditems!C531=26),"装备位置:手镯",IF(stditems!C531=31,"双击使用物品",IF(stditems!C531=4,"书籍,双击使用",IF(stditems!C531=25,"装备位置:毒符",IF(stditems!C531=41,"任务物品",IF(stditems!C531=56,"强化宝石",IF(stditems!C531=0,"药品",IF(stditems!C531=3,"卷轴",IF(stditems!C531=43,"矿石",IF(stditems!C531=2,"可使用物品",IF(stditems!C531=64,"装备位置:腰带",IF(stditems!C531=62,"装备位置:鞋子",IF(stditems!C531=53,"装备位置:宝石\有气血石功能",IF(stditems!C531=63,"装备位置:灵石",IF(stditems!C531=65,"装备位置:官印",IF(stditems!C531=90,"装备位置:灵玉",IF(OR(stditems!C531=72,stditems!C531=73,stditems!C531=74),"装备位置:称号",IF(stditems!C531=30,"装备位置:勋章",IF(stditems!C531=28,"装备位置:马牌",IF(stditems!C531=12,"装备位置:盾牌",IF(OR(stditems!C531=66,stditems!C531=67),"装备位置:时装衣服",IF(OR(stditems!C531=68,stditems!C531=69),"装备位置:时装武器",IF(OR(stditems!C531=75,stditems!C531=76,stditems!C531=77),"装备位置:时装项链",IF(stditems!C531=78,"装备位置:时装头盔",IF(OR(stditems!C531=79,stditems!C531=80),"装备位置:时装手镯",IF(OR(stditems!C531=81,stditems!C531=82),"装备位置:时装戒指",IF(stditems!C531=83,"装备位置:时装勋章",IF(OR(stditems!C531=84,stditems!C531=85),"装备位置:时装腰带",IF(OR(stditems!C531=86,stditems!C531=87),"装备位置:时装靴子",IF(OR(stditems!C531=88,stditems!C531=89),"装备位置:时装宝石","其他物品"))))))))))))))))))))))))))))))))))))</f>
        <v>装备位置:时装衣服</v>
      </c>
      <c r="C531" t="str">
        <f>IF(OR(stditems!C531=5,stditems!C531=10,stditems!C531=11,stditems!C531=30,stditems!C531=16,stditems!C531=12,stditems!C531=25),0,IF(OR(stditems!C531=15,stditems!C531=19,stditems!C531=20,stditems!C531=21,stditems!C531=22,stditems!C531=23,stditems!C531=24,stditems!C531=26,stditems!C531=28,stditems!C531=29,stditems!C531=30,stditems!C531=53,stditems!C531=62,stditems!C531=63,stditems!C531=64,stditems!C531=65,stditems!C531=90),stditems!D531,""))</f>
        <v/>
      </c>
      <c r="D531" t="str">
        <f>IF(ISNA( VLOOKUP(C531,attrDesc!A:C,2,FALSE)),"", "\250/"&amp;VLOOKUP(C531,attrDesc!A:C,2,FALSE)&amp;":"&amp;VLOOKUP(C531,attrDesc!A:C,3,FALSE))</f>
        <v/>
      </c>
      <c r="G531" t="s">
        <v>2072</v>
      </c>
      <c r="H531" t="str">
        <f t="shared" si="32"/>
        <v>151/装备位置:时装衣服</v>
      </c>
      <c r="I531" t="str">
        <f t="shared" si="33"/>
        <v>高级时装衣服(男)=151/装备位置:时装衣服</v>
      </c>
      <c r="J531" t="str">
        <f t="shared" si="34"/>
        <v>\168/[物品出处]\253/通过时装图纸合成宝箱获得</v>
      </c>
      <c r="K531" t="str">
        <f t="shared" si="35"/>
        <v>高级时装衣服(男)=\168/[物品出处]\253/通过时装图纸合成宝箱获得</v>
      </c>
    </row>
    <row r="532" spans="1:11" x14ac:dyDescent="0.2">
      <c r="A532" t="str">
        <f>IF(LEN(stditems!B532)=0,"",stditems!B532)</f>
        <v>高级时装衣服(女)</v>
      </c>
      <c r="B532" t="str">
        <f>IF(stditems!C532=15,"装备位置:头盔",IF(OR(stditems!C532=19,stditems!C532=20,stditems!C532=21),"装备位置:项链",IF(OR(stditems!C532=5,stditems!C532=6),"装备位置:武器",IF(OR(stditems!C532=10,stditems!C532=11),"装备位置:衣服",IF(stditems!C532=16,"装备位置:斗笠",IF(OR(stditems!C532=22,stditems!C532=23),"装备位置:戒指",IF(OR(stditems!C532=24,stditems!C532=26),"装备位置:手镯",IF(stditems!C532=31,"双击使用物品",IF(stditems!C532=4,"书籍,双击使用",IF(stditems!C532=25,"装备位置:毒符",IF(stditems!C532=41,"任务物品",IF(stditems!C532=56,"强化宝石",IF(stditems!C532=0,"药品",IF(stditems!C532=3,"卷轴",IF(stditems!C532=43,"矿石",IF(stditems!C532=2,"可使用物品",IF(stditems!C532=64,"装备位置:腰带",IF(stditems!C532=62,"装备位置:鞋子",IF(stditems!C532=53,"装备位置:宝石\有气血石功能",IF(stditems!C532=63,"装备位置:灵石",IF(stditems!C532=65,"装备位置:官印",IF(stditems!C532=90,"装备位置:灵玉",IF(OR(stditems!C532=72,stditems!C532=73,stditems!C532=74),"装备位置:称号",IF(stditems!C532=30,"装备位置:勋章",IF(stditems!C532=28,"装备位置:马牌",IF(stditems!C532=12,"装备位置:盾牌",IF(OR(stditems!C532=66,stditems!C532=67),"装备位置:时装衣服",IF(OR(stditems!C532=68,stditems!C532=69),"装备位置:时装武器",IF(OR(stditems!C532=75,stditems!C532=76,stditems!C532=77),"装备位置:时装项链",IF(stditems!C532=78,"装备位置:时装头盔",IF(OR(stditems!C532=79,stditems!C532=80),"装备位置:时装手镯",IF(OR(stditems!C532=81,stditems!C532=82),"装备位置:时装戒指",IF(stditems!C532=83,"装备位置:时装勋章",IF(OR(stditems!C532=84,stditems!C532=85),"装备位置:时装腰带",IF(OR(stditems!C532=86,stditems!C532=87),"装备位置:时装靴子",IF(OR(stditems!C532=88,stditems!C532=89),"装备位置:时装宝石","其他物品"))))))))))))))))))))))))))))))))))))</f>
        <v>装备位置:时装衣服</v>
      </c>
      <c r="C532" t="str">
        <f>IF(OR(stditems!C532=5,stditems!C532=10,stditems!C532=11,stditems!C532=30,stditems!C532=16,stditems!C532=12,stditems!C532=25),0,IF(OR(stditems!C532=15,stditems!C532=19,stditems!C532=20,stditems!C532=21,stditems!C532=22,stditems!C532=23,stditems!C532=24,stditems!C532=26,stditems!C532=28,stditems!C532=29,stditems!C532=30,stditems!C532=53,stditems!C532=62,stditems!C532=63,stditems!C532=64,stditems!C532=65,stditems!C532=90),stditems!D532,""))</f>
        <v/>
      </c>
      <c r="D532" t="str">
        <f>IF(ISNA( VLOOKUP(C532,attrDesc!A:C,2,FALSE)),"", "\250/"&amp;VLOOKUP(C532,attrDesc!A:C,2,FALSE)&amp;":"&amp;VLOOKUP(C532,attrDesc!A:C,3,FALSE))</f>
        <v/>
      </c>
      <c r="G532" t="s">
        <v>2072</v>
      </c>
      <c r="H532" t="str">
        <f t="shared" si="32"/>
        <v>151/装备位置:时装衣服</v>
      </c>
      <c r="I532" t="str">
        <f t="shared" si="33"/>
        <v>高级时装衣服(女)=151/装备位置:时装衣服</v>
      </c>
      <c r="J532" t="str">
        <f t="shared" si="34"/>
        <v>\168/[物品出处]\253/通过时装图纸合成宝箱获得</v>
      </c>
      <c r="K532" t="str">
        <f t="shared" si="35"/>
        <v>高级时装衣服(女)=\168/[物品出处]\253/通过时装图纸合成宝箱获得</v>
      </c>
    </row>
    <row r="533" spans="1:11" x14ac:dyDescent="0.2">
      <c r="A533" t="str">
        <f>IF(LEN(stditems!B533)=0,"",stditems!B533)</f>
        <v>稀有时装头盔</v>
      </c>
      <c r="B533" t="str">
        <f>IF(stditems!C533=15,"装备位置:头盔",IF(OR(stditems!C533=19,stditems!C533=20,stditems!C533=21),"装备位置:项链",IF(OR(stditems!C533=5,stditems!C533=6),"装备位置:武器",IF(OR(stditems!C533=10,stditems!C533=11),"装备位置:衣服",IF(stditems!C533=16,"装备位置:斗笠",IF(OR(stditems!C533=22,stditems!C533=23),"装备位置:戒指",IF(OR(stditems!C533=24,stditems!C533=26),"装备位置:手镯",IF(stditems!C533=31,"双击使用物品",IF(stditems!C533=4,"书籍,双击使用",IF(stditems!C533=25,"装备位置:毒符",IF(stditems!C533=41,"任务物品",IF(stditems!C533=56,"强化宝石",IF(stditems!C533=0,"药品",IF(stditems!C533=3,"卷轴",IF(stditems!C533=43,"矿石",IF(stditems!C533=2,"可使用物品",IF(stditems!C533=64,"装备位置:腰带",IF(stditems!C533=62,"装备位置:鞋子",IF(stditems!C533=53,"装备位置:宝石\有气血石功能",IF(stditems!C533=63,"装备位置:灵石",IF(stditems!C533=65,"装备位置:官印",IF(stditems!C533=90,"装备位置:灵玉",IF(OR(stditems!C533=72,stditems!C533=73,stditems!C533=74),"装备位置:称号",IF(stditems!C533=30,"装备位置:勋章",IF(stditems!C533=28,"装备位置:马牌",IF(stditems!C533=12,"装备位置:盾牌",IF(OR(stditems!C533=66,stditems!C533=67),"装备位置:时装衣服",IF(OR(stditems!C533=68,stditems!C533=69),"装备位置:时装武器",IF(OR(stditems!C533=75,stditems!C533=76,stditems!C533=77),"装备位置:时装项链",IF(stditems!C533=78,"装备位置:时装头盔",IF(OR(stditems!C533=79,stditems!C533=80),"装备位置:时装手镯",IF(OR(stditems!C533=81,stditems!C533=82),"装备位置:时装戒指",IF(stditems!C533=83,"装备位置:时装勋章",IF(OR(stditems!C533=84,stditems!C533=85),"装备位置:时装腰带",IF(OR(stditems!C533=86,stditems!C533=87),"装备位置:时装靴子",IF(OR(stditems!C533=88,stditems!C533=89),"装备位置:时装宝石","其他物品"))))))))))))))))))))))))))))))))))))</f>
        <v>装备位置:时装头盔</v>
      </c>
      <c r="C533" t="str">
        <f>IF(OR(stditems!C533=5,stditems!C533=10,stditems!C533=11,stditems!C533=30,stditems!C533=16,stditems!C533=12,stditems!C533=25),0,IF(OR(stditems!C533=15,stditems!C533=19,stditems!C533=20,stditems!C533=21,stditems!C533=22,stditems!C533=23,stditems!C533=24,stditems!C533=26,stditems!C533=28,stditems!C533=29,stditems!C533=30,stditems!C533=53,stditems!C533=62,stditems!C533=63,stditems!C533=64,stditems!C533=65,stditems!C533=90),stditems!D533,""))</f>
        <v/>
      </c>
      <c r="D533" t="str">
        <f>IF(ISNA( VLOOKUP(C533,attrDesc!A:C,2,FALSE)),"", "\250/"&amp;VLOOKUP(C533,attrDesc!A:C,2,FALSE)&amp;":"&amp;VLOOKUP(C533,attrDesc!A:C,3,FALSE))</f>
        <v/>
      </c>
      <c r="G533" t="s">
        <v>2072</v>
      </c>
      <c r="H533" t="str">
        <f t="shared" si="32"/>
        <v>151/装备位置:时装头盔</v>
      </c>
      <c r="I533" t="str">
        <f t="shared" si="33"/>
        <v>稀有时装头盔=151/装备位置:时装头盔</v>
      </c>
      <c r="J533" t="str">
        <f t="shared" si="34"/>
        <v>\168/[物品出处]\253/通过时装图纸合成宝箱获得</v>
      </c>
      <c r="K533" t="str">
        <f t="shared" si="35"/>
        <v>稀有时装头盔=\168/[物品出处]\253/通过时装图纸合成宝箱获得</v>
      </c>
    </row>
    <row r="534" spans="1:11" x14ac:dyDescent="0.2">
      <c r="A534" t="str">
        <f>IF(LEN(stditems!B534)=0,"",stditems!B534)</f>
        <v>稀有时装项链</v>
      </c>
      <c r="B534" t="str">
        <f>IF(stditems!C534=15,"装备位置:头盔",IF(OR(stditems!C534=19,stditems!C534=20,stditems!C534=21),"装备位置:项链",IF(OR(stditems!C534=5,stditems!C534=6),"装备位置:武器",IF(OR(stditems!C534=10,stditems!C534=11),"装备位置:衣服",IF(stditems!C534=16,"装备位置:斗笠",IF(OR(stditems!C534=22,stditems!C534=23),"装备位置:戒指",IF(OR(stditems!C534=24,stditems!C534=26),"装备位置:手镯",IF(stditems!C534=31,"双击使用物品",IF(stditems!C534=4,"书籍,双击使用",IF(stditems!C534=25,"装备位置:毒符",IF(stditems!C534=41,"任务物品",IF(stditems!C534=56,"强化宝石",IF(stditems!C534=0,"药品",IF(stditems!C534=3,"卷轴",IF(stditems!C534=43,"矿石",IF(stditems!C534=2,"可使用物品",IF(stditems!C534=64,"装备位置:腰带",IF(stditems!C534=62,"装备位置:鞋子",IF(stditems!C534=53,"装备位置:宝石\有气血石功能",IF(stditems!C534=63,"装备位置:灵石",IF(stditems!C534=65,"装备位置:官印",IF(stditems!C534=90,"装备位置:灵玉",IF(OR(stditems!C534=72,stditems!C534=73,stditems!C534=74),"装备位置:称号",IF(stditems!C534=30,"装备位置:勋章",IF(stditems!C534=28,"装备位置:马牌",IF(stditems!C534=12,"装备位置:盾牌",IF(OR(stditems!C534=66,stditems!C534=67),"装备位置:时装衣服",IF(OR(stditems!C534=68,stditems!C534=69),"装备位置:时装武器",IF(OR(stditems!C534=75,stditems!C534=76,stditems!C534=77),"装备位置:时装项链",IF(stditems!C534=78,"装备位置:时装头盔",IF(OR(stditems!C534=79,stditems!C534=80),"装备位置:时装手镯",IF(OR(stditems!C534=81,stditems!C534=82),"装备位置:时装戒指",IF(stditems!C534=83,"装备位置:时装勋章",IF(OR(stditems!C534=84,stditems!C534=85),"装备位置:时装腰带",IF(OR(stditems!C534=86,stditems!C534=87),"装备位置:时装靴子",IF(OR(stditems!C534=88,stditems!C534=89),"装备位置:时装宝石","其他物品"))))))))))))))))))))))))))))))))))))</f>
        <v>装备位置:时装项链</v>
      </c>
      <c r="C534" t="str">
        <f>IF(OR(stditems!C534=5,stditems!C534=10,stditems!C534=11,stditems!C534=30,stditems!C534=16,stditems!C534=12,stditems!C534=25),0,IF(OR(stditems!C534=15,stditems!C534=19,stditems!C534=20,stditems!C534=21,stditems!C534=22,stditems!C534=23,stditems!C534=24,stditems!C534=26,stditems!C534=28,stditems!C534=29,stditems!C534=30,stditems!C534=53,stditems!C534=62,stditems!C534=63,stditems!C534=64,stditems!C534=65,stditems!C534=90),stditems!D534,""))</f>
        <v/>
      </c>
      <c r="D534" t="str">
        <f>IF(ISNA( VLOOKUP(C534,attrDesc!A:C,2,FALSE)),"", "\250/"&amp;VLOOKUP(C534,attrDesc!A:C,2,FALSE)&amp;":"&amp;VLOOKUP(C534,attrDesc!A:C,3,FALSE))</f>
        <v/>
      </c>
      <c r="G534" t="s">
        <v>2072</v>
      </c>
      <c r="H534" t="str">
        <f t="shared" si="32"/>
        <v>151/装备位置:时装项链</v>
      </c>
      <c r="I534" t="str">
        <f t="shared" si="33"/>
        <v>稀有时装项链=151/装备位置:时装项链</v>
      </c>
      <c r="J534" t="str">
        <f t="shared" si="34"/>
        <v>\168/[物品出处]\253/通过时装图纸合成宝箱获得</v>
      </c>
      <c r="K534" t="str">
        <f t="shared" si="35"/>
        <v>稀有时装项链=\168/[物品出处]\253/通过时装图纸合成宝箱获得</v>
      </c>
    </row>
    <row r="535" spans="1:11" x14ac:dyDescent="0.2">
      <c r="A535" t="str">
        <f>IF(LEN(stditems!B535)=0,"",stditems!B535)</f>
        <v>稀有时装戒指</v>
      </c>
      <c r="B535" t="str">
        <f>IF(stditems!C535=15,"装备位置:头盔",IF(OR(stditems!C535=19,stditems!C535=20,stditems!C535=21),"装备位置:项链",IF(OR(stditems!C535=5,stditems!C535=6),"装备位置:武器",IF(OR(stditems!C535=10,stditems!C535=11),"装备位置:衣服",IF(stditems!C535=16,"装备位置:斗笠",IF(OR(stditems!C535=22,stditems!C535=23),"装备位置:戒指",IF(OR(stditems!C535=24,stditems!C535=26),"装备位置:手镯",IF(stditems!C535=31,"双击使用物品",IF(stditems!C535=4,"书籍,双击使用",IF(stditems!C535=25,"装备位置:毒符",IF(stditems!C535=41,"任务物品",IF(stditems!C535=56,"强化宝石",IF(stditems!C535=0,"药品",IF(stditems!C535=3,"卷轴",IF(stditems!C535=43,"矿石",IF(stditems!C535=2,"可使用物品",IF(stditems!C535=64,"装备位置:腰带",IF(stditems!C535=62,"装备位置:鞋子",IF(stditems!C535=53,"装备位置:宝石\有气血石功能",IF(stditems!C535=63,"装备位置:灵石",IF(stditems!C535=65,"装备位置:官印",IF(stditems!C535=90,"装备位置:灵玉",IF(OR(stditems!C535=72,stditems!C535=73,stditems!C535=74),"装备位置:称号",IF(stditems!C535=30,"装备位置:勋章",IF(stditems!C535=28,"装备位置:马牌",IF(stditems!C535=12,"装备位置:盾牌",IF(OR(stditems!C535=66,stditems!C535=67),"装备位置:时装衣服",IF(OR(stditems!C535=68,stditems!C535=69),"装备位置:时装武器",IF(OR(stditems!C535=75,stditems!C535=76,stditems!C535=77),"装备位置:时装项链",IF(stditems!C535=78,"装备位置:时装头盔",IF(OR(stditems!C535=79,stditems!C535=80),"装备位置:时装手镯",IF(OR(stditems!C535=81,stditems!C535=82),"装备位置:时装戒指",IF(stditems!C535=83,"装备位置:时装勋章",IF(OR(stditems!C535=84,stditems!C535=85),"装备位置:时装腰带",IF(OR(stditems!C535=86,stditems!C535=87),"装备位置:时装靴子",IF(OR(stditems!C535=88,stditems!C535=89),"装备位置:时装宝石","其他物品"))))))))))))))))))))))))))))))))))))</f>
        <v>装备位置:时装戒指</v>
      </c>
      <c r="C535" t="str">
        <f>IF(OR(stditems!C535=5,stditems!C535=10,stditems!C535=11,stditems!C535=30,stditems!C535=16,stditems!C535=12,stditems!C535=25),0,IF(OR(stditems!C535=15,stditems!C535=19,stditems!C535=20,stditems!C535=21,stditems!C535=22,stditems!C535=23,stditems!C535=24,stditems!C535=26,stditems!C535=28,stditems!C535=29,stditems!C535=30,stditems!C535=53,stditems!C535=62,stditems!C535=63,stditems!C535=64,stditems!C535=65,stditems!C535=90),stditems!D535,""))</f>
        <v/>
      </c>
      <c r="D535" t="str">
        <f>IF(ISNA( VLOOKUP(C535,attrDesc!A:C,2,FALSE)),"", "\250/"&amp;VLOOKUP(C535,attrDesc!A:C,2,FALSE)&amp;":"&amp;VLOOKUP(C535,attrDesc!A:C,3,FALSE))</f>
        <v/>
      </c>
      <c r="G535" t="s">
        <v>2072</v>
      </c>
      <c r="H535" t="str">
        <f t="shared" si="32"/>
        <v>151/装备位置:时装戒指</v>
      </c>
      <c r="I535" t="str">
        <f t="shared" si="33"/>
        <v>稀有时装戒指=151/装备位置:时装戒指</v>
      </c>
      <c r="J535" t="str">
        <f t="shared" si="34"/>
        <v>\168/[物品出处]\253/通过时装图纸合成宝箱获得</v>
      </c>
      <c r="K535" t="str">
        <f t="shared" si="35"/>
        <v>稀有时装戒指=\168/[物品出处]\253/通过时装图纸合成宝箱获得</v>
      </c>
    </row>
    <row r="536" spans="1:11" x14ac:dyDescent="0.2">
      <c r="A536" t="str">
        <f>IF(LEN(stditems!B536)=0,"",stditems!B536)</f>
        <v>稀有时装护腕</v>
      </c>
      <c r="B536" t="str">
        <f>IF(stditems!C536=15,"装备位置:头盔",IF(OR(stditems!C536=19,stditems!C536=20,stditems!C536=21),"装备位置:项链",IF(OR(stditems!C536=5,stditems!C536=6),"装备位置:武器",IF(OR(stditems!C536=10,stditems!C536=11),"装备位置:衣服",IF(stditems!C536=16,"装备位置:斗笠",IF(OR(stditems!C536=22,stditems!C536=23),"装备位置:戒指",IF(OR(stditems!C536=24,stditems!C536=26),"装备位置:手镯",IF(stditems!C536=31,"双击使用物品",IF(stditems!C536=4,"书籍,双击使用",IF(stditems!C536=25,"装备位置:毒符",IF(stditems!C536=41,"任务物品",IF(stditems!C536=56,"强化宝石",IF(stditems!C536=0,"药品",IF(stditems!C536=3,"卷轴",IF(stditems!C536=43,"矿石",IF(stditems!C536=2,"可使用物品",IF(stditems!C536=64,"装备位置:腰带",IF(stditems!C536=62,"装备位置:鞋子",IF(stditems!C536=53,"装备位置:宝石\有气血石功能",IF(stditems!C536=63,"装备位置:灵石",IF(stditems!C536=65,"装备位置:官印",IF(stditems!C536=90,"装备位置:灵玉",IF(OR(stditems!C536=72,stditems!C536=73,stditems!C536=74),"装备位置:称号",IF(stditems!C536=30,"装备位置:勋章",IF(stditems!C536=28,"装备位置:马牌",IF(stditems!C536=12,"装备位置:盾牌",IF(OR(stditems!C536=66,stditems!C536=67),"装备位置:时装衣服",IF(OR(stditems!C536=68,stditems!C536=69),"装备位置:时装武器",IF(OR(stditems!C536=75,stditems!C536=76,stditems!C536=77),"装备位置:时装项链",IF(stditems!C536=78,"装备位置:时装头盔",IF(OR(stditems!C536=79,stditems!C536=80),"装备位置:时装手镯",IF(OR(stditems!C536=81,stditems!C536=82),"装备位置:时装戒指",IF(stditems!C536=83,"装备位置:时装勋章",IF(OR(stditems!C536=84,stditems!C536=85),"装备位置:时装腰带",IF(OR(stditems!C536=86,stditems!C536=87),"装备位置:时装靴子",IF(OR(stditems!C536=88,stditems!C536=89),"装备位置:时装宝石","其他物品"))))))))))))))))))))))))))))))))))))</f>
        <v>装备位置:时装手镯</v>
      </c>
      <c r="C536" t="str">
        <f>IF(OR(stditems!C536=5,stditems!C536=10,stditems!C536=11,stditems!C536=30,stditems!C536=16,stditems!C536=12,stditems!C536=25),0,IF(OR(stditems!C536=15,stditems!C536=19,stditems!C536=20,stditems!C536=21,stditems!C536=22,stditems!C536=23,stditems!C536=24,stditems!C536=26,stditems!C536=28,stditems!C536=29,stditems!C536=30,stditems!C536=53,stditems!C536=62,stditems!C536=63,stditems!C536=64,stditems!C536=65,stditems!C536=90),stditems!D536,""))</f>
        <v/>
      </c>
      <c r="D536" t="str">
        <f>IF(ISNA( VLOOKUP(C536,attrDesc!A:C,2,FALSE)),"", "\250/"&amp;VLOOKUP(C536,attrDesc!A:C,2,FALSE)&amp;":"&amp;VLOOKUP(C536,attrDesc!A:C,3,FALSE))</f>
        <v/>
      </c>
      <c r="G536" t="s">
        <v>2072</v>
      </c>
      <c r="H536" t="str">
        <f t="shared" si="32"/>
        <v>151/装备位置:时装手镯</v>
      </c>
      <c r="I536" t="str">
        <f t="shared" si="33"/>
        <v>稀有时装护腕=151/装备位置:时装手镯</v>
      </c>
      <c r="J536" t="str">
        <f t="shared" si="34"/>
        <v>\168/[物品出处]\253/通过时装图纸合成宝箱获得</v>
      </c>
      <c r="K536" t="str">
        <f t="shared" si="35"/>
        <v>稀有时装护腕=\168/[物品出处]\253/通过时装图纸合成宝箱获得</v>
      </c>
    </row>
    <row r="537" spans="1:11" x14ac:dyDescent="0.2">
      <c r="A537" t="str">
        <f>IF(LEN(stditems!B537)=0,"",stditems!B537)</f>
        <v>稀有时装腰带</v>
      </c>
      <c r="B537" t="str">
        <f>IF(stditems!C537=15,"装备位置:头盔",IF(OR(stditems!C537=19,stditems!C537=20,stditems!C537=21),"装备位置:项链",IF(OR(stditems!C537=5,stditems!C537=6),"装备位置:武器",IF(OR(stditems!C537=10,stditems!C537=11),"装备位置:衣服",IF(stditems!C537=16,"装备位置:斗笠",IF(OR(stditems!C537=22,stditems!C537=23),"装备位置:戒指",IF(OR(stditems!C537=24,stditems!C537=26),"装备位置:手镯",IF(stditems!C537=31,"双击使用物品",IF(stditems!C537=4,"书籍,双击使用",IF(stditems!C537=25,"装备位置:毒符",IF(stditems!C537=41,"任务物品",IF(stditems!C537=56,"强化宝石",IF(stditems!C537=0,"药品",IF(stditems!C537=3,"卷轴",IF(stditems!C537=43,"矿石",IF(stditems!C537=2,"可使用物品",IF(stditems!C537=64,"装备位置:腰带",IF(stditems!C537=62,"装备位置:鞋子",IF(stditems!C537=53,"装备位置:宝石\有气血石功能",IF(stditems!C537=63,"装备位置:灵石",IF(stditems!C537=65,"装备位置:官印",IF(stditems!C537=90,"装备位置:灵玉",IF(OR(stditems!C537=72,stditems!C537=73,stditems!C537=74),"装备位置:称号",IF(stditems!C537=30,"装备位置:勋章",IF(stditems!C537=28,"装备位置:马牌",IF(stditems!C537=12,"装备位置:盾牌",IF(OR(stditems!C537=66,stditems!C537=67),"装备位置:时装衣服",IF(OR(stditems!C537=68,stditems!C537=69),"装备位置:时装武器",IF(OR(stditems!C537=75,stditems!C537=76,stditems!C537=77),"装备位置:时装项链",IF(stditems!C537=78,"装备位置:时装头盔",IF(OR(stditems!C537=79,stditems!C537=80),"装备位置:时装手镯",IF(OR(stditems!C537=81,stditems!C537=82),"装备位置:时装戒指",IF(stditems!C537=83,"装备位置:时装勋章",IF(OR(stditems!C537=84,stditems!C537=85),"装备位置:时装腰带",IF(OR(stditems!C537=86,stditems!C537=87),"装备位置:时装靴子",IF(OR(stditems!C537=88,stditems!C537=89),"装备位置:时装宝石","其他物品"))))))))))))))))))))))))))))))))))))</f>
        <v>装备位置:时装腰带</v>
      </c>
      <c r="C537" t="str">
        <f>IF(OR(stditems!C537=5,stditems!C537=10,stditems!C537=11,stditems!C537=30,stditems!C537=16,stditems!C537=12,stditems!C537=25),0,IF(OR(stditems!C537=15,stditems!C537=19,stditems!C537=20,stditems!C537=21,stditems!C537=22,stditems!C537=23,stditems!C537=24,stditems!C537=26,stditems!C537=28,stditems!C537=29,stditems!C537=30,stditems!C537=53,stditems!C537=62,stditems!C537=63,stditems!C537=64,stditems!C537=65,stditems!C537=90),stditems!D537,""))</f>
        <v/>
      </c>
      <c r="D537" t="str">
        <f>IF(ISNA( VLOOKUP(C537,attrDesc!A:C,2,FALSE)),"", "\250/"&amp;VLOOKUP(C537,attrDesc!A:C,2,FALSE)&amp;":"&amp;VLOOKUP(C537,attrDesc!A:C,3,FALSE))</f>
        <v/>
      </c>
      <c r="G537" t="s">
        <v>2072</v>
      </c>
      <c r="H537" t="str">
        <f t="shared" si="32"/>
        <v>151/装备位置:时装腰带</v>
      </c>
      <c r="I537" t="str">
        <f t="shared" si="33"/>
        <v>稀有时装腰带=151/装备位置:时装腰带</v>
      </c>
      <c r="J537" t="str">
        <f t="shared" si="34"/>
        <v>\168/[物品出处]\253/通过时装图纸合成宝箱获得</v>
      </c>
      <c r="K537" t="str">
        <f t="shared" si="35"/>
        <v>稀有时装腰带=\168/[物品出处]\253/通过时装图纸合成宝箱获得</v>
      </c>
    </row>
    <row r="538" spans="1:11" x14ac:dyDescent="0.2">
      <c r="A538" t="str">
        <f>IF(LEN(stditems!B538)=0,"",stditems!B538)</f>
        <v>稀有时装战靴</v>
      </c>
      <c r="B538" t="str">
        <f>IF(stditems!C538=15,"装备位置:头盔",IF(OR(stditems!C538=19,stditems!C538=20,stditems!C538=21),"装备位置:项链",IF(OR(stditems!C538=5,stditems!C538=6),"装备位置:武器",IF(OR(stditems!C538=10,stditems!C538=11),"装备位置:衣服",IF(stditems!C538=16,"装备位置:斗笠",IF(OR(stditems!C538=22,stditems!C538=23),"装备位置:戒指",IF(OR(stditems!C538=24,stditems!C538=26),"装备位置:手镯",IF(stditems!C538=31,"双击使用物品",IF(stditems!C538=4,"书籍,双击使用",IF(stditems!C538=25,"装备位置:毒符",IF(stditems!C538=41,"任务物品",IF(stditems!C538=56,"强化宝石",IF(stditems!C538=0,"药品",IF(stditems!C538=3,"卷轴",IF(stditems!C538=43,"矿石",IF(stditems!C538=2,"可使用物品",IF(stditems!C538=64,"装备位置:腰带",IF(stditems!C538=62,"装备位置:鞋子",IF(stditems!C538=53,"装备位置:宝石\有气血石功能",IF(stditems!C538=63,"装备位置:灵石",IF(stditems!C538=65,"装备位置:官印",IF(stditems!C538=90,"装备位置:灵玉",IF(OR(stditems!C538=72,stditems!C538=73,stditems!C538=74),"装备位置:称号",IF(stditems!C538=30,"装备位置:勋章",IF(stditems!C538=28,"装备位置:马牌",IF(stditems!C538=12,"装备位置:盾牌",IF(OR(stditems!C538=66,stditems!C538=67),"装备位置:时装衣服",IF(OR(stditems!C538=68,stditems!C538=69),"装备位置:时装武器",IF(OR(stditems!C538=75,stditems!C538=76,stditems!C538=77),"装备位置:时装项链",IF(stditems!C538=78,"装备位置:时装头盔",IF(OR(stditems!C538=79,stditems!C538=80),"装备位置:时装手镯",IF(OR(stditems!C538=81,stditems!C538=82),"装备位置:时装戒指",IF(stditems!C538=83,"装备位置:时装勋章",IF(OR(stditems!C538=84,stditems!C538=85),"装备位置:时装腰带",IF(OR(stditems!C538=86,stditems!C538=87),"装备位置:时装靴子",IF(OR(stditems!C538=88,stditems!C538=89),"装备位置:时装宝石","其他物品"))))))))))))))))))))))))))))))))))))</f>
        <v>装备位置:时装靴子</v>
      </c>
      <c r="C538" t="str">
        <f>IF(OR(stditems!C538=5,stditems!C538=10,stditems!C538=11,stditems!C538=30,stditems!C538=16,stditems!C538=12,stditems!C538=25),0,IF(OR(stditems!C538=15,stditems!C538=19,stditems!C538=20,stditems!C538=21,stditems!C538=22,stditems!C538=23,stditems!C538=24,stditems!C538=26,stditems!C538=28,stditems!C538=29,stditems!C538=30,stditems!C538=53,stditems!C538=62,stditems!C538=63,stditems!C538=64,stditems!C538=65,stditems!C538=90),stditems!D538,""))</f>
        <v/>
      </c>
      <c r="D538" t="str">
        <f>IF(ISNA( VLOOKUP(C538,attrDesc!A:C,2,FALSE)),"", "\250/"&amp;VLOOKUP(C538,attrDesc!A:C,2,FALSE)&amp;":"&amp;VLOOKUP(C538,attrDesc!A:C,3,FALSE))</f>
        <v/>
      </c>
      <c r="G538" t="s">
        <v>2072</v>
      </c>
      <c r="H538" t="str">
        <f t="shared" si="32"/>
        <v>151/装备位置:时装靴子</v>
      </c>
      <c r="I538" t="str">
        <f t="shared" si="33"/>
        <v>稀有时装战靴=151/装备位置:时装靴子</v>
      </c>
      <c r="J538" t="str">
        <f t="shared" si="34"/>
        <v>\168/[物品出处]\253/通过时装图纸合成宝箱获得</v>
      </c>
      <c r="K538" t="str">
        <f t="shared" si="35"/>
        <v>稀有时装战靴=\168/[物品出处]\253/通过时装图纸合成宝箱获得</v>
      </c>
    </row>
    <row r="539" spans="1:11" x14ac:dyDescent="0.2">
      <c r="A539" t="str">
        <f>IF(LEN(stditems!B539)=0,"",stditems!B539)</f>
        <v>稀有时装武器</v>
      </c>
      <c r="B539" t="str">
        <f>IF(stditems!C539=15,"装备位置:头盔",IF(OR(stditems!C539=19,stditems!C539=20,stditems!C539=21),"装备位置:项链",IF(OR(stditems!C539=5,stditems!C539=6),"装备位置:武器",IF(OR(stditems!C539=10,stditems!C539=11),"装备位置:衣服",IF(stditems!C539=16,"装备位置:斗笠",IF(OR(stditems!C539=22,stditems!C539=23),"装备位置:戒指",IF(OR(stditems!C539=24,stditems!C539=26),"装备位置:手镯",IF(stditems!C539=31,"双击使用物品",IF(stditems!C539=4,"书籍,双击使用",IF(stditems!C539=25,"装备位置:毒符",IF(stditems!C539=41,"任务物品",IF(stditems!C539=56,"强化宝石",IF(stditems!C539=0,"药品",IF(stditems!C539=3,"卷轴",IF(stditems!C539=43,"矿石",IF(stditems!C539=2,"可使用物品",IF(stditems!C539=64,"装备位置:腰带",IF(stditems!C539=62,"装备位置:鞋子",IF(stditems!C539=53,"装备位置:宝石\有气血石功能",IF(stditems!C539=63,"装备位置:灵石",IF(stditems!C539=65,"装备位置:官印",IF(stditems!C539=90,"装备位置:灵玉",IF(OR(stditems!C539=72,stditems!C539=73,stditems!C539=74),"装备位置:称号",IF(stditems!C539=30,"装备位置:勋章",IF(stditems!C539=28,"装备位置:马牌",IF(stditems!C539=12,"装备位置:盾牌",IF(OR(stditems!C539=66,stditems!C539=67),"装备位置:时装衣服",IF(OR(stditems!C539=68,stditems!C539=69),"装备位置:时装武器",IF(OR(stditems!C539=75,stditems!C539=76,stditems!C539=77),"装备位置:时装项链",IF(stditems!C539=78,"装备位置:时装头盔",IF(OR(stditems!C539=79,stditems!C539=80),"装备位置:时装手镯",IF(OR(stditems!C539=81,stditems!C539=82),"装备位置:时装戒指",IF(stditems!C539=83,"装备位置:时装勋章",IF(OR(stditems!C539=84,stditems!C539=85),"装备位置:时装腰带",IF(OR(stditems!C539=86,stditems!C539=87),"装备位置:时装靴子",IF(OR(stditems!C539=88,stditems!C539=89),"装备位置:时装宝石","其他物品"))))))))))))))))))))))))))))))))))))</f>
        <v>装备位置:时装武器</v>
      </c>
      <c r="C539" t="str">
        <f>IF(OR(stditems!C539=5,stditems!C539=10,stditems!C539=11,stditems!C539=30,stditems!C539=16,stditems!C539=12,stditems!C539=25),0,IF(OR(stditems!C539=15,stditems!C539=19,stditems!C539=20,stditems!C539=21,stditems!C539=22,stditems!C539=23,stditems!C539=24,stditems!C539=26,stditems!C539=28,stditems!C539=29,stditems!C539=30,stditems!C539=53,stditems!C539=62,stditems!C539=63,stditems!C539=64,stditems!C539=65,stditems!C539=90),stditems!D539,""))</f>
        <v/>
      </c>
      <c r="D539" t="str">
        <f>IF(ISNA( VLOOKUP(C539,attrDesc!A:C,2,FALSE)),"", "\250/"&amp;VLOOKUP(C539,attrDesc!A:C,2,FALSE)&amp;":"&amp;VLOOKUP(C539,attrDesc!A:C,3,FALSE))</f>
        <v/>
      </c>
      <c r="G539" t="s">
        <v>2072</v>
      </c>
      <c r="H539" t="str">
        <f t="shared" si="32"/>
        <v>151/装备位置:时装武器</v>
      </c>
      <c r="I539" t="str">
        <f t="shared" si="33"/>
        <v>稀有时装武器=151/装备位置:时装武器</v>
      </c>
      <c r="J539" t="str">
        <f t="shared" si="34"/>
        <v>\168/[物品出处]\253/通过时装图纸合成宝箱获得</v>
      </c>
      <c r="K539" t="str">
        <f t="shared" si="35"/>
        <v>稀有时装武器=\168/[物品出处]\253/通过时装图纸合成宝箱获得</v>
      </c>
    </row>
    <row r="540" spans="1:11" x14ac:dyDescent="0.2">
      <c r="A540" t="str">
        <f>IF(LEN(stditems!B540)=0,"",stditems!B540)</f>
        <v>稀有时装衣服(男)</v>
      </c>
      <c r="B540" t="str">
        <f>IF(stditems!C540=15,"装备位置:头盔",IF(OR(stditems!C540=19,stditems!C540=20,stditems!C540=21),"装备位置:项链",IF(OR(stditems!C540=5,stditems!C540=6),"装备位置:武器",IF(OR(stditems!C540=10,stditems!C540=11),"装备位置:衣服",IF(stditems!C540=16,"装备位置:斗笠",IF(OR(stditems!C540=22,stditems!C540=23),"装备位置:戒指",IF(OR(stditems!C540=24,stditems!C540=26),"装备位置:手镯",IF(stditems!C540=31,"双击使用物品",IF(stditems!C540=4,"书籍,双击使用",IF(stditems!C540=25,"装备位置:毒符",IF(stditems!C540=41,"任务物品",IF(stditems!C540=56,"强化宝石",IF(stditems!C540=0,"药品",IF(stditems!C540=3,"卷轴",IF(stditems!C540=43,"矿石",IF(stditems!C540=2,"可使用物品",IF(stditems!C540=64,"装备位置:腰带",IF(stditems!C540=62,"装备位置:鞋子",IF(stditems!C540=53,"装备位置:宝石\有气血石功能",IF(stditems!C540=63,"装备位置:灵石",IF(stditems!C540=65,"装备位置:官印",IF(stditems!C540=90,"装备位置:灵玉",IF(OR(stditems!C540=72,stditems!C540=73,stditems!C540=74),"装备位置:称号",IF(stditems!C540=30,"装备位置:勋章",IF(stditems!C540=28,"装备位置:马牌",IF(stditems!C540=12,"装备位置:盾牌",IF(OR(stditems!C540=66,stditems!C540=67),"装备位置:时装衣服",IF(OR(stditems!C540=68,stditems!C540=69),"装备位置:时装武器",IF(OR(stditems!C540=75,stditems!C540=76,stditems!C540=77),"装备位置:时装项链",IF(stditems!C540=78,"装备位置:时装头盔",IF(OR(stditems!C540=79,stditems!C540=80),"装备位置:时装手镯",IF(OR(stditems!C540=81,stditems!C540=82),"装备位置:时装戒指",IF(stditems!C540=83,"装备位置:时装勋章",IF(OR(stditems!C540=84,stditems!C540=85),"装备位置:时装腰带",IF(OR(stditems!C540=86,stditems!C540=87),"装备位置:时装靴子",IF(OR(stditems!C540=88,stditems!C540=89),"装备位置:时装宝石","其他物品"))))))))))))))))))))))))))))))))))))</f>
        <v>装备位置:时装衣服</v>
      </c>
      <c r="C540" t="str">
        <f>IF(OR(stditems!C540=5,stditems!C540=10,stditems!C540=11,stditems!C540=30,stditems!C540=16,stditems!C540=12,stditems!C540=25),0,IF(OR(stditems!C540=15,stditems!C540=19,stditems!C540=20,stditems!C540=21,stditems!C540=22,stditems!C540=23,stditems!C540=24,stditems!C540=26,stditems!C540=28,stditems!C540=29,stditems!C540=30,stditems!C540=53,stditems!C540=62,stditems!C540=63,stditems!C540=64,stditems!C540=65,stditems!C540=90),stditems!D540,""))</f>
        <v/>
      </c>
      <c r="D540" t="str">
        <f>IF(ISNA( VLOOKUP(C540,attrDesc!A:C,2,FALSE)),"", "\250/"&amp;VLOOKUP(C540,attrDesc!A:C,2,FALSE)&amp;":"&amp;VLOOKUP(C540,attrDesc!A:C,3,FALSE))</f>
        <v/>
      </c>
      <c r="G540" t="s">
        <v>2072</v>
      </c>
      <c r="H540" t="str">
        <f t="shared" si="32"/>
        <v>151/装备位置:时装衣服</v>
      </c>
      <c r="I540" t="str">
        <f t="shared" si="33"/>
        <v>稀有时装衣服(男)=151/装备位置:时装衣服</v>
      </c>
      <c r="J540" t="str">
        <f t="shared" si="34"/>
        <v>\168/[物品出处]\253/通过时装图纸合成宝箱获得</v>
      </c>
      <c r="K540" t="str">
        <f t="shared" si="35"/>
        <v>稀有时装衣服(男)=\168/[物品出处]\253/通过时装图纸合成宝箱获得</v>
      </c>
    </row>
    <row r="541" spans="1:11" x14ac:dyDescent="0.2">
      <c r="A541" t="str">
        <f>IF(LEN(stditems!B541)=0,"",stditems!B541)</f>
        <v>稀有时装衣服(女)</v>
      </c>
      <c r="B541" t="str">
        <f>IF(stditems!C541=15,"装备位置:头盔",IF(OR(stditems!C541=19,stditems!C541=20,stditems!C541=21),"装备位置:项链",IF(OR(stditems!C541=5,stditems!C541=6),"装备位置:武器",IF(OR(stditems!C541=10,stditems!C541=11),"装备位置:衣服",IF(stditems!C541=16,"装备位置:斗笠",IF(OR(stditems!C541=22,stditems!C541=23),"装备位置:戒指",IF(OR(stditems!C541=24,stditems!C541=26),"装备位置:手镯",IF(stditems!C541=31,"双击使用物品",IF(stditems!C541=4,"书籍,双击使用",IF(stditems!C541=25,"装备位置:毒符",IF(stditems!C541=41,"任务物品",IF(stditems!C541=56,"强化宝石",IF(stditems!C541=0,"药品",IF(stditems!C541=3,"卷轴",IF(stditems!C541=43,"矿石",IF(stditems!C541=2,"可使用物品",IF(stditems!C541=64,"装备位置:腰带",IF(stditems!C541=62,"装备位置:鞋子",IF(stditems!C541=53,"装备位置:宝石\有气血石功能",IF(stditems!C541=63,"装备位置:灵石",IF(stditems!C541=65,"装备位置:官印",IF(stditems!C541=90,"装备位置:灵玉",IF(OR(stditems!C541=72,stditems!C541=73,stditems!C541=74),"装备位置:称号",IF(stditems!C541=30,"装备位置:勋章",IF(stditems!C541=28,"装备位置:马牌",IF(stditems!C541=12,"装备位置:盾牌",IF(OR(stditems!C541=66,stditems!C541=67),"装备位置:时装衣服",IF(OR(stditems!C541=68,stditems!C541=69),"装备位置:时装武器",IF(OR(stditems!C541=75,stditems!C541=76,stditems!C541=77),"装备位置:时装项链",IF(stditems!C541=78,"装备位置:时装头盔",IF(OR(stditems!C541=79,stditems!C541=80),"装备位置:时装手镯",IF(OR(stditems!C541=81,stditems!C541=82),"装备位置:时装戒指",IF(stditems!C541=83,"装备位置:时装勋章",IF(OR(stditems!C541=84,stditems!C541=85),"装备位置:时装腰带",IF(OR(stditems!C541=86,stditems!C541=87),"装备位置:时装靴子",IF(OR(stditems!C541=88,stditems!C541=89),"装备位置:时装宝石","其他物品"))))))))))))))))))))))))))))))))))))</f>
        <v>装备位置:时装衣服</v>
      </c>
      <c r="C541" t="str">
        <f>IF(OR(stditems!C541=5,stditems!C541=10,stditems!C541=11,stditems!C541=30,stditems!C541=16,stditems!C541=12,stditems!C541=25),0,IF(OR(stditems!C541=15,stditems!C541=19,stditems!C541=20,stditems!C541=21,stditems!C541=22,stditems!C541=23,stditems!C541=24,stditems!C541=26,stditems!C541=28,stditems!C541=29,stditems!C541=30,stditems!C541=53,stditems!C541=62,stditems!C541=63,stditems!C541=64,stditems!C541=65,stditems!C541=90),stditems!D541,""))</f>
        <v/>
      </c>
      <c r="D541" t="str">
        <f>IF(ISNA( VLOOKUP(C541,attrDesc!A:C,2,FALSE)),"", "\250/"&amp;VLOOKUP(C541,attrDesc!A:C,2,FALSE)&amp;":"&amp;VLOOKUP(C541,attrDesc!A:C,3,FALSE))</f>
        <v/>
      </c>
      <c r="G541" t="s">
        <v>2072</v>
      </c>
      <c r="H541" t="str">
        <f t="shared" si="32"/>
        <v>151/装备位置:时装衣服</v>
      </c>
      <c r="I541" t="str">
        <f t="shared" si="33"/>
        <v>稀有时装衣服(女)=151/装备位置:时装衣服</v>
      </c>
      <c r="J541" t="str">
        <f t="shared" si="34"/>
        <v>\168/[物品出处]\253/通过时装图纸合成宝箱获得</v>
      </c>
      <c r="K541" t="str">
        <f t="shared" si="35"/>
        <v>稀有时装衣服(女)=\168/[物品出处]\253/通过时装图纸合成宝箱获得</v>
      </c>
    </row>
    <row r="542" spans="1:11" x14ac:dyDescent="0.2">
      <c r="A542" t="str">
        <f>IF(LEN(stditems!B542)=0,"",stditems!B542)</f>
        <v>斬風月</v>
      </c>
      <c r="B542" t="str">
        <f>IF(stditems!C542=15,"装备位置:头盔",IF(OR(stditems!C542=19,stditems!C542=20,stditems!C542=21),"装备位置:项链",IF(OR(stditems!C542=5,stditems!C542=6),"装备位置:武器",IF(OR(stditems!C542=10,stditems!C542=11),"装备位置:衣服",IF(stditems!C542=16,"装备位置:斗笠",IF(OR(stditems!C542=22,stditems!C542=23),"装备位置:戒指",IF(OR(stditems!C542=24,stditems!C542=26),"装备位置:手镯",IF(stditems!C542=31,"双击使用物品",IF(stditems!C542=4,"书籍,双击使用",IF(stditems!C542=25,"装备位置:毒符",IF(stditems!C542=41,"任务物品",IF(stditems!C542=56,"强化宝石",IF(stditems!C542=0,"药品",IF(stditems!C542=3,"卷轴",IF(stditems!C542=43,"矿石",IF(stditems!C542=2,"可使用物品",IF(stditems!C542=64,"装备位置:腰带",IF(stditems!C542=62,"装备位置:鞋子",IF(stditems!C542=53,"装备位置:宝石\有气血石功能",IF(stditems!C542=63,"装备位置:灵石",IF(stditems!C542=65,"装备位置:官印",IF(stditems!C542=90,"装备位置:灵玉",IF(OR(stditems!C542=72,stditems!C542=73,stditems!C542=74),"装备位置:称号",IF(stditems!C542=30,"装备位置:勋章",IF(stditems!C542=28,"装备位置:马牌",IF(stditems!C542=12,"装备位置:盾牌",IF(OR(stditems!C542=66,stditems!C542=67),"装备位置:时装衣服",IF(OR(stditems!C542=68,stditems!C542=69),"装备位置:时装武器",IF(OR(stditems!C542=75,stditems!C542=76,stditems!C542=77),"装备位置:时装项链",IF(stditems!C542=78,"装备位置:时装头盔",IF(OR(stditems!C542=79,stditems!C542=80),"装备位置:时装手镯",IF(OR(stditems!C542=81,stditems!C542=82),"装备位置:时装戒指",IF(stditems!C542=83,"装备位置:时装勋章",IF(OR(stditems!C542=84,stditems!C542=85),"装备位置:时装腰带",IF(OR(stditems!C542=86,stditems!C542=87),"装备位置:时装靴子",IF(OR(stditems!C542=88,stditems!C542=89),"装备位置:时装宝石","其他物品"))))))))))))))))))))))))))))))))))))</f>
        <v>装备位置:武器</v>
      </c>
      <c r="C542">
        <f>IF(OR(stditems!C542=5,stditems!C542=10,stditems!C542=11,stditems!C542=30,stditems!C542=16,stditems!C542=12,stditems!C542=25),0,IF(OR(stditems!C542=15,stditems!C542=19,stditems!C542=20,stditems!C542=21,stditems!C542=22,stditems!C542=23,stditems!C542=24,stditems!C542=26,stditems!C542=28,stditems!C542=29,stditems!C542=30,stditems!C542=53,stditems!C542=62,stditems!C542=63,stditems!C542=64,stditems!C542=65,stditems!C542=90),stditems!D542,""))</f>
        <v>0</v>
      </c>
      <c r="D542" t="str">
        <f>IF(ISNA( VLOOKUP(C542,attrDesc!A:C,2,FALSE)),"", "\250/"&amp;VLOOKUP(C542,attrDesc!A:C,2,FALSE)&amp;":"&amp;VLOOKUP(C542,attrDesc!A:C,3,FALSE))</f>
        <v/>
      </c>
      <c r="F542" t="s">
        <v>1868</v>
      </c>
      <c r="H542" t="str">
        <f t="shared" si="32"/>
        <v>151/装备位置:武器</v>
      </c>
      <c r="I542" t="str">
        <f t="shared" si="33"/>
        <v>斬風月=151/装备位置:武器</v>
      </c>
      <c r="J542" t="str">
        <f t="shared" si="34"/>
        <v>\168/[物品备注]\250/可铸魂,释放强大力量</v>
      </c>
      <c r="K542" t="str">
        <f t="shared" si="35"/>
        <v>斬風月=\168/[物品备注]\250/可铸魂,释放强大力量</v>
      </c>
    </row>
    <row r="543" spans="1:11" x14ac:dyDescent="0.2">
      <c r="A543" t="str">
        <f>IF(LEN(stditems!B543)=0,"",stditems!B543)</f>
        <v>春秋闕</v>
      </c>
      <c r="B543" t="str">
        <f>IF(stditems!C543=15,"装备位置:头盔",IF(OR(stditems!C543=19,stditems!C543=20,stditems!C543=21),"装备位置:项链",IF(OR(stditems!C543=5,stditems!C543=6),"装备位置:武器",IF(OR(stditems!C543=10,stditems!C543=11),"装备位置:衣服",IF(stditems!C543=16,"装备位置:斗笠",IF(OR(stditems!C543=22,stditems!C543=23),"装备位置:戒指",IF(OR(stditems!C543=24,stditems!C543=26),"装备位置:手镯",IF(stditems!C543=31,"双击使用物品",IF(stditems!C543=4,"书籍,双击使用",IF(stditems!C543=25,"装备位置:毒符",IF(stditems!C543=41,"任务物品",IF(stditems!C543=56,"强化宝石",IF(stditems!C543=0,"药品",IF(stditems!C543=3,"卷轴",IF(stditems!C543=43,"矿石",IF(stditems!C543=2,"可使用物品",IF(stditems!C543=64,"装备位置:腰带",IF(stditems!C543=62,"装备位置:鞋子",IF(stditems!C543=53,"装备位置:宝石\有气血石功能",IF(stditems!C543=63,"装备位置:灵石",IF(stditems!C543=65,"装备位置:官印",IF(stditems!C543=90,"装备位置:灵玉",IF(OR(stditems!C543=72,stditems!C543=73,stditems!C543=74),"装备位置:称号",IF(stditems!C543=30,"装备位置:勋章",IF(stditems!C543=28,"装备位置:马牌",IF(stditems!C543=12,"装备位置:盾牌",IF(OR(stditems!C543=66,stditems!C543=67),"装备位置:时装衣服",IF(OR(stditems!C543=68,stditems!C543=69),"装备位置:时装武器",IF(OR(stditems!C543=75,stditems!C543=76,stditems!C543=77),"装备位置:时装项链",IF(stditems!C543=78,"装备位置:时装头盔",IF(OR(stditems!C543=79,stditems!C543=80),"装备位置:时装手镯",IF(OR(stditems!C543=81,stditems!C543=82),"装备位置:时装戒指",IF(stditems!C543=83,"装备位置:时装勋章",IF(OR(stditems!C543=84,stditems!C543=85),"装备位置:时装腰带",IF(OR(stditems!C543=86,stditems!C543=87),"装备位置:时装靴子",IF(OR(stditems!C543=88,stditems!C543=89),"装备位置:时装宝石","其他物品"))))))))))))))))))))))))))))))))))))</f>
        <v>装备位置:武器</v>
      </c>
      <c r="C543">
        <f>IF(OR(stditems!C543=5,stditems!C543=10,stditems!C543=11,stditems!C543=30,stditems!C543=16,stditems!C543=12,stditems!C543=25),0,IF(OR(stditems!C543=15,stditems!C543=19,stditems!C543=20,stditems!C543=21,stditems!C543=22,stditems!C543=23,stditems!C543=24,stditems!C543=26,stditems!C543=28,stditems!C543=29,stditems!C543=30,stditems!C543=53,stditems!C543=62,stditems!C543=63,stditems!C543=64,stditems!C543=65,stditems!C543=90),stditems!D543,""))</f>
        <v>0</v>
      </c>
      <c r="D543" t="str">
        <f>IF(ISNA( VLOOKUP(C543,attrDesc!A:C,2,FALSE)),"", "\250/"&amp;VLOOKUP(C543,attrDesc!A:C,2,FALSE)&amp;":"&amp;VLOOKUP(C543,attrDesc!A:C,3,FALSE))</f>
        <v/>
      </c>
      <c r="F543" t="s">
        <v>1869</v>
      </c>
      <c r="H543" t="str">
        <f t="shared" si="32"/>
        <v>151/装备位置:武器</v>
      </c>
      <c r="I543" t="str">
        <f t="shared" si="33"/>
        <v>春秋闕=151/装备位置:武器</v>
      </c>
      <c r="J543" t="str">
        <f t="shared" si="34"/>
        <v>\168/[物品备注]\250/可铸魂,释放强大力量</v>
      </c>
      <c r="K543" t="str">
        <f t="shared" si="35"/>
        <v>春秋闕=\168/[物品备注]\250/可铸魂,释放强大力量</v>
      </c>
    </row>
    <row r="544" spans="1:11" x14ac:dyDescent="0.2">
      <c r="A544" t="str">
        <f>IF(LEN(stditems!B544)=0,"",stditems!B544)</f>
        <v>苍暮</v>
      </c>
      <c r="B544" t="str">
        <f>IF(stditems!C544=15,"装备位置:头盔",IF(OR(stditems!C544=19,stditems!C544=20,stditems!C544=21),"装备位置:项链",IF(OR(stditems!C544=5,stditems!C544=6),"装备位置:武器",IF(OR(stditems!C544=10,stditems!C544=11),"装备位置:衣服",IF(stditems!C544=16,"装备位置:斗笠",IF(OR(stditems!C544=22,stditems!C544=23),"装备位置:戒指",IF(OR(stditems!C544=24,stditems!C544=26),"装备位置:手镯",IF(stditems!C544=31,"双击使用物品",IF(stditems!C544=4,"书籍,双击使用",IF(stditems!C544=25,"装备位置:毒符",IF(stditems!C544=41,"任务物品",IF(stditems!C544=56,"强化宝石",IF(stditems!C544=0,"药品",IF(stditems!C544=3,"卷轴",IF(stditems!C544=43,"矿石",IF(stditems!C544=2,"可使用物品",IF(stditems!C544=64,"装备位置:腰带",IF(stditems!C544=62,"装备位置:鞋子",IF(stditems!C544=53,"装备位置:宝石\有气血石功能",IF(stditems!C544=63,"装备位置:灵石",IF(stditems!C544=65,"装备位置:官印",IF(stditems!C544=90,"装备位置:灵玉",IF(OR(stditems!C544=72,stditems!C544=73,stditems!C544=74),"装备位置:称号",IF(stditems!C544=30,"装备位置:勋章",IF(stditems!C544=28,"装备位置:马牌",IF(stditems!C544=12,"装备位置:盾牌",IF(OR(stditems!C544=66,stditems!C544=67),"装备位置:时装衣服",IF(OR(stditems!C544=68,stditems!C544=69),"装备位置:时装武器",IF(OR(stditems!C544=75,stditems!C544=76,stditems!C544=77),"装备位置:时装项链",IF(stditems!C544=78,"装备位置:时装头盔",IF(OR(stditems!C544=79,stditems!C544=80),"装备位置:时装手镯",IF(OR(stditems!C544=81,stditems!C544=82),"装备位置:时装戒指",IF(stditems!C544=83,"装备位置:时装勋章",IF(OR(stditems!C544=84,stditems!C544=85),"装备位置:时装腰带",IF(OR(stditems!C544=86,stditems!C544=87),"装备位置:时装靴子",IF(OR(stditems!C544=88,stditems!C544=89),"装备位置:时装宝石","其他物品"))))))))))))))))))))))))))))))))))))</f>
        <v>装备位置:武器</v>
      </c>
      <c r="C544">
        <f>IF(OR(stditems!C544=5,stditems!C544=10,stditems!C544=11,stditems!C544=30,stditems!C544=16,stditems!C544=12,stditems!C544=25),0,IF(OR(stditems!C544=15,stditems!C544=19,stditems!C544=20,stditems!C544=21,stditems!C544=22,stditems!C544=23,stditems!C544=24,stditems!C544=26,stditems!C544=28,stditems!C544=29,stditems!C544=30,stditems!C544=53,stditems!C544=62,stditems!C544=63,stditems!C544=64,stditems!C544=65,stditems!C544=90),stditems!D544,""))</f>
        <v>0</v>
      </c>
      <c r="D544" t="str">
        <f>IF(ISNA( VLOOKUP(C544,attrDesc!A:C,2,FALSE)),"", "\250/"&amp;VLOOKUP(C544,attrDesc!A:C,2,FALSE)&amp;":"&amp;VLOOKUP(C544,attrDesc!A:C,3,FALSE))</f>
        <v/>
      </c>
      <c r="F544" t="s">
        <v>1867</v>
      </c>
      <c r="H544" t="str">
        <f t="shared" si="32"/>
        <v>151/装备位置:武器</v>
      </c>
      <c r="I544" t="str">
        <f t="shared" si="33"/>
        <v>苍暮=151/装备位置:武器</v>
      </c>
      <c r="J544" t="str">
        <f t="shared" si="34"/>
        <v>\168/[物品备注]\250/可铸魂,释放强大力量</v>
      </c>
      <c r="K544" t="str">
        <f t="shared" si="35"/>
        <v>苍暮=\168/[物品备注]\250/可铸魂,释放强大力量</v>
      </c>
    </row>
    <row r="545" spans="1:11" x14ac:dyDescent="0.2">
      <c r="A545" t="str">
        <f>IF(LEN(stditems!B545)=0,"",stditems!B545)</f>
        <v>情殇</v>
      </c>
      <c r="B545" t="str">
        <f>IF(stditems!C545=15,"装备位置:头盔",IF(OR(stditems!C545=19,stditems!C545=20,stditems!C545=21),"装备位置:项链",IF(OR(stditems!C545=5,stditems!C545=6),"装备位置:武器",IF(OR(stditems!C545=10,stditems!C545=11),"装备位置:衣服",IF(stditems!C545=16,"装备位置:斗笠",IF(OR(stditems!C545=22,stditems!C545=23),"装备位置:戒指",IF(OR(stditems!C545=24,stditems!C545=26),"装备位置:手镯",IF(stditems!C545=31,"双击使用物品",IF(stditems!C545=4,"书籍,双击使用",IF(stditems!C545=25,"装备位置:毒符",IF(stditems!C545=41,"任务物品",IF(stditems!C545=56,"强化宝石",IF(stditems!C545=0,"药品",IF(stditems!C545=3,"卷轴",IF(stditems!C545=43,"矿石",IF(stditems!C545=2,"可使用物品",IF(stditems!C545=64,"装备位置:腰带",IF(stditems!C545=62,"装备位置:鞋子",IF(stditems!C545=53,"装备位置:宝石\有气血石功能",IF(stditems!C545=63,"装备位置:灵石",IF(stditems!C545=65,"装备位置:官印",IF(stditems!C545=90,"装备位置:灵玉",IF(OR(stditems!C545=72,stditems!C545=73,stditems!C545=74),"装备位置:称号",IF(stditems!C545=30,"装备位置:勋章",IF(stditems!C545=28,"装备位置:马牌",IF(stditems!C545=12,"装备位置:盾牌",IF(OR(stditems!C545=66,stditems!C545=67),"装备位置:时装衣服",IF(OR(stditems!C545=68,stditems!C545=69),"装备位置:时装武器",IF(OR(stditems!C545=75,stditems!C545=76,stditems!C545=77),"装备位置:时装项链",IF(stditems!C545=78,"装备位置:时装头盔",IF(OR(stditems!C545=79,stditems!C545=80),"装备位置:时装手镯",IF(OR(stditems!C545=81,stditems!C545=82),"装备位置:时装戒指",IF(stditems!C545=83,"装备位置:时装勋章",IF(OR(stditems!C545=84,stditems!C545=85),"装备位置:时装腰带",IF(OR(stditems!C545=86,stditems!C545=87),"装备位置:时装靴子",IF(OR(stditems!C545=88,stditems!C545=89),"装备位置:时装宝石","其他物品"))))))))))))))))))))))))))))))))))))</f>
        <v>装备位置:武器</v>
      </c>
      <c r="C545">
        <f>IF(OR(stditems!C545=5,stditems!C545=10,stditems!C545=11,stditems!C545=30,stditems!C545=16,stditems!C545=12,stditems!C545=25),0,IF(OR(stditems!C545=15,stditems!C545=19,stditems!C545=20,stditems!C545=21,stditems!C545=22,stditems!C545=23,stditems!C545=24,stditems!C545=26,stditems!C545=28,stditems!C545=29,stditems!C545=30,stditems!C545=53,stditems!C545=62,stditems!C545=63,stditems!C545=64,stditems!C545=65,stditems!C545=90),stditems!D545,""))</f>
        <v>0</v>
      </c>
      <c r="D545" t="str">
        <f>IF(ISNA( VLOOKUP(C545,attrDesc!A:C,2,FALSE)),"", "\250/"&amp;VLOOKUP(C545,attrDesc!A:C,2,FALSE)&amp;":"&amp;VLOOKUP(C545,attrDesc!A:C,3,FALSE))</f>
        <v/>
      </c>
      <c r="F545" t="s">
        <v>1867</v>
      </c>
      <c r="H545" t="str">
        <f t="shared" si="32"/>
        <v>151/装备位置:武器</v>
      </c>
      <c r="I545" t="str">
        <f t="shared" si="33"/>
        <v>情殇=151/装备位置:武器</v>
      </c>
      <c r="J545" t="str">
        <f t="shared" si="34"/>
        <v>\168/[物品备注]\250/可铸魂,释放强大力量</v>
      </c>
      <c r="K545" t="str">
        <f t="shared" si="35"/>
        <v>情殇=\168/[物品备注]\250/可铸魂,释放强大力量</v>
      </c>
    </row>
    <row r="546" spans="1:11" x14ac:dyDescent="0.2">
      <c r="A546" t="str">
        <f>IF(LEN(stditems!B546)=0,"",stditems!B546)</f>
        <v>轩辕</v>
      </c>
      <c r="B546" t="str">
        <f>IF(stditems!C546=15,"装备位置:头盔",IF(OR(stditems!C546=19,stditems!C546=20,stditems!C546=21),"装备位置:项链",IF(OR(stditems!C546=5,stditems!C546=6),"装备位置:武器",IF(OR(stditems!C546=10,stditems!C546=11),"装备位置:衣服",IF(stditems!C546=16,"装备位置:斗笠",IF(OR(stditems!C546=22,stditems!C546=23),"装备位置:戒指",IF(OR(stditems!C546=24,stditems!C546=26),"装备位置:手镯",IF(stditems!C546=31,"双击使用物品",IF(stditems!C546=4,"书籍,双击使用",IF(stditems!C546=25,"装备位置:毒符",IF(stditems!C546=41,"任务物品",IF(stditems!C546=56,"强化宝石",IF(stditems!C546=0,"药品",IF(stditems!C546=3,"卷轴",IF(stditems!C546=43,"矿石",IF(stditems!C546=2,"可使用物品",IF(stditems!C546=64,"装备位置:腰带",IF(stditems!C546=62,"装备位置:鞋子",IF(stditems!C546=53,"装备位置:宝石\有气血石功能",IF(stditems!C546=63,"装备位置:灵石",IF(stditems!C546=65,"装备位置:官印",IF(stditems!C546=90,"装备位置:灵玉",IF(OR(stditems!C546=72,stditems!C546=73,stditems!C546=74),"装备位置:称号",IF(stditems!C546=30,"装备位置:勋章",IF(stditems!C546=28,"装备位置:马牌",IF(stditems!C546=12,"装备位置:盾牌",IF(OR(stditems!C546=66,stditems!C546=67),"装备位置:时装衣服",IF(OR(stditems!C546=68,stditems!C546=69),"装备位置:时装武器",IF(OR(stditems!C546=75,stditems!C546=76,stditems!C546=77),"装备位置:时装项链",IF(stditems!C546=78,"装备位置:时装头盔",IF(OR(stditems!C546=79,stditems!C546=80),"装备位置:时装手镯",IF(OR(stditems!C546=81,stditems!C546=82),"装备位置:时装戒指",IF(stditems!C546=83,"装备位置:时装勋章",IF(OR(stditems!C546=84,stditems!C546=85),"装备位置:时装腰带",IF(OR(stditems!C546=86,stditems!C546=87),"装备位置:时装靴子",IF(OR(stditems!C546=88,stditems!C546=89),"装备位置:时装宝石","其他物品"))))))))))))))))))))))))))))))))))))</f>
        <v>装备位置:武器</v>
      </c>
      <c r="C546">
        <f>IF(OR(stditems!C546=5,stditems!C546=10,stditems!C546=11,stditems!C546=30,stditems!C546=16,stditems!C546=12,stditems!C546=25),0,IF(OR(stditems!C546=15,stditems!C546=19,stditems!C546=20,stditems!C546=21,stditems!C546=22,stditems!C546=23,stditems!C546=24,stditems!C546=26,stditems!C546=28,stditems!C546=29,stditems!C546=30,stditems!C546=53,stditems!C546=62,stditems!C546=63,stditems!C546=64,stditems!C546=65,stditems!C546=90),stditems!D546,""))</f>
        <v>0</v>
      </c>
      <c r="D546" t="str">
        <f>IF(ISNA( VLOOKUP(C546,attrDesc!A:C,2,FALSE)),"", "\250/"&amp;VLOOKUP(C546,attrDesc!A:C,2,FALSE)&amp;":"&amp;VLOOKUP(C546,attrDesc!A:C,3,FALSE))</f>
        <v/>
      </c>
      <c r="F546" t="s">
        <v>1867</v>
      </c>
      <c r="H546" t="str">
        <f t="shared" si="32"/>
        <v>151/装备位置:武器</v>
      </c>
      <c r="I546" t="str">
        <f t="shared" si="33"/>
        <v>轩辕=151/装备位置:武器</v>
      </c>
      <c r="J546" t="str">
        <f t="shared" si="34"/>
        <v>\168/[物品备注]\250/可铸魂,释放强大力量</v>
      </c>
      <c r="K546" t="str">
        <f t="shared" si="35"/>
        <v>轩辕=\168/[物品备注]\250/可铸魂,释放强大力量</v>
      </c>
    </row>
    <row r="547" spans="1:11" x14ac:dyDescent="0.2">
      <c r="A547" t="str">
        <f>IF(LEN(stditems!B547)=0,"",stditems!B547)</f>
        <v>夔殇</v>
      </c>
      <c r="B547" t="str">
        <f>IF(stditems!C547=15,"装备位置:头盔",IF(OR(stditems!C547=19,stditems!C547=20,stditems!C547=21),"装备位置:项链",IF(OR(stditems!C547=5,stditems!C547=6),"装备位置:武器",IF(OR(stditems!C547=10,stditems!C547=11),"装备位置:衣服",IF(stditems!C547=16,"装备位置:斗笠",IF(OR(stditems!C547=22,stditems!C547=23),"装备位置:戒指",IF(OR(stditems!C547=24,stditems!C547=26),"装备位置:手镯",IF(stditems!C547=31,"双击使用物品",IF(stditems!C547=4,"书籍,双击使用",IF(stditems!C547=25,"装备位置:毒符",IF(stditems!C547=41,"任务物品",IF(stditems!C547=56,"强化宝石",IF(stditems!C547=0,"药品",IF(stditems!C547=3,"卷轴",IF(stditems!C547=43,"矿石",IF(stditems!C547=2,"可使用物品",IF(stditems!C547=64,"装备位置:腰带",IF(stditems!C547=62,"装备位置:鞋子",IF(stditems!C547=53,"装备位置:宝石\有气血石功能",IF(stditems!C547=63,"装备位置:灵石",IF(stditems!C547=65,"装备位置:官印",IF(stditems!C547=90,"装备位置:灵玉",IF(OR(stditems!C547=72,stditems!C547=73,stditems!C547=74),"装备位置:称号",IF(stditems!C547=30,"装备位置:勋章",IF(stditems!C547=28,"装备位置:马牌",IF(stditems!C547=12,"装备位置:盾牌",IF(OR(stditems!C547=66,stditems!C547=67),"装备位置:时装衣服",IF(OR(stditems!C547=68,stditems!C547=69),"装备位置:时装武器",IF(OR(stditems!C547=75,stditems!C547=76,stditems!C547=77),"装备位置:时装项链",IF(stditems!C547=78,"装备位置:时装头盔",IF(OR(stditems!C547=79,stditems!C547=80),"装备位置:时装手镯",IF(OR(stditems!C547=81,stditems!C547=82),"装备位置:时装戒指",IF(stditems!C547=83,"装备位置:时装勋章",IF(OR(stditems!C547=84,stditems!C547=85),"装备位置:时装腰带",IF(OR(stditems!C547=86,stditems!C547=87),"装备位置:时装靴子",IF(OR(stditems!C547=88,stditems!C547=89),"装备位置:时装宝石","其他物品"))))))))))))))))))))))))))))))))))))</f>
        <v>装备位置:武器</v>
      </c>
      <c r="C547">
        <f>IF(OR(stditems!C547=5,stditems!C547=10,stditems!C547=11,stditems!C547=30,stditems!C547=16,stditems!C547=12,stditems!C547=25),0,IF(OR(stditems!C547=15,stditems!C547=19,stditems!C547=20,stditems!C547=21,stditems!C547=22,stditems!C547=23,stditems!C547=24,stditems!C547=26,stditems!C547=28,stditems!C547=29,stditems!C547=30,stditems!C547=53,stditems!C547=62,stditems!C547=63,stditems!C547=64,stditems!C547=65,stditems!C547=90),stditems!D547,""))</f>
        <v>0</v>
      </c>
      <c r="D547" t="str">
        <f>IF(ISNA( VLOOKUP(C547,attrDesc!A:C,2,FALSE)),"", "\250/"&amp;VLOOKUP(C547,attrDesc!A:C,2,FALSE)&amp;":"&amp;VLOOKUP(C547,attrDesc!A:C,3,FALSE))</f>
        <v/>
      </c>
      <c r="F547" t="s">
        <v>1867</v>
      </c>
      <c r="H547" t="str">
        <f t="shared" si="32"/>
        <v>151/装备位置:武器</v>
      </c>
      <c r="I547" t="str">
        <f t="shared" si="33"/>
        <v>夔殇=151/装备位置:武器</v>
      </c>
      <c r="J547" t="str">
        <f t="shared" si="34"/>
        <v>\168/[物品备注]\250/可铸魂,释放强大力量</v>
      </c>
      <c r="K547" t="str">
        <f t="shared" si="35"/>
        <v>夔殇=\168/[物品备注]\250/可铸魂,释放强大力量</v>
      </c>
    </row>
    <row r="548" spans="1:11" x14ac:dyDescent="0.2">
      <c r="A548" t="str">
        <f>IF(LEN(stditems!B548)=0,"",stditems!B548)</f>
        <v>古尘</v>
      </c>
      <c r="B548" t="str">
        <f>IF(stditems!C548=15,"装备位置:头盔",IF(OR(stditems!C548=19,stditems!C548=20,stditems!C548=21),"装备位置:项链",IF(OR(stditems!C548=5,stditems!C548=6),"装备位置:武器",IF(OR(stditems!C548=10,stditems!C548=11),"装备位置:衣服",IF(stditems!C548=16,"装备位置:斗笠",IF(OR(stditems!C548=22,stditems!C548=23),"装备位置:戒指",IF(OR(stditems!C548=24,stditems!C548=26),"装备位置:手镯",IF(stditems!C548=31,"双击使用物品",IF(stditems!C548=4,"书籍,双击使用",IF(stditems!C548=25,"装备位置:毒符",IF(stditems!C548=41,"任务物品",IF(stditems!C548=56,"强化宝石",IF(stditems!C548=0,"药品",IF(stditems!C548=3,"卷轴",IF(stditems!C548=43,"矿石",IF(stditems!C548=2,"可使用物品",IF(stditems!C548=64,"装备位置:腰带",IF(stditems!C548=62,"装备位置:鞋子",IF(stditems!C548=53,"装备位置:宝石\有气血石功能",IF(stditems!C548=63,"装备位置:灵石",IF(stditems!C548=65,"装备位置:官印",IF(stditems!C548=90,"装备位置:灵玉",IF(OR(stditems!C548=72,stditems!C548=73,stditems!C548=74),"装备位置:称号",IF(stditems!C548=30,"装备位置:勋章",IF(stditems!C548=28,"装备位置:马牌",IF(stditems!C548=12,"装备位置:盾牌",IF(OR(stditems!C548=66,stditems!C548=67),"装备位置:时装衣服",IF(OR(stditems!C548=68,stditems!C548=69),"装备位置:时装武器",IF(OR(stditems!C548=75,stditems!C548=76,stditems!C548=77),"装备位置:时装项链",IF(stditems!C548=78,"装备位置:时装头盔",IF(OR(stditems!C548=79,stditems!C548=80),"装备位置:时装手镯",IF(OR(stditems!C548=81,stditems!C548=82),"装备位置:时装戒指",IF(stditems!C548=83,"装备位置:时装勋章",IF(OR(stditems!C548=84,stditems!C548=85),"装备位置:时装腰带",IF(OR(stditems!C548=86,stditems!C548=87),"装备位置:时装靴子",IF(OR(stditems!C548=88,stditems!C548=89),"装备位置:时装宝石","其他物品"))))))))))))))))))))))))))))))))))))</f>
        <v>装备位置:武器</v>
      </c>
      <c r="C548">
        <f>IF(OR(stditems!C548=5,stditems!C548=10,stditems!C548=11,stditems!C548=30,stditems!C548=16,stditems!C548=12,stditems!C548=25),0,IF(OR(stditems!C548=15,stditems!C548=19,stditems!C548=20,stditems!C548=21,stditems!C548=22,stditems!C548=23,stditems!C548=24,stditems!C548=26,stditems!C548=28,stditems!C548=29,stditems!C548=30,stditems!C548=53,stditems!C548=62,stditems!C548=63,stditems!C548=64,stditems!C548=65,stditems!C548=90),stditems!D548,""))</f>
        <v>0</v>
      </c>
      <c r="D548" t="str">
        <f>IF(ISNA( VLOOKUP(C548,attrDesc!A:C,2,FALSE)),"", "\250/"&amp;VLOOKUP(C548,attrDesc!A:C,2,FALSE)&amp;":"&amp;VLOOKUP(C548,attrDesc!A:C,3,FALSE))</f>
        <v/>
      </c>
      <c r="F548" t="s">
        <v>1867</v>
      </c>
      <c r="H548" t="str">
        <f t="shared" si="32"/>
        <v>151/装备位置:武器</v>
      </c>
      <c r="I548" t="str">
        <f t="shared" si="33"/>
        <v>古尘=151/装备位置:武器</v>
      </c>
      <c r="J548" t="str">
        <f t="shared" si="34"/>
        <v>\168/[物品备注]\250/可铸魂,释放强大力量</v>
      </c>
      <c r="K548" t="str">
        <f t="shared" si="35"/>
        <v>古尘=\168/[物品备注]\250/可铸魂,释放强大力量</v>
      </c>
    </row>
    <row r="549" spans="1:11" x14ac:dyDescent="0.2">
      <c r="A549" t="str">
        <f>IF(LEN(stditems!B549)=0,"",stditems!B549)</f>
        <v>幽泉</v>
      </c>
      <c r="B549" t="str">
        <f>IF(stditems!C549=15,"装备位置:头盔",IF(OR(stditems!C549=19,stditems!C549=20,stditems!C549=21),"装备位置:项链",IF(OR(stditems!C549=5,stditems!C549=6),"装备位置:武器",IF(OR(stditems!C549=10,stditems!C549=11),"装备位置:衣服",IF(stditems!C549=16,"装备位置:斗笠",IF(OR(stditems!C549=22,stditems!C549=23),"装备位置:戒指",IF(OR(stditems!C549=24,stditems!C549=26),"装备位置:手镯",IF(stditems!C549=31,"双击使用物品",IF(stditems!C549=4,"书籍,双击使用",IF(stditems!C549=25,"装备位置:毒符",IF(stditems!C549=41,"任务物品",IF(stditems!C549=56,"强化宝石",IF(stditems!C549=0,"药品",IF(stditems!C549=3,"卷轴",IF(stditems!C549=43,"矿石",IF(stditems!C549=2,"可使用物品",IF(stditems!C549=64,"装备位置:腰带",IF(stditems!C549=62,"装备位置:鞋子",IF(stditems!C549=53,"装备位置:宝石\有气血石功能",IF(stditems!C549=63,"装备位置:灵石",IF(stditems!C549=65,"装备位置:官印",IF(stditems!C549=90,"装备位置:灵玉",IF(OR(stditems!C549=72,stditems!C549=73,stditems!C549=74),"装备位置:称号",IF(stditems!C549=30,"装备位置:勋章",IF(stditems!C549=28,"装备位置:马牌",IF(stditems!C549=12,"装备位置:盾牌",IF(OR(stditems!C549=66,stditems!C549=67),"装备位置:时装衣服",IF(OR(stditems!C549=68,stditems!C549=69),"装备位置:时装武器",IF(OR(stditems!C549=75,stditems!C549=76,stditems!C549=77),"装备位置:时装项链",IF(stditems!C549=78,"装备位置:时装头盔",IF(OR(stditems!C549=79,stditems!C549=80),"装备位置:时装手镯",IF(OR(stditems!C549=81,stditems!C549=82),"装备位置:时装戒指",IF(stditems!C549=83,"装备位置:时装勋章",IF(OR(stditems!C549=84,stditems!C549=85),"装备位置:时装腰带",IF(OR(stditems!C549=86,stditems!C549=87),"装备位置:时装靴子",IF(OR(stditems!C549=88,stditems!C549=89),"装备位置:时装宝石","其他物品"))))))))))))))))))))))))))))))))))))</f>
        <v>装备位置:武器</v>
      </c>
      <c r="C549">
        <f>IF(OR(stditems!C549=5,stditems!C549=10,stditems!C549=11,stditems!C549=30,stditems!C549=16,stditems!C549=12,stditems!C549=25),0,IF(OR(stditems!C549=15,stditems!C549=19,stditems!C549=20,stditems!C549=21,stditems!C549=22,stditems!C549=23,stditems!C549=24,stditems!C549=26,stditems!C549=28,stditems!C549=29,stditems!C549=30,stditems!C549=53,stditems!C549=62,stditems!C549=63,stditems!C549=64,stditems!C549=65,stditems!C549=90),stditems!D549,""))</f>
        <v>0</v>
      </c>
      <c r="D549" t="str">
        <f>IF(ISNA( VLOOKUP(C549,attrDesc!A:C,2,FALSE)),"", "\250/"&amp;VLOOKUP(C549,attrDesc!A:C,2,FALSE)&amp;":"&amp;VLOOKUP(C549,attrDesc!A:C,3,FALSE))</f>
        <v/>
      </c>
      <c r="F549" t="s">
        <v>1867</v>
      </c>
      <c r="H549" t="str">
        <f t="shared" si="32"/>
        <v>151/装备位置:武器</v>
      </c>
      <c r="I549" t="str">
        <f t="shared" si="33"/>
        <v>幽泉=151/装备位置:武器</v>
      </c>
      <c r="J549" t="str">
        <f t="shared" si="34"/>
        <v>\168/[物品备注]\250/可铸魂,释放强大力量</v>
      </c>
      <c r="K549" t="str">
        <f t="shared" si="35"/>
        <v>幽泉=\168/[物品备注]\250/可铸魂,释放强大力量</v>
      </c>
    </row>
    <row r="550" spans="1:11" x14ac:dyDescent="0.2">
      <c r="A550" t="str">
        <f>IF(LEN(stditems!B550)=0,"",stditems!B550)</f>
        <v>破晓</v>
      </c>
      <c r="B550" t="str">
        <f>IF(stditems!C550=15,"装备位置:头盔",IF(OR(stditems!C550=19,stditems!C550=20,stditems!C550=21),"装备位置:项链",IF(OR(stditems!C550=5,stditems!C550=6),"装备位置:武器",IF(OR(stditems!C550=10,stditems!C550=11),"装备位置:衣服",IF(stditems!C550=16,"装备位置:斗笠",IF(OR(stditems!C550=22,stditems!C550=23),"装备位置:戒指",IF(OR(stditems!C550=24,stditems!C550=26),"装备位置:手镯",IF(stditems!C550=31,"双击使用物品",IF(stditems!C550=4,"书籍,双击使用",IF(stditems!C550=25,"装备位置:毒符",IF(stditems!C550=41,"任务物品",IF(stditems!C550=56,"强化宝石",IF(stditems!C550=0,"药品",IF(stditems!C550=3,"卷轴",IF(stditems!C550=43,"矿石",IF(stditems!C550=2,"可使用物品",IF(stditems!C550=64,"装备位置:腰带",IF(stditems!C550=62,"装备位置:鞋子",IF(stditems!C550=53,"装备位置:宝石\有气血石功能",IF(stditems!C550=63,"装备位置:灵石",IF(stditems!C550=65,"装备位置:官印",IF(stditems!C550=90,"装备位置:灵玉",IF(OR(stditems!C550=72,stditems!C550=73,stditems!C550=74),"装备位置:称号",IF(stditems!C550=30,"装备位置:勋章",IF(stditems!C550=28,"装备位置:马牌",IF(stditems!C550=12,"装备位置:盾牌",IF(OR(stditems!C550=66,stditems!C550=67),"装备位置:时装衣服",IF(OR(stditems!C550=68,stditems!C550=69),"装备位置:时装武器",IF(OR(stditems!C550=75,stditems!C550=76,stditems!C550=77),"装备位置:时装项链",IF(stditems!C550=78,"装备位置:时装头盔",IF(OR(stditems!C550=79,stditems!C550=80),"装备位置:时装手镯",IF(OR(stditems!C550=81,stditems!C550=82),"装备位置:时装戒指",IF(stditems!C550=83,"装备位置:时装勋章",IF(OR(stditems!C550=84,stditems!C550=85),"装备位置:时装腰带",IF(OR(stditems!C550=86,stditems!C550=87),"装备位置:时装靴子",IF(OR(stditems!C550=88,stditems!C550=89),"装备位置:时装宝石","其他物品"))))))))))))))))))))))))))))))))))))</f>
        <v>装备位置:武器</v>
      </c>
      <c r="C550">
        <f>IF(OR(stditems!C550=5,stditems!C550=10,stditems!C550=11,stditems!C550=30,stditems!C550=16,stditems!C550=12,stditems!C550=25),0,IF(OR(stditems!C550=15,stditems!C550=19,stditems!C550=20,stditems!C550=21,stditems!C550=22,stditems!C550=23,stditems!C550=24,stditems!C550=26,stditems!C550=28,stditems!C550=29,stditems!C550=30,stditems!C550=53,stditems!C550=62,stditems!C550=63,stditems!C550=64,stditems!C550=65,stditems!C550=90),stditems!D550,""))</f>
        <v>0</v>
      </c>
      <c r="D550" t="str">
        <f>IF(ISNA( VLOOKUP(C550,attrDesc!A:C,2,FALSE)),"", "\250/"&amp;VLOOKUP(C550,attrDesc!A:C,2,FALSE)&amp;":"&amp;VLOOKUP(C550,attrDesc!A:C,3,FALSE))</f>
        <v/>
      </c>
      <c r="F550" t="s">
        <v>1867</v>
      </c>
      <c r="H550" t="str">
        <f t="shared" si="32"/>
        <v>151/装备位置:武器</v>
      </c>
      <c r="I550" t="str">
        <f t="shared" si="33"/>
        <v>破晓=151/装备位置:武器</v>
      </c>
      <c r="J550" t="str">
        <f t="shared" si="34"/>
        <v>\168/[物品备注]\250/可铸魂,释放强大力量</v>
      </c>
      <c r="K550" t="str">
        <f t="shared" si="35"/>
        <v>破晓=\168/[物品备注]\250/可铸魂,释放强大力量</v>
      </c>
    </row>
    <row r="551" spans="1:11" x14ac:dyDescent="0.2">
      <c r="A551" t="str">
        <f>IF(LEN(stditems!B551)=0,"",stditems!B551)</f>
        <v>寒裂</v>
      </c>
      <c r="B551" t="str">
        <f>IF(stditems!C551=15,"装备位置:头盔",IF(OR(stditems!C551=19,stditems!C551=20,stditems!C551=21),"装备位置:项链",IF(OR(stditems!C551=5,stditems!C551=6),"装备位置:武器",IF(OR(stditems!C551=10,stditems!C551=11),"装备位置:衣服",IF(stditems!C551=16,"装备位置:斗笠",IF(OR(stditems!C551=22,stditems!C551=23),"装备位置:戒指",IF(OR(stditems!C551=24,stditems!C551=26),"装备位置:手镯",IF(stditems!C551=31,"双击使用物品",IF(stditems!C551=4,"书籍,双击使用",IF(stditems!C551=25,"装备位置:毒符",IF(stditems!C551=41,"任务物品",IF(stditems!C551=56,"强化宝石",IF(stditems!C551=0,"药品",IF(stditems!C551=3,"卷轴",IF(stditems!C551=43,"矿石",IF(stditems!C551=2,"可使用物品",IF(stditems!C551=64,"装备位置:腰带",IF(stditems!C551=62,"装备位置:鞋子",IF(stditems!C551=53,"装备位置:宝石\有气血石功能",IF(stditems!C551=63,"装备位置:灵石",IF(stditems!C551=65,"装备位置:官印",IF(stditems!C551=90,"装备位置:灵玉",IF(OR(stditems!C551=72,stditems!C551=73,stditems!C551=74),"装备位置:称号",IF(stditems!C551=30,"装备位置:勋章",IF(stditems!C551=28,"装备位置:马牌",IF(stditems!C551=12,"装备位置:盾牌",IF(OR(stditems!C551=66,stditems!C551=67),"装备位置:时装衣服",IF(OR(stditems!C551=68,stditems!C551=69),"装备位置:时装武器",IF(OR(stditems!C551=75,stditems!C551=76,stditems!C551=77),"装备位置:时装项链",IF(stditems!C551=78,"装备位置:时装头盔",IF(OR(stditems!C551=79,stditems!C551=80),"装备位置:时装手镯",IF(OR(stditems!C551=81,stditems!C551=82),"装备位置:时装戒指",IF(stditems!C551=83,"装备位置:时装勋章",IF(OR(stditems!C551=84,stditems!C551=85),"装备位置:时装腰带",IF(OR(stditems!C551=86,stditems!C551=87),"装备位置:时装靴子",IF(OR(stditems!C551=88,stditems!C551=89),"装备位置:时装宝石","其他物品"))))))))))))))))))))))))))))))))))))</f>
        <v>装备位置:武器</v>
      </c>
      <c r="C551">
        <f>IF(OR(stditems!C551=5,stditems!C551=10,stditems!C551=11,stditems!C551=30,stditems!C551=16,stditems!C551=12,stditems!C551=25),0,IF(OR(stditems!C551=15,stditems!C551=19,stditems!C551=20,stditems!C551=21,stditems!C551=22,stditems!C551=23,stditems!C551=24,stditems!C551=26,stditems!C551=28,stditems!C551=29,stditems!C551=30,stditems!C551=53,stditems!C551=62,stditems!C551=63,stditems!C551=64,stditems!C551=65,stditems!C551=90),stditems!D551,""))</f>
        <v>0</v>
      </c>
      <c r="D551" t="str">
        <f>IF(ISNA( VLOOKUP(C551,attrDesc!A:C,2,FALSE)),"", "\250/"&amp;VLOOKUP(C551,attrDesc!A:C,2,FALSE)&amp;":"&amp;VLOOKUP(C551,attrDesc!A:C,3,FALSE))</f>
        <v/>
      </c>
      <c r="F551" t="s">
        <v>1867</v>
      </c>
      <c r="H551" t="str">
        <f t="shared" si="32"/>
        <v>151/装备位置:武器</v>
      </c>
      <c r="I551" t="str">
        <f t="shared" si="33"/>
        <v>寒裂=151/装备位置:武器</v>
      </c>
      <c r="J551" t="str">
        <f t="shared" si="34"/>
        <v>\168/[物品备注]\250/可铸魂,释放强大力量</v>
      </c>
      <c r="K551" t="str">
        <f t="shared" si="35"/>
        <v>寒裂=\168/[物品备注]\250/可铸魂,释放强大力量</v>
      </c>
    </row>
    <row r="552" spans="1:11" x14ac:dyDescent="0.2">
      <c r="A552" t="str">
        <f>IF(LEN(stditems!B552)=0,"",stditems!B552)</f>
        <v>碎魂</v>
      </c>
      <c r="B552" t="str">
        <f>IF(stditems!C552=15,"装备位置:头盔",IF(OR(stditems!C552=19,stditems!C552=20,stditems!C552=21),"装备位置:项链",IF(OR(stditems!C552=5,stditems!C552=6),"装备位置:武器",IF(OR(stditems!C552=10,stditems!C552=11),"装备位置:衣服",IF(stditems!C552=16,"装备位置:斗笠",IF(OR(stditems!C552=22,stditems!C552=23),"装备位置:戒指",IF(OR(stditems!C552=24,stditems!C552=26),"装备位置:手镯",IF(stditems!C552=31,"双击使用物品",IF(stditems!C552=4,"书籍,双击使用",IF(stditems!C552=25,"装备位置:毒符",IF(stditems!C552=41,"任务物品",IF(stditems!C552=56,"强化宝石",IF(stditems!C552=0,"药品",IF(stditems!C552=3,"卷轴",IF(stditems!C552=43,"矿石",IF(stditems!C552=2,"可使用物品",IF(stditems!C552=64,"装备位置:腰带",IF(stditems!C552=62,"装备位置:鞋子",IF(stditems!C552=53,"装备位置:宝石\有气血石功能",IF(stditems!C552=63,"装备位置:灵石",IF(stditems!C552=65,"装备位置:官印",IF(stditems!C552=90,"装备位置:灵玉",IF(OR(stditems!C552=72,stditems!C552=73,stditems!C552=74),"装备位置:称号",IF(stditems!C552=30,"装备位置:勋章",IF(stditems!C552=28,"装备位置:马牌",IF(stditems!C552=12,"装备位置:盾牌",IF(OR(stditems!C552=66,stditems!C552=67),"装备位置:时装衣服",IF(OR(stditems!C552=68,stditems!C552=69),"装备位置:时装武器",IF(OR(stditems!C552=75,stditems!C552=76,stditems!C552=77),"装备位置:时装项链",IF(stditems!C552=78,"装备位置:时装头盔",IF(OR(stditems!C552=79,stditems!C552=80),"装备位置:时装手镯",IF(OR(stditems!C552=81,stditems!C552=82),"装备位置:时装戒指",IF(stditems!C552=83,"装备位置:时装勋章",IF(OR(stditems!C552=84,stditems!C552=85),"装备位置:时装腰带",IF(OR(stditems!C552=86,stditems!C552=87),"装备位置:时装靴子",IF(OR(stditems!C552=88,stditems!C552=89),"装备位置:时装宝石","其他物品"))))))))))))))))))))))))))))))))))))</f>
        <v>装备位置:武器</v>
      </c>
      <c r="C552">
        <f>IF(OR(stditems!C552=5,stditems!C552=10,stditems!C552=11,stditems!C552=30,stditems!C552=16,stditems!C552=12,stditems!C552=25),0,IF(OR(stditems!C552=15,stditems!C552=19,stditems!C552=20,stditems!C552=21,stditems!C552=22,stditems!C552=23,stditems!C552=24,stditems!C552=26,stditems!C552=28,stditems!C552=29,stditems!C552=30,stditems!C552=53,stditems!C552=62,stditems!C552=63,stditems!C552=64,stditems!C552=65,stditems!C552=90),stditems!D552,""))</f>
        <v>0</v>
      </c>
      <c r="D552" t="str">
        <f>IF(ISNA( VLOOKUP(C552,attrDesc!A:C,2,FALSE)),"", "\250/"&amp;VLOOKUP(C552,attrDesc!A:C,2,FALSE)&amp;":"&amp;VLOOKUP(C552,attrDesc!A:C,3,FALSE))</f>
        <v/>
      </c>
      <c r="F552" t="s">
        <v>1867</v>
      </c>
      <c r="H552" t="str">
        <f t="shared" si="32"/>
        <v>151/装备位置:武器</v>
      </c>
      <c r="I552" t="str">
        <f t="shared" si="33"/>
        <v>碎魂=151/装备位置:武器</v>
      </c>
      <c r="J552" t="str">
        <f t="shared" si="34"/>
        <v>\168/[物品备注]\250/可铸魂,释放强大力量</v>
      </c>
      <c r="K552" t="str">
        <f t="shared" si="35"/>
        <v>碎魂=\168/[物品备注]\250/可铸魂,释放强大力量</v>
      </c>
    </row>
    <row r="553" spans="1:11" x14ac:dyDescent="0.2">
      <c r="A553" t="str">
        <f>IF(LEN(stditems!B553)=0,"",stditems!B553)</f>
        <v>焚海</v>
      </c>
      <c r="B553" t="str">
        <f>IF(stditems!C553=15,"装备位置:头盔",IF(OR(stditems!C553=19,stditems!C553=20,stditems!C553=21),"装备位置:项链",IF(OR(stditems!C553=5,stditems!C553=6),"装备位置:武器",IF(OR(stditems!C553=10,stditems!C553=11),"装备位置:衣服",IF(stditems!C553=16,"装备位置:斗笠",IF(OR(stditems!C553=22,stditems!C553=23),"装备位置:戒指",IF(OR(stditems!C553=24,stditems!C553=26),"装备位置:手镯",IF(stditems!C553=31,"双击使用物品",IF(stditems!C553=4,"书籍,双击使用",IF(stditems!C553=25,"装备位置:毒符",IF(stditems!C553=41,"任务物品",IF(stditems!C553=56,"强化宝石",IF(stditems!C553=0,"药品",IF(stditems!C553=3,"卷轴",IF(stditems!C553=43,"矿石",IF(stditems!C553=2,"可使用物品",IF(stditems!C553=64,"装备位置:腰带",IF(stditems!C553=62,"装备位置:鞋子",IF(stditems!C553=53,"装备位置:宝石\有气血石功能",IF(stditems!C553=63,"装备位置:灵石",IF(stditems!C553=65,"装备位置:官印",IF(stditems!C553=90,"装备位置:灵玉",IF(OR(stditems!C553=72,stditems!C553=73,stditems!C553=74),"装备位置:称号",IF(stditems!C553=30,"装备位置:勋章",IF(stditems!C553=28,"装备位置:马牌",IF(stditems!C553=12,"装备位置:盾牌",IF(OR(stditems!C553=66,stditems!C553=67),"装备位置:时装衣服",IF(OR(stditems!C553=68,stditems!C553=69),"装备位置:时装武器",IF(OR(stditems!C553=75,stditems!C553=76,stditems!C553=77),"装备位置:时装项链",IF(stditems!C553=78,"装备位置:时装头盔",IF(OR(stditems!C553=79,stditems!C553=80),"装备位置:时装手镯",IF(OR(stditems!C553=81,stditems!C553=82),"装备位置:时装戒指",IF(stditems!C553=83,"装备位置:时装勋章",IF(OR(stditems!C553=84,stditems!C553=85),"装备位置:时装腰带",IF(OR(stditems!C553=86,stditems!C553=87),"装备位置:时装靴子",IF(OR(stditems!C553=88,stditems!C553=89),"装备位置:时装宝石","其他物品"))))))))))))))))))))))))))))))))))))</f>
        <v>装备位置:武器</v>
      </c>
      <c r="C553">
        <f>IF(OR(stditems!C553=5,stditems!C553=10,stditems!C553=11,stditems!C553=30,stditems!C553=16,stditems!C553=12,stditems!C553=25),0,IF(OR(stditems!C553=15,stditems!C553=19,stditems!C553=20,stditems!C553=21,stditems!C553=22,stditems!C553=23,stditems!C553=24,stditems!C553=26,stditems!C553=28,stditems!C553=29,stditems!C553=30,stditems!C553=53,stditems!C553=62,stditems!C553=63,stditems!C553=64,stditems!C553=65,stditems!C553=90),stditems!D553,""))</f>
        <v>0</v>
      </c>
      <c r="D553" t="str">
        <f>IF(ISNA( VLOOKUP(C553,attrDesc!A:C,2,FALSE)),"", "\250/"&amp;VLOOKUP(C553,attrDesc!A:C,2,FALSE)&amp;":"&amp;VLOOKUP(C553,attrDesc!A:C,3,FALSE))</f>
        <v/>
      </c>
      <c r="F553" t="s">
        <v>1867</v>
      </c>
      <c r="H553" t="str">
        <f t="shared" si="32"/>
        <v>151/装备位置:武器</v>
      </c>
      <c r="I553" t="str">
        <f t="shared" si="33"/>
        <v>焚海=151/装备位置:武器</v>
      </c>
      <c r="J553" t="str">
        <f t="shared" si="34"/>
        <v>\168/[物品备注]\250/可铸魂,释放强大力量</v>
      </c>
      <c r="K553" t="str">
        <f t="shared" si="35"/>
        <v>焚海=\168/[物品备注]\250/可铸魂,释放强大力量</v>
      </c>
    </row>
    <row r="554" spans="1:11" x14ac:dyDescent="0.2">
      <c r="A554" t="str">
        <f>IF(LEN(stditems!B554)=0,"",stditems!B554)</f>
        <v>初尘</v>
      </c>
      <c r="B554" t="str">
        <f>IF(stditems!C554=15,"装备位置:头盔",IF(OR(stditems!C554=19,stditems!C554=20,stditems!C554=21),"装备位置:项链",IF(OR(stditems!C554=5,stditems!C554=6),"装备位置:武器",IF(OR(stditems!C554=10,stditems!C554=11),"装备位置:衣服",IF(stditems!C554=16,"装备位置:斗笠",IF(OR(stditems!C554=22,stditems!C554=23),"装备位置:戒指",IF(OR(stditems!C554=24,stditems!C554=26),"装备位置:手镯",IF(stditems!C554=31,"双击使用物品",IF(stditems!C554=4,"书籍,双击使用",IF(stditems!C554=25,"装备位置:毒符",IF(stditems!C554=41,"任务物品",IF(stditems!C554=56,"强化宝石",IF(stditems!C554=0,"药品",IF(stditems!C554=3,"卷轴",IF(stditems!C554=43,"矿石",IF(stditems!C554=2,"可使用物品",IF(stditems!C554=64,"装备位置:腰带",IF(stditems!C554=62,"装备位置:鞋子",IF(stditems!C554=53,"装备位置:宝石\有气血石功能",IF(stditems!C554=63,"装备位置:灵石",IF(stditems!C554=65,"装备位置:官印",IF(stditems!C554=90,"装备位置:灵玉",IF(OR(stditems!C554=72,stditems!C554=73,stditems!C554=74),"装备位置:称号",IF(stditems!C554=30,"装备位置:勋章",IF(stditems!C554=28,"装备位置:马牌",IF(stditems!C554=12,"装备位置:盾牌",IF(OR(stditems!C554=66,stditems!C554=67),"装备位置:时装衣服",IF(OR(stditems!C554=68,stditems!C554=69),"装备位置:时装武器",IF(OR(stditems!C554=75,stditems!C554=76,stditems!C554=77),"装备位置:时装项链",IF(stditems!C554=78,"装备位置:时装头盔",IF(OR(stditems!C554=79,stditems!C554=80),"装备位置:时装手镯",IF(OR(stditems!C554=81,stditems!C554=82),"装备位置:时装戒指",IF(stditems!C554=83,"装备位置:时装勋章",IF(OR(stditems!C554=84,stditems!C554=85),"装备位置:时装腰带",IF(OR(stditems!C554=86,stditems!C554=87),"装备位置:时装靴子",IF(OR(stditems!C554=88,stditems!C554=89),"装备位置:时装宝石","其他物品"))))))))))))))))))))))))))))))))))))</f>
        <v>装备位置:武器</v>
      </c>
      <c r="C554">
        <f>IF(OR(stditems!C554=5,stditems!C554=10,stditems!C554=11,stditems!C554=30,stditems!C554=16,stditems!C554=12,stditems!C554=25),0,IF(OR(stditems!C554=15,stditems!C554=19,stditems!C554=20,stditems!C554=21,stditems!C554=22,stditems!C554=23,stditems!C554=24,stditems!C554=26,stditems!C554=28,stditems!C554=29,stditems!C554=30,stditems!C554=53,stditems!C554=62,stditems!C554=63,stditems!C554=64,stditems!C554=65,stditems!C554=90),stditems!D554,""))</f>
        <v>0</v>
      </c>
      <c r="D554" t="str">
        <f>IF(ISNA( VLOOKUP(C554,attrDesc!A:C,2,FALSE)),"", "\250/"&amp;VLOOKUP(C554,attrDesc!A:C,2,FALSE)&amp;":"&amp;VLOOKUP(C554,attrDesc!A:C,3,FALSE))</f>
        <v/>
      </c>
      <c r="F554" t="s">
        <v>1867</v>
      </c>
      <c r="H554" t="str">
        <f t="shared" si="32"/>
        <v>151/装备位置:武器</v>
      </c>
      <c r="I554" t="str">
        <f t="shared" si="33"/>
        <v>初尘=151/装备位置:武器</v>
      </c>
      <c r="J554" t="str">
        <f t="shared" si="34"/>
        <v>\168/[物品备注]\250/可铸魂,释放强大力量</v>
      </c>
      <c r="K554" t="str">
        <f t="shared" si="35"/>
        <v>初尘=\168/[物品备注]\250/可铸魂,释放强大力量</v>
      </c>
    </row>
    <row r="555" spans="1:11" x14ac:dyDescent="0.2">
      <c r="A555" t="str">
        <f>IF(LEN(stditems!B555)=0,"",stditems!B555)</f>
        <v>苍龙</v>
      </c>
      <c r="B555" t="str">
        <f>IF(stditems!C555=15,"装备位置:头盔",IF(OR(stditems!C555=19,stditems!C555=20,stditems!C555=21),"装备位置:项链",IF(OR(stditems!C555=5,stditems!C555=6),"装备位置:武器",IF(OR(stditems!C555=10,stditems!C555=11),"装备位置:衣服",IF(stditems!C555=16,"装备位置:斗笠",IF(OR(stditems!C555=22,stditems!C555=23),"装备位置:戒指",IF(OR(stditems!C555=24,stditems!C555=26),"装备位置:手镯",IF(stditems!C555=31,"双击使用物品",IF(stditems!C555=4,"书籍,双击使用",IF(stditems!C555=25,"装备位置:毒符",IF(stditems!C555=41,"任务物品",IF(stditems!C555=56,"强化宝石",IF(stditems!C555=0,"药品",IF(stditems!C555=3,"卷轴",IF(stditems!C555=43,"矿石",IF(stditems!C555=2,"可使用物品",IF(stditems!C555=64,"装备位置:腰带",IF(stditems!C555=62,"装备位置:鞋子",IF(stditems!C555=53,"装备位置:宝石\有气血石功能",IF(stditems!C555=63,"装备位置:灵石",IF(stditems!C555=65,"装备位置:官印",IF(stditems!C555=90,"装备位置:灵玉",IF(OR(stditems!C555=72,stditems!C555=73,stditems!C555=74),"装备位置:称号",IF(stditems!C555=30,"装备位置:勋章",IF(stditems!C555=28,"装备位置:马牌",IF(stditems!C555=12,"装备位置:盾牌",IF(OR(stditems!C555=66,stditems!C555=67),"装备位置:时装衣服",IF(OR(stditems!C555=68,stditems!C555=69),"装备位置:时装武器",IF(OR(stditems!C555=75,stditems!C555=76,stditems!C555=77),"装备位置:时装项链",IF(stditems!C555=78,"装备位置:时装头盔",IF(OR(stditems!C555=79,stditems!C555=80),"装备位置:时装手镯",IF(OR(stditems!C555=81,stditems!C555=82),"装备位置:时装戒指",IF(stditems!C555=83,"装备位置:时装勋章",IF(OR(stditems!C555=84,stditems!C555=85),"装备位置:时装腰带",IF(OR(stditems!C555=86,stditems!C555=87),"装备位置:时装靴子",IF(OR(stditems!C555=88,stditems!C555=89),"装备位置:时装宝石","其他物品"))))))))))))))))))))))))))))))))))))</f>
        <v>装备位置:武器</v>
      </c>
      <c r="C555">
        <f>IF(OR(stditems!C555=5,stditems!C555=10,stditems!C555=11,stditems!C555=30,stditems!C555=16,stditems!C555=12,stditems!C555=25),0,IF(OR(stditems!C555=15,stditems!C555=19,stditems!C555=20,stditems!C555=21,stditems!C555=22,stditems!C555=23,stditems!C555=24,stditems!C555=26,stditems!C555=28,stditems!C555=29,stditems!C555=30,stditems!C555=53,stditems!C555=62,stditems!C555=63,stditems!C555=64,stditems!C555=65,stditems!C555=90),stditems!D555,""))</f>
        <v>0</v>
      </c>
      <c r="D555" t="str">
        <f>IF(ISNA( VLOOKUP(C555,attrDesc!A:C,2,FALSE)),"", "\250/"&amp;VLOOKUP(C555,attrDesc!A:C,2,FALSE)&amp;":"&amp;VLOOKUP(C555,attrDesc!A:C,3,FALSE))</f>
        <v/>
      </c>
      <c r="F555" t="s">
        <v>1867</v>
      </c>
      <c r="H555" t="str">
        <f t="shared" si="32"/>
        <v>151/装备位置:武器</v>
      </c>
      <c r="I555" t="str">
        <f t="shared" si="33"/>
        <v>苍龙=151/装备位置:武器</v>
      </c>
      <c r="J555" t="str">
        <f t="shared" si="34"/>
        <v>\168/[物品备注]\250/可铸魂,释放强大力量</v>
      </c>
      <c r="K555" t="str">
        <f t="shared" si="35"/>
        <v>苍龙=\168/[物品备注]\250/可铸魂,释放强大力量</v>
      </c>
    </row>
    <row r="556" spans="1:11" x14ac:dyDescent="0.2">
      <c r="A556" t="str">
        <f>IF(LEN(stditems!B556)=0,"",stditems!B556)</f>
        <v>鸿雁</v>
      </c>
      <c r="B556" t="str">
        <f>IF(stditems!C556=15,"装备位置:头盔",IF(OR(stditems!C556=19,stditems!C556=20,stditems!C556=21),"装备位置:项链",IF(OR(stditems!C556=5,stditems!C556=6),"装备位置:武器",IF(OR(stditems!C556=10,stditems!C556=11),"装备位置:衣服",IF(stditems!C556=16,"装备位置:斗笠",IF(OR(stditems!C556=22,stditems!C556=23),"装备位置:戒指",IF(OR(stditems!C556=24,stditems!C556=26),"装备位置:手镯",IF(stditems!C556=31,"双击使用物品",IF(stditems!C556=4,"书籍,双击使用",IF(stditems!C556=25,"装备位置:毒符",IF(stditems!C556=41,"任务物品",IF(stditems!C556=56,"强化宝石",IF(stditems!C556=0,"药品",IF(stditems!C556=3,"卷轴",IF(stditems!C556=43,"矿石",IF(stditems!C556=2,"可使用物品",IF(stditems!C556=64,"装备位置:腰带",IF(stditems!C556=62,"装备位置:鞋子",IF(stditems!C556=53,"装备位置:宝石\有气血石功能",IF(stditems!C556=63,"装备位置:灵石",IF(stditems!C556=65,"装备位置:官印",IF(stditems!C556=90,"装备位置:灵玉",IF(OR(stditems!C556=72,stditems!C556=73,stditems!C556=74),"装备位置:称号",IF(stditems!C556=30,"装备位置:勋章",IF(stditems!C556=28,"装备位置:马牌",IF(stditems!C556=12,"装备位置:盾牌",IF(OR(stditems!C556=66,stditems!C556=67),"装备位置:时装衣服",IF(OR(stditems!C556=68,stditems!C556=69),"装备位置:时装武器",IF(OR(stditems!C556=75,stditems!C556=76,stditems!C556=77),"装备位置:时装项链",IF(stditems!C556=78,"装备位置:时装头盔",IF(OR(stditems!C556=79,stditems!C556=80),"装备位置:时装手镯",IF(OR(stditems!C556=81,stditems!C556=82),"装备位置:时装戒指",IF(stditems!C556=83,"装备位置:时装勋章",IF(OR(stditems!C556=84,stditems!C556=85),"装备位置:时装腰带",IF(OR(stditems!C556=86,stditems!C556=87),"装备位置:时装靴子",IF(OR(stditems!C556=88,stditems!C556=89),"装备位置:时装宝石","其他物品"))))))))))))))))))))))))))))))))))))</f>
        <v>装备位置:武器</v>
      </c>
      <c r="C556">
        <f>IF(OR(stditems!C556=5,stditems!C556=10,stditems!C556=11,stditems!C556=30,stditems!C556=16,stditems!C556=12,stditems!C556=25),0,IF(OR(stditems!C556=15,stditems!C556=19,stditems!C556=20,stditems!C556=21,stditems!C556=22,stditems!C556=23,stditems!C556=24,stditems!C556=26,stditems!C556=28,stditems!C556=29,stditems!C556=30,stditems!C556=53,stditems!C556=62,stditems!C556=63,stditems!C556=64,stditems!C556=65,stditems!C556=90),stditems!D556,""))</f>
        <v>0</v>
      </c>
      <c r="D556" t="str">
        <f>IF(ISNA( VLOOKUP(C556,attrDesc!A:C,2,FALSE)),"", "\250/"&amp;VLOOKUP(C556,attrDesc!A:C,2,FALSE)&amp;":"&amp;VLOOKUP(C556,attrDesc!A:C,3,FALSE))</f>
        <v/>
      </c>
      <c r="F556" t="s">
        <v>1867</v>
      </c>
      <c r="H556" t="str">
        <f t="shared" si="32"/>
        <v>151/装备位置:武器</v>
      </c>
      <c r="I556" t="str">
        <f t="shared" si="33"/>
        <v>鸿雁=151/装备位置:武器</v>
      </c>
      <c r="J556" t="str">
        <f t="shared" si="34"/>
        <v>\168/[物品备注]\250/可铸魂,释放强大力量</v>
      </c>
      <c r="K556" t="str">
        <f t="shared" si="35"/>
        <v>鸿雁=\168/[物品备注]\250/可铸魂,释放强大力量</v>
      </c>
    </row>
    <row r="557" spans="1:11" x14ac:dyDescent="0.2">
      <c r="A557" t="str">
        <f>IF(LEN(stditems!B557)=0,"",stditems!B557)</f>
        <v>轻离</v>
      </c>
      <c r="B557" t="str">
        <f>IF(stditems!C557=15,"装备位置:头盔",IF(OR(stditems!C557=19,stditems!C557=20,stditems!C557=21),"装备位置:项链",IF(OR(stditems!C557=5,stditems!C557=6),"装备位置:武器",IF(OR(stditems!C557=10,stditems!C557=11),"装备位置:衣服",IF(stditems!C557=16,"装备位置:斗笠",IF(OR(stditems!C557=22,stditems!C557=23),"装备位置:戒指",IF(OR(stditems!C557=24,stditems!C557=26),"装备位置:手镯",IF(stditems!C557=31,"双击使用物品",IF(stditems!C557=4,"书籍,双击使用",IF(stditems!C557=25,"装备位置:毒符",IF(stditems!C557=41,"任务物品",IF(stditems!C557=56,"强化宝石",IF(stditems!C557=0,"药品",IF(stditems!C557=3,"卷轴",IF(stditems!C557=43,"矿石",IF(stditems!C557=2,"可使用物品",IF(stditems!C557=64,"装备位置:腰带",IF(stditems!C557=62,"装备位置:鞋子",IF(stditems!C557=53,"装备位置:宝石\有气血石功能",IF(stditems!C557=63,"装备位置:灵石",IF(stditems!C557=65,"装备位置:官印",IF(stditems!C557=90,"装备位置:灵玉",IF(OR(stditems!C557=72,stditems!C557=73,stditems!C557=74),"装备位置:称号",IF(stditems!C557=30,"装备位置:勋章",IF(stditems!C557=28,"装备位置:马牌",IF(stditems!C557=12,"装备位置:盾牌",IF(OR(stditems!C557=66,stditems!C557=67),"装备位置:时装衣服",IF(OR(stditems!C557=68,stditems!C557=69),"装备位置:时装武器",IF(OR(stditems!C557=75,stditems!C557=76,stditems!C557=77),"装备位置:时装项链",IF(stditems!C557=78,"装备位置:时装头盔",IF(OR(stditems!C557=79,stditems!C557=80),"装备位置:时装手镯",IF(OR(stditems!C557=81,stditems!C557=82),"装备位置:时装戒指",IF(stditems!C557=83,"装备位置:时装勋章",IF(OR(stditems!C557=84,stditems!C557=85),"装备位置:时装腰带",IF(OR(stditems!C557=86,stditems!C557=87),"装备位置:时装靴子",IF(OR(stditems!C557=88,stditems!C557=89),"装备位置:时装宝石","其他物品"))))))))))))))))))))))))))))))))))))</f>
        <v>装备位置:武器</v>
      </c>
      <c r="C557">
        <f>IF(OR(stditems!C557=5,stditems!C557=10,stditems!C557=11,stditems!C557=30,stditems!C557=16,stditems!C557=12,stditems!C557=25),0,IF(OR(stditems!C557=15,stditems!C557=19,stditems!C557=20,stditems!C557=21,stditems!C557=22,stditems!C557=23,stditems!C557=24,stditems!C557=26,stditems!C557=28,stditems!C557=29,stditems!C557=30,stditems!C557=53,stditems!C557=62,stditems!C557=63,stditems!C557=64,stditems!C557=65,stditems!C557=90),stditems!D557,""))</f>
        <v>0</v>
      </c>
      <c r="D557" t="str">
        <f>IF(ISNA( VLOOKUP(C557,attrDesc!A:C,2,FALSE)),"", "\250/"&amp;VLOOKUP(C557,attrDesc!A:C,2,FALSE)&amp;":"&amp;VLOOKUP(C557,attrDesc!A:C,3,FALSE))</f>
        <v/>
      </c>
      <c r="F557" t="s">
        <v>1867</v>
      </c>
      <c r="H557" t="str">
        <f t="shared" si="32"/>
        <v>151/装备位置:武器</v>
      </c>
      <c r="I557" t="str">
        <f t="shared" si="33"/>
        <v>轻离=151/装备位置:武器</v>
      </c>
      <c r="J557" t="str">
        <f t="shared" si="34"/>
        <v>\168/[物品备注]\250/可铸魂,释放强大力量</v>
      </c>
      <c r="K557" t="str">
        <f t="shared" si="35"/>
        <v>轻离=\168/[物品备注]\250/可铸魂,释放强大力量</v>
      </c>
    </row>
    <row r="558" spans="1:11" x14ac:dyDescent="0.2">
      <c r="A558" t="str">
        <f>IF(LEN(stditems!B558)=0,"",stditems!B558)</f>
        <v>谛尊</v>
      </c>
      <c r="B558" t="str">
        <f>IF(stditems!C558=15,"装备位置:头盔",IF(OR(stditems!C558=19,stditems!C558=20,stditems!C558=21),"装备位置:项链",IF(OR(stditems!C558=5,stditems!C558=6),"装备位置:武器",IF(OR(stditems!C558=10,stditems!C558=11),"装备位置:衣服",IF(stditems!C558=16,"装备位置:斗笠",IF(OR(stditems!C558=22,stditems!C558=23),"装备位置:戒指",IF(OR(stditems!C558=24,stditems!C558=26),"装备位置:手镯",IF(stditems!C558=31,"双击使用物品",IF(stditems!C558=4,"书籍,双击使用",IF(stditems!C558=25,"装备位置:毒符",IF(stditems!C558=41,"任务物品",IF(stditems!C558=56,"强化宝石",IF(stditems!C558=0,"药品",IF(stditems!C558=3,"卷轴",IF(stditems!C558=43,"矿石",IF(stditems!C558=2,"可使用物品",IF(stditems!C558=64,"装备位置:腰带",IF(stditems!C558=62,"装备位置:鞋子",IF(stditems!C558=53,"装备位置:宝石\有气血石功能",IF(stditems!C558=63,"装备位置:灵石",IF(stditems!C558=65,"装备位置:官印",IF(stditems!C558=90,"装备位置:灵玉",IF(OR(stditems!C558=72,stditems!C558=73,stditems!C558=74),"装备位置:称号",IF(stditems!C558=30,"装备位置:勋章",IF(stditems!C558=28,"装备位置:马牌",IF(stditems!C558=12,"装备位置:盾牌",IF(OR(stditems!C558=66,stditems!C558=67),"装备位置:时装衣服",IF(OR(stditems!C558=68,stditems!C558=69),"装备位置:时装武器",IF(OR(stditems!C558=75,stditems!C558=76,stditems!C558=77),"装备位置:时装项链",IF(stditems!C558=78,"装备位置:时装头盔",IF(OR(stditems!C558=79,stditems!C558=80),"装备位置:时装手镯",IF(OR(stditems!C558=81,stditems!C558=82),"装备位置:时装戒指",IF(stditems!C558=83,"装备位置:时装勋章",IF(OR(stditems!C558=84,stditems!C558=85),"装备位置:时装腰带",IF(OR(stditems!C558=86,stditems!C558=87),"装备位置:时装靴子",IF(OR(stditems!C558=88,stditems!C558=89),"装备位置:时装宝石","其他物品"))))))))))))))))))))))))))))))))))))</f>
        <v>装备位置:武器</v>
      </c>
      <c r="C558">
        <f>IF(OR(stditems!C558=5,stditems!C558=10,stditems!C558=11,stditems!C558=30,stditems!C558=16,stditems!C558=12,stditems!C558=25),0,IF(OR(stditems!C558=15,stditems!C558=19,stditems!C558=20,stditems!C558=21,stditems!C558=22,stditems!C558=23,stditems!C558=24,stditems!C558=26,stditems!C558=28,stditems!C558=29,stditems!C558=30,stditems!C558=53,stditems!C558=62,stditems!C558=63,stditems!C558=64,stditems!C558=65,stditems!C558=90),stditems!D558,""))</f>
        <v>0</v>
      </c>
      <c r="D558" t="str">
        <f>IF(ISNA( VLOOKUP(C558,attrDesc!A:C,2,FALSE)),"", "\250/"&amp;VLOOKUP(C558,attrDesc!A:C,2,FALSE)&amp;":"&amp;VLOOKUP(C558,attrDesc!A:C,3,FALSE))</f>
        <v/>
      </c>
      <c r="F558" t="s">
        <v>1867</v>
      </c>
      <c r="H558" t="str">
        <f t="shared" si="32"/>
        <v>151/装备位置:武器</v>
      </c>
      <c r="I558" t="str">
        <f t="shared" si="33"/>
        <v>谛尊=151/装备位置:武器</v>
      </c>
      <c r="J558" t="str">
        <f t="shared" si="34"/>
        <v>\168/[物品备注]\250/可铸魂,释放强大力量</v>
      </c>
      <c r="K558" t="str">
        <f t="shared" si="35"/>
        <v>谛尊=\168/[物品备注]\250/可铸魂,释放强大力量</v>
      </c>
    </row>
    <row r="559" spans="1:11" x14ac:dyDescent="0.2">
      <c r="A559" t="str">
        <f>IF(LEN(stditems!B559)=0,"",stditems!B559)</f>
        <v>虎痴血甲</v>
      </c>
      <c r="B559" t="str">
        <f>IF(stditems!C559=15,"装备位置:头盔",IF(OR(stditems!C559=19,stditems!C559=20,stditems!C559=21),"装备位置:项链",IF(OR(stditems!C559=5,stditems!C559=6),"装备位置:武器",IF(OR(stditems!C559=10,stditems!C559=11),"装备位置:衣服",IF(stditems!C559=16,"装备位置:斗笠",IF(OR(stditems!C559=22,stditems!C559=23),"装备位置:戒指",IF(OR(stditems!C559=24,stditems!C559=26),"装备位置:手镯",IF(stditems!C559=31,"双击使用物品",IF(stditems!C559=4,"书籍,双击使用",IF(stditems!C559=25,"装备位置:毒符",IF(stditems!C559=41,"任务物品",IF(stditems!C559=56,"强化宝石",IF(stditems!C559=0,"药品",IF(stditems!C559=3,"卷轴",IF(stditems!C559=43,"矿石",IF(stditems!C559=2,"可使用物品",IF(stditems!C559=64,"装备位置:腰带",IF(stditems!C559=62,"装备位置:鞋子",IF(stditems!C559=53,"装备位置:宝石\有气血石功能",IF(stditems!C559=63,"装备位置:灵石",IF(stditems!C559=65,"装备位置:官印",IF(stditems!C559=90,"装备位置:灵玉",IF(OR(stditems!C559=72,stditems!C559=73,stditems!C559=74),"装备位置:称号",IF(stditems!C559=30,"装备位置:勋章",IF(stditems!C559=28,"装备位置:马牌",IF(stditems!C559=12,"装备位置:盾牌",IF(OR(stditems!C559=66,stditems!C559=67),"装备位置:时装衣服",IF(OR(stditems!C559=68,stditems!C559=69),"装备位置:时装武器",IF(OR(stditems!C559=75,stditems!C559=76,stditems!C559=77),"装备位置:时装项链",IF(stditems!C559=78,"装备位置:时装头盔",IF(OR(stditems!C559=79,stditems!C559=80),"装备位置:时装手镯",IF(OR(stditems!C559=81,stditems!C559=82),"装备位置:时装戒指",IF(stditems!C559=83,"装备位置:时装勋章",IF(OR(stditems!C559=84,stditems!C559=85),"装备位置:时装腰带",IF(OR(stditems!C559=86,stditems!C559=87),"装备位置:时装靴子",IF(OR(stditems!C559=88,stditems!C559=89),"装备位置:时装宝石","其他物品"))))))))))))))))))))))))))))))))))))</f>
        <v>装备位置:衣服</v>
      </c>
      <c r="C559">
        <f>IF(OR(stditems!C559=5,stditems!C559=10,stditems!C559=11,stditems!C559=30,stditems!C559=16,stditems!C559=12,stditems!C559=25),0,IF(OR(stditems!C559=15,stditems!C559=19,stditems!C559=20,stditems!C559=21,stditems!C559=22,stditems!C559=23,stditems!C559=24,stditems!C559=26,stditems!C559=28,stditems!C559=29,stditems!C559=30,stditems!C559=53,stditems!C559=62,stditems!C559=63,stditems!C559=64,stditems!C559=65,stditems!C559=90),stditems!D559,""))</f>
        <v>0</v>
      </c>
      <c r="D559" t="str">
        <f>IF(ISNA( VLOOKUP(C559,attrDesc!A:C,2,FALSE)),"", "\250/"&amp;VLOOKUP(C559,attrDesc!A:C,2,FALSE)&amp;":"&amp;VLOOKUP(C559,attrDesc!A:C,3,FALSE))</f>
        <v/>
      </c>
      <c r="F559" t="s">
        <v>1867</v>
      </c>
      <c r="H559" t="str">
        <f t="shared" si="32"/>
        <v>151/装备位置:衣服</v>
      </c>
      <c r="I559" t="str">
        <f t="shared" si="33"/>
        <v>虎痴血甲=151/装备位置:衣服</v>
      </c>
      <c r="J559" t="str">
        <f t="shared" si="34"/>
        <v>\168/[物品备注]\250/可铸魂,释放强大力量</v>
      </c>
      <c r="K559" t="str">
        <f t="shared" si="35"/>
        <v>虎痴血甲=\168/[物品备注]\250/可铸魂,释放强大力量</v>
      </c>
    </row>
    <row r="560" spans="1:11" x14ac:dyDescent="0.2">
      <c r="A560" t="str">
        <f>IF(LEN(stditems!B560)=0,"",stditems!B560)</f>
        <v>蚩尤战甲</v>
      </c>
      <c r="B560" t="str">
        <f>IF(stditems!C560=15,"装备位置:头盔",IF(OR(stditems!C560=19,stditems!C560=20,stditems!C560=21),"装备位置:项链",IF(OR(stditems!C560=5,stditems!C560=6),"装备位置:武器",IF(OR(stditems!C560=10,stditems!C560=11),"装备位置:衣服",IF(stditems!C560=16,"装备位置:斗笠",IF(OR(stditems!C560=22,stditems!C560=23),"装备位置:戒指",IF(OR(stditems!C560=24,stditems!C560=26),"装备位置:手镯",IF(stditems!C560=31,"双击使用物品",IF(stditems!C560=4,"书籍,双击使用",IF(stditems!C560=25,"装备位置:毒符",IF(stditems!C560=41,"任务物品",IF(stditems!C560=56,"强化宝石",IF(stditems!C560=0,"药品",IF(stditems!C560=3,"卷轴",IF(stditems!C560=43,"矿石",IF(stditems!C560=2,"可使用物品",IF(stditems!C560=64,"装备位置:腰带",IF(stditems!C560=62,"装备位置:鞋子",IF(stditems!C560=53,"装备位置:宝石\有气血石功能",IF(stditems!C560=63,"装备位置:灵石",IF(stditems!C560=65,"装备位置:官印",IF(stditems!C560=90,"装备位置:灵玉",IF(OR(stditems!C560=72,stditems!C560=73,stditems!C560=74),"装备位置:称号",IF(stditems!C560=30,"装备位置:勋章",IF(stditems!C560=28,"装备位置:马牌",IF(stditems!C560=12,"装备位置:盾牌",IF(OR(stditems!C560=66,stditems!C560=67),"装备位置:时装衣服",IF(OR(stditems!C560=68,stditems!C560=69),"装备位置:时装武器",IF(OR(stditems!C560=75,stditems!C560=76,stditems!C560=77),"装备位置:时装项链",IF(stditems!C560=78,"装备位置:时装头盔",IF(OR(stditems!C560=79,stditems!C560=80),"装备位置:时装手镯",IF(OR(stditems!C560=81,stditems!C560=82),"装备位置:时装戒指",IF(stditems!C560=83,"装备位置:时装勋章",IF(OR(stditems!C560=84,stditems!C560=85),"装备位置:时装腰带",IF(OR(stditems!C560=86,stditems!C560=87),"装备位置:时装靴子",IF(OR(stditems!C560=88,stditems!C560=89),"装备位置:时装宝石","其他物品"))))))))))))))))))))))))))))))))))))</f>
        <v>装备位置:衣服</v>
      </c>
      <c r="C560">
        <f>IF(OR(stditems!C560=5,stditems!C560=10,stditems!C560=11,stditems!C560=30,stditems!C560=16,stditems!C560=12,stditems!C560=25),0,IF(OR(stditems!C560=15,stditems!C560=19,stditems!C560=20,stditems!C560=21,stditems!C560=22,stditems!C560=23,stditems!C560=24,stditems!C560=26,stditems!C560=28,stditems!C560=29,stditems!C560=30,stditems!C560=53,stditems!C560=62,stditems!C560=63,stditems!C560=64,stditems!C560=65,stditems!C560=90),stditems!D560,""))</f>
        <v>0</v>
      </c>
      <c r="D560" t="str">
        <f>IF(ISNA( VLOOKUP(C560,attrDesc!A:C,2,FALSE)),"", "\250/"&amp;VLOOKUP(C560,attrDesc!A:C,2,FALSE)&amp;":"&amp;VLOOKUP(C560,attrDesc!A:C,3,FALSE))</f>
        <v/>
      </c>
      <c r="F560" t="s">
        <v>1867</v>
      </c>
      <c r="H560" t="str">
        <f t="shared" si="32"/>
        <v>151/装备位置:衣服</v>
      </c>
      <c r="I560" t="str">
        <f t="shared" si="33"/>
        <v>蚩尤战甲=151/装备位置:衣服</v>
      </c>
      <c r="J560" t="str">
        <f t="shared" si="34"/>
        <v>\168/[物品备注]\250/可铸魂,释放强大力量</v>
      </c>
      <c r="K560" t="str">
        <f t="shared" si="35"/>
        <v>蚩尤战甲=\168/[物品备注]\250/可铸魂,释放强大力量</v>
      </c>
    </row>
    <row r="561" spans="1:11" x14ac:dyDescent="0.2">
      <c r="A561" t="str">
        <f>IF(LEN(stditems!B561)=0,"",stditems!B561)</f>
        <v>龙骧帝子甲</v>
      </c>
      <c r="B561" t="str">
        <f>IF(stditems!C561=15,"装备位置:头盔",IF(OR(stditems!C561=19,stditems!C561=20,stditems!C561=21),"装备位置:项链",IF(OR(stditems!C561=5,stditems!C561=6),"装备位置:武器",IF(OR(stditems!C561=10,stditems!C561=11),"装备位置:衣服",IF(stditems!C561=16,"装备位置:斗笠",IF(OR(stditems!C561=22,stditems!C561=23),"装备位置:戒指",IF(OR(stditems!C561=24,stditems!C561=26),"装备位置:手镯",IF(stditems!C561=31,"双击使用物品",IF(stditems!C561=4,"书籍,双击使用",IF(stditems!C561=25,"装备位置:毒符",IF(stditems!C561=41,"任务物品",IF(stditems!C561=56,"强化宝石",IF(stditems!C561=0,"药品",IF(stditems!C561=3,"卷轴",IF(stditems!C561=43,"矿石",IF(stditems!C561=2,"可使用物品",IF(stditems!C561=64,"装备位置:腰带",IF(stditems!C561=62,"装备位置:鞋子",IF(stditems!C561=53,"装备位置:宝石\有气血石功能",IF(stditems!C561=63,"装备位置:灵石",IF(stditems!C561=65,"装备位置:官印",IF(stditems!C561=90,"装备位置:灵玉",IF(OR(stditems!C561=72,stditems!C561=73,stditems!C561=74),"装备位置:称号",IF(stditems!C561=30,"装备位置:勋章",IF(stditems!C561=28,"装备位置:马牌",IF(stditems!C561=12,"装备位置:盾牌",IF(OR(stditems!C561=66,stditems!C561=67),"装备位置:时装衣服",IF(OR(stditems!C561=68,stditems!C561=69),"装备位置:时装武器",IF(OR(stditems!C561=75,stditems!C561=76,stditems!C561=77),"装备位置:时装项链",IF(stditems!C561=78,"装备位置:时装头盔",IF(OR(stditems!C561=79,stditems!C561=80),"装备位置:时装手镯",IF(OR(stditems!C561=81,stditems!C561=82),"装备位置:时装戒指",IF(stditems!C561=83,"装备位置:时装勋章",IF(OR(stditems!C561=84,stditems!C561=85),"装备位置:时装腰带",IF(OR(stditems!C561=86,stditems!C561=87),"装备位置:时装靴子",IF(OR(stditems!C561=88,stditems!C561=89),"装备位置:时装宝石","其他物品"))))))))))))))))))))))))))))))))))))</f>
        <v>装备位置:衣服</v>
      </c>
      <c r="C561">
        <f>IF(OR(stditems!C561=5,stditems!C561=10,stditems!C561=11,stditems!C561=30,stditems!C561=16,stditems!C561=12,stditems!C561=25),0,IF(OR(stditems!C561=15,stditems!C561=19,stditems!C561=20,stditems!C561=21,stditems!C561=22,stditems!C561=23,stditems!C561=24,stditems!C561=26,stditems!C561=28,stditems!C561=29,stditems!C561=30,stditems!C561=53,stditems!C561=62,stditems!C561=63,stditems!C561=64,stditems!C561=65,stditems!C561=90),stditems!D561,""))</f>
        <v>0</v>
      </c>
      <c r="D561" t="str">
        <f>IF(ISNA( VLOOKUP(C561,attrDesc!A:C,2,FALSE)),"", "\250/"&amp;VLOOKUP(C561,attrDesc!A:C,2,FALSE)&amp;":"&amp;VLOOKUP(C561,attrDesc!A:C,3,FALSE))</f>
        <v/>
      </c>
      <c r="F561" t="s">
        <v>1867</v>
      </c>
      <c r="H561" t="str">
        <f t="shared" si="32"/>
        <v>151/装备位置:衣服</v>
      </c>
      <c r="I561" t="str">
        <f t="shared" si="33"/>
        <v>龙骧帝子甲=151/装备位置:衣服</v>
      </c>
      <c r="J561" t="str">
        <f t="shared" si="34"/>
        <v>\168/[物品备注]\250/可铸魂,释放强大力量</v>
      </c>
      <c r="K561" t="str">
        <f t="shared" si="35"/>
        <v>龙骧帝子甲=\168/[物品备注]\250/可铸魂,释放强大力量</v>
      </c>
    </row>
    <row r="562" spans="1:11" x14ac:dyDescent="0.2">
      <c r="A562" t="str">
        <f>IF(LEN(stditems!B562)=0,"",stditems!B562)</f>
        <v>开天紫微袍</v>
      </c>
      <c r="B562" t="str">
        <f>IF(stditems!C562=15,"装备位置:头盔",IF(OR(stditems!C562=19,stditems!C562=20,stditems!C562=21),"装备位置:项链",IF(OR(stditems!C562=5,stditems!C562=6),"装备位置:武器",IF(OR(stditems!C562=10,stditems!C562=11),"装备位置:衣服",IF(stditems!C562=16,"装备位置:斗笠",IF(OR(stditems!C562=22,stditems!C562=23),"装备位置:戒指",IF(OR(stditems!C562=24,stditems!C562=26),"装备位置:手镯",IF(stditems!C562=31,"双击使用物品",IF(stditems!C562=4,"书籍,双击使用",IF(stditems!C562=25,"装备位置:毒符",IF(stditems!C562=41,"任务物品",IF(stditems!C562=56,"强化宝石",IF(stditems!C562=0,"药品",IF(stditems!C562=3,"卷轴",IF(stditems!C562=43,"矿石",IF(stditems!C562=2,"可使用物品",IF(stditems!C562=64,"装备位置:腰带",IF(stditems!C562=62,"装备位置:鞋子",IF(stditems!C562=53,"装备位置:宝石\有气血石功能",IF(stditems!C562=63,"装备位置:灵石",IF(stditems!C562=65,"装备位置:官印",IF(stditems!C562=90,"装备位置:灵玉",IF(OR(stditems!C562=72,stditems!C562=73,stditems!C562=74),"装备位置:称号",IF(stditems!C562=30,"装备位置:勋章",IF(stditems!C562=28,"装备位置:马牌",IF(stditems!C562=12,"装备位置:盾牌",IF(OR(stditems!C562=66,stditems!C562=67),"装备位置:时装衣服",IF(OR(stditems!C562=68,stditems!C562=69),"装备位置:时装武器",IF(OR(stditems!C562=75,stditems!C562=76,stditems!C562=77),"装备位置:时装项链",IF(stditems!C562=78,"装备位置:时装头盔",IF(OR(stditems!C562=79,stditems!C562=80),"装备位置:时装手镯",IF(OR(stditems!C562=81,stditems!C562=82),"装备位置:时装戒指",IF(stditems!C562=83,"装备位置:时装勋章",IF(OR(stditems!C562=84,stditems!C562=85),"装备位置:时装腰带",IF(OR(stditems!C562=86,stditems!C562=87),"装备位置:时装靴子",IF(OR(stditems!C562=88,stditems!C562=89),"装备位置:时装宝石","其他物品"))))))))))))))))))))))))))))))))))))</f>
        <v>装备位置:衣服</v>
      </c>
      <c r="C562">
        <f>IF(OR(stditems!C562=5,stditems!C562=10,stditems!C562=11,stditems!C562=30,stditems!C562=16,stditems!C562=12,stditems!C562=25),0,IF(OR(stditems!C562=15,stditems!C562=19,stditems!C562=20,stditems!C562=21,stditems!C562=22,stditems!C562=23,stditems!C562=24,stditems!C562=26,stditems!C562=28,stditems!C562=29,stditems!C562=30,stditems!C562=53,stditems!C562=62,stditems!C562=63,stditems!C562=64,stditems!C562=65,stditems!C562=90),stditems!D562,""))</f>
        <v>0</v>
      </c>
      <c r="D562" t="str">
        <f>IF(ISNA( VLOOKUP(C562,attrDesc!A:C,2,FALSE)),"", "\250/"&amp;VLOOKUP(C562,attrDesc!A:C,2,FALSE)&amp;":"&amp;VLOOKUP(C562,attrDesc!A:C,3,FALSE))</f>
        <v/>
      </c>
      <c r="F562" t="s">
        <v>1867</v>
      </c>
      <c r="H562" t="str">
        <f t="shared" si="32"/>
        <v>151/装备位置:衣服</v>
      </c>
      <c r="I562" t="str">
        <f t="shared" si="33"/>
        <v>开天紫微袍=151/装备位置:衣服</v>
      </c>
      <c r="J562" t="str">
        <f t="shared" si="34"/>
        <v>\168/[物品备注]\250/可铸魂,释放强大力量</v>
      </c>
      <c r="K562" t="str">
        <f t="shared" si="35"/>
        <v>开天紫微袍=\168/[物品备注]\250/可铸魂,释放强大力量</v>
      </c>
    </row>
    <row r="563" spans="1:11" x14ac:dyDescent="0.2">
      <c r="A563" t="str">
        <f>IF(LEN(stditems!B563)=0,"",stditems!B563)</f>
        <v>摩诃萨陀袍</v>
      </c>
      <c r="B563" t="str">
        <f>IF(stditems!C563=15,"装备位置:头盔",IF(OR(stditems!C563=19,stditems!C563=20,stditems!C563=21),"装备位置:项链",IF(OR(stditems!C563=5,stditems!C563=6),"装备位置:武器",IF(OR(stditems!C563=10,stditems!C563=11),"装备位置:衣服",IF(stditems!C563=16,"装备位置:斗笠",IF(OR(stditems!C563=22,stditems!C563=23),"装备位置:戒指",IF(OR(stditems!C563=24,stditems!C563=26),"装备位置:手镯",IF(stditems!C563=31,"双击使用物品",IF(stditems!C563=4,"书籍,双击使用",IF(stditems!C563=25,"装备位置:毒符",IF(stditems!C563=41,"任务物品",IF(stditems!C563=56,"强化宝石",IF(stditems!C563=0,"药品",IF(stditems!C563=3,"卷轴",IF(stditems!C563=43,"矿石",IF(stditems!C563=2,"可使用物品",IF(stditems!C563=64,"装备位置:腰带",IF(stditems!C563=62,"装备位置:鞋子",IF(stditems!C563=53,"装备位置:宝石\有气血石功能",IF(stditems!C563=63,"装备位置:灵石",IF(stditems!C563=65,"装备位置:官印",IF(stditems!C563=90,"装备位置:灵玉",IF(OR(stditems!C563=72,stditems!C563=73,stditems!C563=74),"装备位置:称号",IF(stditems!C563=30,"装备位置:勋章",IF(stditems!C563=28,"装备位置:马牌",IF(stditems!C563=12,"装备位置:盾牌",IF(OR(stditems!C563=66,stditems!C563=67),"装备位置:时装衣服",IF(OR(stditems!C563=68,stditems!C563=69),"装备位置:时装武器",IF(OR(stditems!C563=75,stditems!C563=76,stditems!C563=77),"装备位置:时装项链",IF(stditems!C563=78,"装备位置:时装头盔",IF(OR(stditems!C563=79,stditems!C563=80),"装备位置:时装手镯",IF(OR(stditems!C563=81,stditems!C563=82),"装备位置:时装戒指",IF(stditems!C563=83,"装备位置:时装勋章",IF(OR(stditems!C563=84,stditems!C563=85),"装备位置:时装腰带",IF(OR(stditems!C563=86,stditems!C563=87),"装备位置:时装靴子",IF(OR(stditems!C563=88,stditems!C563=89),"装备位置:时装宝石","其他物品"))))))))))))))))))))))))))))))))))))</f>
        <v>装备位置:衣服</v>
      </c>
      <c r="C563">
        <f>IF(OR(stditems!C563=5,stditems!C563=10,stditems!C563=11,stditems!C563=30,stditems!C563=16,stditems!C563=12,stditems!C563=25),0,IF(OR(stditems!C563=15,stditems!C563=19,stditems!C563=20,stditems!C563=21,stditems!C563=22,stditems!C563=23,stditems!C563=24,stditems!C563=26,stditems!C563=28,stditems!C563=29,stditems!C563=30,stditems!C563=53,stditems!C563=62,stditems!C563=63,stditems!C563=64,stditems!C563=65,stditems!C563=90),stditems!D563,""))</f>
        <v>0</v>
      </c>
      <c r="D563" t="str">
        <f>IF(ISNA( VLOOKUP(C563,attrDesc!A:C,2,FALSE)),"", "\250/"&amp;VLOOKUP(C563,attrDesc!A:C,2,FALSE)&amp;":"&amp;VLOOKUP(C563,attrDesc!A:C,3,FALSE))</f>
        <v/>
      </c>
      <c r="F563" t="s">
        <v>1867</v>
      </c>
      <c r="H563" t="str">
        <f t="shared" si="32"/>
        <v>151/装备位置:衣服</v>
      </c>
      <c r="I563" t="str">
        <f t="shared" si="33"/>
        <v>摩诃萨陀袍=151/装备位置:衣服</v>
      </c>
      <c r="J563" t="str">
        <f t="shared" si="34"/>
        <v>\168/[物品备注]\250/可铸魂,释放强大力量</v>
      </c>
      <c r="K563" t="str">
        <f t="shared" si="35"/>
        <v>摩诃萨陀袍=\168/[物品备注]\250/可铸魂,释放强大力量</v>
      </c>
    </row>
    <row r="564" spans="1:11" x14ac:dyDescent="0.2">
      <c r="A564" t="str">
        <f>IF(LEN(stditems!B564)=0,"",stditems!B564)</f>
        <v>忠义武圣甲</v>
      </c>
      <c r="B564" t="str">
        <f>IF(stditems!C564=15,"装备位置:头盔",IF(OR(stditems!C564=19,stditems!C564=20,stditems!C564=21),"装备位置:项链",IF(OR(stditems!C564=5,stditems!C564=6),"装备位置:武器",IF(OR(stditems!C564=10,stditems!C564=11),"装备位置:衣服",IF(stditems!C564=16,"装备位置:斗笠",IF(OR(stditems!C564=22,stditems!C564=23),"装备位置:戒指",IF(OR(stditems!C564=24,stditems!C564=26),"装备位置:手镯",IF(stditems!C564=31,"双击使用物品",IF(stditems!C564=4,"书籍,双击使用",IF(stditems!C564=25,"装备位置:毒符",IF(stditems!C564=41,"任务物品",IF(stditems!C564=56,"强化宝石",IF(stditems!C564=0,"药品",IF(stditems!C564=3,"卷轴",IF(stditems!C564=43,"矿石",IF(stditems!C564=2,"可使用物品",IF(stditems!C564=64,"装备位置:腰带",IF(stditems!C564=62,"装备位置:鞋子",IF(stditems!C564=53,"装备位置:宝石\有气血石功能",IF(stditems!C564=63,"装备位置:灵石",IF(stditems!C564=65,"装备位置:官印",IF(stditems!C564=90,"装备位置:灵玉",IF(OR(stditems!C564=72,stditems!C564=73,stditems!C564=74),"装备位置:称号",IF(stditems!C564=30,"装备位置:勋章",IF(stditems!C564=28,"装备位置:马牌",IF(stditems!C564=12,"装备位置:盾牌",IF(OR(stditems!C564=66,stditems!C564=67),"装备位置:时装衣服",IF(OR(stditems!C564=68,stditems!C564=69),"装备位置:时装武器",IF(OR(stditems!C564=75,stditems!C564=76,stditems!C564=77),"装备位置:时装项链",IF(stditems!C564=78,"装备位置:时装头盔",IF(OR(stditems!C564=79,stditems!C564=80),"装备位置:时装手镯",IF(OR(stditems!C564=81,stditems!C564=82),"装备位置:时装戒指",IF(stditems!C564=83,"装备位置:时装勋章",IF(OR(stditems!C564=84,stditems!C564=85),"装备位置:时装腰带",IF(OR(stditems!C564=86,stditems!C564=87),"装备位置:时装靴子",IF(OR(stditems!C564=88,stditems!C564=89),"装备位置:时装宝石","其他物品"))))))))))))))))))))))))))))))))))))</f>
        <v>装备位置:衣服</v>
      </c>
      <c r="C564">
        <f>IF(OR(stditems!C564=5,stditems!C564=10,stditems!C564=11,stditems!C564=30,stditems!C564=16,stditems!C564=12,stditems!C564=25),0,IF(OR(stditems!C564=15,stditems!C564=19,stditems!C564=20,stditems!C564=21,stditems!C564=22,stditems!C564=23,stditems!C564=24,stditems!C564=26,stditems!C564=28,stditems!C564=29,stditems!C564=30,stditems!C564=53,stditems!C564=62,stditems!C564=63,stditems!C564=64,stditems!C564=65,stditems!C564=90),stditems!D564,""))</f>
        <v>0</v>
      </c>
      <c r="D564" t="str">
        <f>IF(ISNA( VLOOKUP(C564,attrDesc!A:C,2,FALSE)),"", "\250/"&amp;VLOOKUP(C564,attrDesc!A:C,2,FALSE)&amp;":"&amp;VLOOKUP(C564,attrDesc!A:C,3,FALSE))</f>
        <v/>
      </c>
      <c r="F564" t="s">
        <v>1867</v>
      </c>
      <c r="H564" t="str">
        <f t="shared" si="32"/>
        <v>151/装备位置:衣服</v>
      </c>
      <c r="I564" t="str">
        <f t="shared" si="33"/>
        <v>忠义武圣甲=151/装备位置:衣服</v>
      </c>
      <c r="J564" t="str">
        <f t="shared" si="34"/>
        <v>\168/[物品备注]\250/可铸魂,释放强大力量</v>
      </c>
      <c r="K564" t="str">
        <f t="shared" si="35"/>
        <v>忠义武圣甲=\168/[物品备注]\250/可铸魂,释放强大力量</v>
      </c>
    </row>
    <row r="565" spans="1:11" x14ac:dyDescent="0.2">
      <c r="A565" t="str">
        <f>IF(LEN(stditems!B565)=0,"",stditems!B565)</f>
        <v>元常妙迹袍</v>
      </c>
      <c r="B565" t="str">
        <f>IF(stditems!C565=15,"装备位置:头盔",IF(OR(stditems!C565=19,stditems!C565=20,stditems!C565=21),"装备位置:项链",IF(OR(stditems!C565=5,stditems!C565=6),"装备位置:武器",IF(OR(stditems!C565=10,stditems!C565=11),"装备位置:衣服",IF(stditems!C565=16,"装备位置:斗笠",IF(OR(stditems!C565=22,stditems!C565=23),"装备位置:戒指",IF(OR(stditems!C565=24,stditems!C565=26),"装备位置:手镯",IF(stditems!C565=31,"双击使用物品",IF(stditems!C565=4,"书籍,双击使用",IF(stditems!C565=25,"装备位置:毒符",IF(stditems!C565=41,"任务物品",IF(stditems!C565=56,"强化宝石",IF(stditems!C565=0,"药品",IF(stditems!C565=3,"卷轴",IF(stditems!C565=43,"矿石",IF(stditems!C565=2,"可使用物品",IF(stditems!C565=64,"装备位置:腰带",IF(stditems!C565=62,"装备位置:鞋子",IF(stditems!C565=53,"装备位置:宝石\有气血石功能",IF(stditems!C565=63,"装备位置:灵石",IF(stditems!C565=65,"装备位置:官印",IF(stditems!C565=90,"装备位置:灵玉",IF(OR(stditems!C565=72,stditems!C565=73,stditems!C565=74),"装备位置:称号",IF(stditems!C565=30,"装备位置:勋章",IF(stditems!C565=28,"装备位置:马牌",IF(stditems!C565=12,"装备位置:盾牌",IF(OR(stditems!C565=66,stditems!C565=67),"装备位置:时装衣服",IF(OR(stditems!C565=68,stditems!C565=69),"装备位置:时装武器",IF(OR(stditems!C565=75,stditems!C565=76,stditems!C565=77),"装备位置:时装项链",IF(stditems!C565=78,"装备位置:时装头盔",IF(OR(stditems!C565=79,stditems!C565=80),"装备位置:时装手镯",IF(OR(stditems!C565=81,stditems!C565=82),"装备位置:时装戒指",IF(stditems!C565=83,"装备位置:时装勋章",IF(OR(stditems!C565=84,stditems!C565=85),"装备位置:时装腰带",IF(OR(stditems!C565=86,stditems!C565=87),"装备位置:时装靴子",IF(OR(stditems!C565=88,stditems!C565=89),"装备位置:时装宝石","其他物品"))))))))))))))))))))))))))))))))))))</f>
        <v>装备位置:衣服</v>
      </c>
      <c r="C565">
        <f>IF(OR(stditems!C565=5,stditems!C565=10,stditems!C565=11,stditems!C565=30,stditems!C565=16,stditems!C565=12,stditems!C565=25),0,IF(OR(stditems!C565=15,stditems!C565=19,stditems!C565=20,stditems!C565=21,stditems!C565=22,stditems!C565=23,stditems!C565=24,stditems!C565=26,stditems!C565=28,stditems!C565=29,stditems!C565=30,stditems!C565=53,stditems!C565=62,stditems!C565=63,stditems!C565=64,stditems!C565=65,stditems!C565=90),stditems!D565,""))</f>
        <v>0</v>
      </c>
      <c r="D565" t="str">
        <f>IF(ISNA( VLOOKUP(C565,attrDesc!A:C,2,FALSE)),"", "\250/"&amp;VLOOKUP(C565,attrDesc!A:C,2,FALSE)&amp;":"&amp;VLOOKUP(C565,attrDesc!A:C,3,FALSE))</f>
        <v/>
      </c>
      <c r="F565" t="s">
        <v>1867</v>
      </c>
      <c r="H565" t="str">
        <f t="shared" si="32"/>
        <v>151/装备位置:衣服</v>
      </c>
      <c r="I565" t="str">
        <f t="shared" si="33"/>
        <v>元常妙迹袍=151/装备位置:衣服</v>
      </c>
      <c r="J565" t="str">
        <f t="shared" si="34"/>
        <v>\168/[物品备注]\250/可铸魂,释放强大力量</v>
      </c>
      <c r="K565" t="str">
        <f t="shared" si="35"/>
        <v>元常妙迹袍=\168/[物品备注]\250/可铸魂,释放强大力量</v>
      </c>
    </row>
    <row r="566" spans="1:11" x14ac:dyDescent="0.2">
      <c r="A566" t="str">
        <f>IF(LEN(stditems!B566)=0,"",stditems!B566)</f>
        <v>耀夜袍</v>
      </c>
      <c r="B566" t="str">
        <f>IF(stditems!C566=15,"装备位置:头盔",IF(OR(stditems!C566=19,stditems!C566=20,stditems!C566=21),"装备位置:项链",IF(OR(stditems!C566=5,stditems!C566=6),"装备位置:武器",IF(OR(stditems!C566=10,stditems!C566=11),"装备位置:衣服",IF(stditems!C566=16,"装备位置:斗笠",IF(OR(stditems!C566=22,stditems!C566=23),"装备位置:戒指",IF(OR(stditems!C566=24,stditems!C566=26),"装备位置:手镯",IF(stditems!C566=31,"双击使用物品",IF(stditems!C566=4,"书籍,双击使用",IF(stditems!C566=25,"装备位置:毒符",IF(stditems!C566=41,"任务物品",IF(stditems!C566=56,"强化宝石",IF(stditems!C566=0,"药品",IF(stditems!C566=3,"卷轴",IF(stditems!C566=43,"矿石",IF(stditems!C566=2,"可使用物品",IF(stditems!C566=64,"装备位置:腰带",IF(stditems!C566=62,"装备位置:鞋子",IF(stditems!C566=53,"装备位置:宝石\有气血石功能",IF(stditems!C566=63,"装备位置:灵石",IF(stditems!C566=65,"装备位置:官印",IF(stditems!C566=90,"装备位置:灵玉",IF(OR(stditems!C566=72,stditems!C566=73,stditems!C566=74),"装备位置:称号",IF(stditems!C566=30,"装备位置:勋章",IF(stditems!C566=28,"装备位置:马牌",IF(stditems!C566=12,"装备位置:盾牌",IF(OR(stditems!C566=66,stditems!C566=67),"装备位置:时装衣服",IF(OR(stditems!C566=68,stditems!C566=69),"装备位置:时装武器",IF(OR(stditems!C566=75,stditems!C566=76,stditems!C566=77),"装备位置:时装项链",IF(stditems!C566=78,"装备位置:时装头盔",IF(OR(stditems!C566=79,stditems!C566=80),"装备位置:时装手镯",IF(OR(stditems!C566=81,stditems!C566=82),"装备位置:时装戒指",IF(stditems!C566=83,"装备位置:时装勋章",IF(OR(stditems!C566=84,stditems!C566=85),"装备位置:时装腰带",IF(OR(stditems!C566=86,stditems!C566=87),"装备位置:时装靴子",IF(OR(stditems!C566=88,stditems!C566=89),"装备位置:时装宝石","其他物品"))))))))))))))))))))))))))))))))))))</f>
        <v>装备位置:衣服</v>
      </c>
      <c r="C566">
        <f>IF(OR(stditems!C566=5,stditems!C566=10,stditems!C566=11,stditems!C566=30,stditems!C566=16,stditems!C566=12,stditems!C566=25),0,IF(OR(stditems!C566=15,stditems!C566=19,stditems!C566=20,stditems!C566=21,stditems!C566=22,stditems!C566=23,stditems!C566=24,stditems!C566=26,stditems!C566=28,stditems!C566=29,stditems!C566=30,stditems!C566=53,stditems!C566=62,stditems!C566=63,stditems!C566=64,stditems!C566=65,stditems!C566=90),stditems!D566,""))</f>
        <v>0</v>
      </c>
      <c r="D566" t="str">
        <f>IF(ISNA( VLOOKUP(C566,attrDesc!A:C,2,FALSE)),"", "\250/"&amp;VLOOKUP(C566,attrDesc!A:C,2,FALSE)&amp;":"&amp;VLOOKUP(C566,attrDesc!A:C,3,FALSE))</f>
        <v/>
      </c>
      <c r="F566" t="s">
        <v>1867</v>
      </c>
      <c r="H566" t="str">
        <f t="shared" si="32"/>
        <v>151/装备位置:衣服</v>
      </c>
      <c r="I566" t="str">
        <f t="shared" si="33"/>
        <v>耀夜袍=151/装备位置:衣服</v>
      </c>
      <c r="J566" t="str">
        <f t="shared" si="34"/>
        <v>\168/[物品备注]\250/可铸魂,释放强大力量</v>
      </c>
      <c r="K566" t="str">
        <f t="shared" si="35"/>
        <v>耀夜袍=\168/[物品备注]\250/可铸魂,释放强大力量</v>
      </c>
    </row>
    <row r="567" spans="1:11" x14ac:dyDescent="0.2">
      <c r="A567" t="str">
        <f>IF(LEN(stditems!B567)=0,"",stditems!B567)</f>
        <v>霸王战甲</v>
      </c>
      <c r="B567" t="str">
        <f>IF(stditems!C567=15,"装备位置:头盔",IF(OR(stditems!C567=19,stditems!C567=20,stditems!C567=21),"装备位置:项链",IF(OR(stditems!C567=5,stditems!C567=6),"装备位置:武器",IF(OR(stditems!C567=10,stditems!C567=11),"装备位置:衣服",IF(stditems!C567=16,"装备位置:斗笠",IF(OR(stditems!C567=22,stditems!C567=23),"装备位置:戒指",IF(OR(stditems!C567=24,stditems!C567=26),"装备位置:手镯",IF(stditems!C567=31,"双击使用物品",IF(stditems!C567=4,"书籍,双击使用",IF(stditems!C567=25,"装备位置:毒符",IF(stditems!C567=41,"任务物品",IF(stditems!C567=56,"强化宝石",IF(stditems!C567=0,"药品",IF(stditems!C567=3,"卷轴",IF(stditems!C567=43,"矿石",IF(stditems!C567=2,"可使用物品",IF(stditems!C567=64,"装备位置:腰带",IF(stditems!C567=62,"装备位置:鞋子",IF(stditems!C567=53,"装备位置:宝石\有气血石功能",IF(stditems!C567=63,"装备位置:灵石",IF(stditems!C567=65,"装备位置:官印",IF(stditems!C567=90,"装备位置:灵玉",IF(OR(stditems!C567=72,stditems!C567=73,stditems!C567=74),"装备位置:称号",IF(stditems!C567=30,"装备位置:勋章",IF(stditems!C567=28,"装备位置:马牌",IF(stditems!C567=12,"装备位置:盾牌",IF(OR(stditems!C567=66,stditems!C567=67),"装备位置:时装衣服",IF(OR(stditems!C567=68,stditems!C567=69),"装备位置:时装武器",IF(OR(stditems!C567=75,stditems!C567=76,stditems!C567=77),"装备位置:时装项链",IF(stditems!C567=78,"装备位置:时装头盔",IF(OR(stditems!C567=79,stditems!C567=80),"装备位置:时装手镯",IF(OR(stditems!C567=81,stditems!C567=82),"装备位置:时装戒指",IF(stditems!C567=83,"装备位置:时装勋章",IF(OR(stditems!C567=84,stditems!C567=85),"装备位置:时装腰带",IF(OR(stditems!C567=86,stditems!C567=87),"装备位置:时装靴子",IF(OR(stditems!C567=88,stditems!C567=89),"装备位置:时装宝石","其他物品"))))))))))))))))))))))))))))))))))))</f>
        <v>装备位置:衣服</v>
      </c>
      <c r="C567">
        <f>IF(OR(stditems!C567=5,stditems!C567=10,stditems!C567=11,stditems!C567=30,stditems!C567=16,stditems!C567=12,stditems!C567=25),0,IF(OR(stditems!C567=15,stditems!C567=19,stditems!C567=20,stditems!C567=21,stditems!C567=22,stditems!C567=23,stditems!C567=24,stditems!C567=26,stditems!C567=28,stditems!C567=29,stditems!C567=30,stditems!C567=53,stditems!C567=62,stditems!C567=63,stditems!C567=64,stditems!C567=65,stditems!C567=90),stditems!D567,""))</f>
        <v>0</v>
      </c>
      <c r="D567" t="str">
        <f>IF(ISNA( VLOOKUP(C567,attrDesc!A:C,2,FALSE)),"", "\250/"&amp;VLOOKUP(C567,attrDesc!A:C,2,FALSE)&amp;":"&amp;VLOOKUP(C567,attrDesc!A:C,3,FALSE))</f>
        <v/>
      </c>
      <c r="F567" t="s">
        <v>1867</v>
      </c>
      <c r="H567" t="str">
        <f t="shared" si="32"/>
        <v>151/装备位置:衣服</v>
      </c>
      <c r="I567" t="str">
        <f t="shared" si="33"/>
        <v>霸王战甲=151/装备位置:衣服</v>
      </c>
      <c r="J567" t="str">
        <f t="shared" si="34"/>
        <v>\168/[物品备注]\250/可铸魂,释放强大力量</v>
      </c>
      <c r="K567" t="str">
        <f t="shared" si="35"/>
        <v>霸王战甲=\168/[物品备注]\250/可铸魂,释放强大力量</v>
      </c>
    </row>
    <row r="568" spans="1:11" x14ac:dyDescent="0.2">
      <c r="A568" t="str">
        <f>IF(LEN(stditems!B568)=0,"",stditems!B568)</f>
        <v>金丝战袍</v>
      </c>
      <c r="B568" t="str">
        <f>IF(stditems!C568=15,"装备位置:头盔",IF(OR(stditems!C568=19,stditems!C568=20,stditems!C568=21),"装备位置:项链",IF(OR(stditems!C568=5,stditems!C568=6),"装备位置:武器",IF(OR(stditems!C568=10,stditems!C568=11),"装备位置:衣服",IF(stditems!C568=16,"装备位置:斗笠",IF(OR(stditems!C568=22,stditems!C568=23),"装备位置:戒指",IF(OR(stditems!C568=24,stditems!C568=26),"装备位置:手镯",IF(stditems!C568=31,"双击使用物品",IF(stditems!C568=4,"书籍,双击使用",IF(stditems!C568=25,"装备位置:毒符",IF(stditems!C568=41,"任务物品",IF(stditems!C568=56,"强化宝石",IF(stditems!C568=0,"药品",IF(stditems!C568=3,"卷轴",IF(stditems!C568=43,"矿石",IF(stditems!C568=2,"可使用物品",IF(stditems!C568=64,"装备位置:腰带",IF(stditems!C568=62,"装备位置:鞋子",IF(stditems!C568=53,"装备位置:宝石\有气血石功能",IF(stditems!C568=63,"装备位置:灵石",IF(stditems!C568=65,"装备位置:官印",IF(stditems!C568=90,"装备位置:灵玉",IF(OR(stditems!C568=72,stditems!C568=73,stditems!C568=74),"装备位置:称号",IF(stditems!C568=30,"装备位置:勋章",IF(stditems!C568=28,"装备位置:马牌",IF(stditems!C568=12,"装备位置:盾牌",IF(OR(stditems!C568=66,stditems!C568=67),"装备位置:时装衣服",IF(OR(stditems!C568=68,stditems!C568=69),"装备位置:时装武器",IF(OR(stditems!C568=75,stditems!C568=76,stditems!C568=77),"装备位置:时装项链",IF(stditems!C568=78,"装备位置:时装头盔",IF(OR(stditems!C568=79,stditems!C568=80),"装备位置:时装手镯",IF(OR(stditems!C568=81,stditems!C568=82),"装备位置:时装戒指",IF(stditems!C568=83,"装备位置:时装勋章",IF(OR(stditems!C568=84,stditems!C568=85),"装备位置:时装腰带",IF(OR(stditems!C568=86,stditems!C568=87),"装备位置:时装靴子",IF(OR(stditems!C568=88,stditems!C568=89),"装备位置:时装宝石","其他物品"))))))))))))))))))))))))))))))))))))</f>
        <v>装备位置:衣服</v>
      </c>
      <c r="C568">
        <f>IF(OR(stditems!C568=5,stditems!C568=10,stditems!C568=11,stditems!C568=30,stditems!C568=16,stditems!C568=12,stditems!C568=25),0,IF(OR(stditems!C568=15,stditems!C568=19,stditems!C568=20,stditems!C568=21,stditems!C568=22,stditems!C568=23,stditems!C568=24,stditems!C568=26,stditems!C568=28,stditems!C568=29,stditems!C568=30,stditems!C568=53,stditems!C568=62,stditems!C568=63,stditems!C568=64,stditems!C568=65,stditems!C568=90),stditems!D568,""))</f>
        <v>0</v>
      </c>
      <c r="D568" t="str">
        <f>IF(ISNA( VLOOKUP(C568,attrDesc!A:C,2,FALSE)),"", "\250/"&amp;VLOOKUP(C568,attrDesc!A:C,2,FALSE)&amp;":"&amp;VLOOKUP(C568,attrDesc!A:C,3,FALSE))</f>
        <v/>
      </c>
      <c r="F568" t="s">
        <v>1867</v>
      </c>
      <c r="H568" t="str">
        <f t="shared" si="32"/>
        <v>151/装备位置:衣服</v>
      </c>
      <c r="I568" t="str">
        <f t="shared" si="33"/>
        <v>金丝战袍=151/装备位置:衣服</v>
      </c>
      <c r="J568" t="str">
        <f t="shared" si="34"/>
        <v>\168/[物品备注]\250/可铸魂,释放强大力量</v>
      </c>
      <c r="K568" t="str">
        <f t="shared" si="35"/>
        <v>金丝战袍=\168/[物品备注]\250/可铸魂,释放强大力量</v>
      </c>
    </row>
    <row r="569" spans="1:11" x14ac:dyDescent="0.2">
      <c r="A569" t="str">
        <f>IF(LEN(stditems!B569)=0,"",stditems!B569)</f>
        <v>醉吟葬龙袍</v>
      </c>
      <c r="B569" t="str">
        <f>IF(stditems!C569=15,"装备位置:头盔",IF(OR(stditems!C569=19,stditems!C569=20,stditems!C569=21),"装备位置:项链",IF(OR(stditems!C569=5,stditems!C569=6),"装备位置:武器",IF(OR(stditems!C569=10,stditems!C569=11),"装备位置:衣服",IF(stditems!C569=16,"装备位置:斗笠",IF(OR(stditems!C569=22,stditems!C569=23),"装备位置:戒指",IF(OR(stditems!C569=24,stditems!C569=26),"装备位置:手镯",IF(stditems!C569=31,"双击使用物品",IF(stditems!C569=4,"书籍,双击使用",IF(stditems!C569=25,"装备位置:毒符",IF(stditems!C569=41,"任务物品",IF(stditems!C569=56,"强化宝石",IF(stditems!C569=0,"药品",IF(stditems!C569=3,"卷轴",IF(stditems!C569=43,"矿石",IF(stditems!C569=2,"可使用物品",IF(stditems!C569=64,"装备位置:腰带",IF(stditems!C569=62,"装备位置:鞋子",IF(stditems!C569=53,"装备位置:宝石\有气血石功能",IF(stditems!C569=63,"装备位置:灵石",IF(stditems!C569=65,"装备位置:官印",IF(stditems!C569=90,"装备位置:灵玉",IF(OR(stditems!C569=72,stditems!C569=73,stditems!C569=74),"装备位置:称号",IF(stditems!C569=30,"装备位置:勋章",IF(stditems!C569=28,"装备位置:马牌",IF(stditems!C569=12,"装备位置:盾牌",IF(OR(stditems!C569=66,stditems!C569=67),"装备位置:时装衣服",IF(OR(stditems!C569=68,stditems!C569=69),"装备位置:时装武器",IF(OR(stditems!C569=75,stditems!C569=76,stditems!C569=77),"装备位置:时装项链",IF(stditems!C569=78,"装备位置:时装头盔",IF(OR(stditems!C569=79,stditems!C569=80),"装备位置:时装手镯",IF(OR(stditems!C569=81,stditems!C569=82),"装备位置:时装戒指",IF(stditems!C569=83,"装备位置:时装勋章",IF(OR(stditems!C569=84,stditems!C569=85),"装备位置:时装腰带",IF(OR(stditems!C569=86,stditems!C569=87),"装备位置:时装靴子",IF(OR(stditems!C569=88,stditems!C569=89),"装备位置:时装宝石","其他物品"))))))))))))))))))))))))))))))))))))</f>
        <v>装备位置:衣服</v>
      </c>
      <c r="C569">
        <f>IF(OR(stditems!C569=5,stditems!C569=10,stditems!C569=11,stditems!C569=30,stditems!C569=16,stditems!C569=12,stditems!C569=25),0,IF(OR(stditems!C569=15,stditems!C569=19,stditems!C569=20,stditems!C569=21,stditems!C569=22,stditems!C569=23,stditems!C569=24,stditems!C569=26,stditems!C569=28,stditems!C569=29,stditems!C569=30,stditems!C569=53,stditems!C569=62,stditems!C569=63,stditems!C569=64,stditems!C569=65,stditems!C569=90),stditems!D569,""))</f>
        <v>0</v>
      </c>
      <c r="D569" t="str">
        <f>IF(ISNA( VLOOKUP(C569,attrDesc!A:C,2,FALSE)),"", "\250/"&amp;VLOOKUP(C569,attrDesc!A:C,2,FALSE)&amp;":"&amp;VLOOKUP(C569,attrDesc!A:C,3,FALSE))</f>
        <v/>
      </c>
      <c r="F569" t="s">
        <v>1867</v>
      </c>
      <c r="H569" t="str">
        <f t="shared" si="32"/>
        <v>151/装备位置:衣服</v>
      </c>
      <c r="I569" t="str">
        <f t="shared" si="33"/>
        <v>醉吟葬龙袍=151/装备位置:衣服</v>
      </c>
      <c r="J569" t="str">
        <f t="shared" si="34"/>
        <v>\168/[物品备注]\250/可铸魂,释放强大力量</v>
      </c>
      <c r="K569" t="str">
        <f t="shared" si="35"/>
        <v>醉吟葬龙袍=\168/[物品备注]\250/可铸魂,释放强大力量</v>
      </c>
    </row>
    <row r="570" spans="1:11" x14ac:dyDescent="0.2">
      <c r="A570" t="str">
        <f>IF(LEN(stditems!B570)=0,"",stditems!B570)</f>
        <v>柳神九烈甲</v>
      </c>
      <c r="B570" t="str">
        <f>IF(stditems!C570=15,"装备位置:头盔",IF(OR(stditems!C570=19,stditems!C570=20,stditems!C570=21),"装备位置:项链",IF(OR(stditems!C570=5,stditems!C570=6),"装备位置:武器",IF(OR(stditems!C570=10,stditems!C570=11),"装备位置:衣服",IF(stditems!C570=16,"装备位置:斗笠",IF(OR(stditems!C570=22,stditems!C570=23),"装备位置:戒指",IF(OR(stditems!C570=24,stditems!C570=26),"装备位置:手镯",IF(stditems!C570=31,"双击使用物品",IF(stditems!C570=4,"书籍,双击使用",IF(stditems!C570=25,"装备位置:毒符",IF(stditems!C570=41,"任务物品",IF(stditems!C570=56,"强化宝石",IF(stditems!C570=0,"药品",IF(stditems!C570=3,"卷轴",IF(stditems!C570=43,"矿石",IF(stditems!C570=2,"可使用物品",IF(stditems!C570=64,"装备位置:腰带",IF(stditems!C570=62,"装备位置:鞋子",IF(stditems!C570=53,"装备位置:宝石\有气血石功能",IF(stditems!C570=63,"装备位置:灵石",IF(stditems!C570=65,"装备位置:官印",IF(stditems!C570=90,"装备位置:灵玉",IF(OR(stditems!C570=72,stditems!C570=73,stditems!C570=74),"装备位置:称号",IF(stditems!C570=30,"装备位置:勋章",IF(stditems!C570=28,"装备位置:马牌",IF(stditems!C570=12,"装备位置:盾牌",IF(OR(stditems!C570=66,stditems!C570=67),"装备位置:时装衣服",IF(OR(stditems!C570=68,stditems!C570=69),"装备位置:时装武器",IF(OR(stditems!C570=75,stditems!C570=76,stditems!C570=77),"装备位置:时装项链",IF(stditems!C570=78,"装备位置:时装头盔",IF(OR(stditems!C570=79,stditems!C570=80),"装备位置:时装手镯",IF(OR(stditems!C570=81,stditems!C570=82),"装备位置:时装戒指",IF(stditems!C570=83,"装备位置:时装勋章",IF(OR(stditems!C570=84,stditems!C570=85),"装备位置:时装腰带",IF(OR(stditems!C570=86,stditems!C570=87),"装备位置:时装靴子",IF(OR(stditems!C570=88,stditems!C570=89),"装备位置:时装宝石","其他物品"))))))))))))))))))))))))))))))))))))</f>
        <v>装备位置:衣服</v>
      </c>
      <c r="C570">
        <f>IF(OR(stditems!C570=5,stditems!C570=10,stditems!C570=11,stditems!C570=30,stditems!C570=16,stditems!C570=12,stditems!C570=25),0,IF(OR(stditems!C570=15,stditems!C570=19,stditems!C570=20,stditems!C570=21,stditems!C570=22,stditems!C570=23,stditems!C570=24,stditems!C570=26,stditems!C570=28,stditems!C570=29,stditems!C570=30,stditems!C570=53,stditems!C570=62,stditems!C570=63,stditems!C570=64,stditems!C570=65,stditems!C570=90),stditems!D570,""))</f>
        <v>0</v>
      </c>
      <c r="D570" t="str">
        <f>IF(ISNA( VLOOKUP(C570,attrDesc!A:C,2,FALSE)),"", "\250/"&amp;VLOOKUP(C570,attrDesc!A:C,2,FALSE)&amp;":"&amp;VLOOKUP(C570,attrDesc!A:C,3,FALSE))</f>
        <v/>
      </c>
      <c r="F570" t="s">
        <v>1867</v>
      </c>
      <c r="H570" t="str">
        <f t="shared" si="32"/>
        <v>151/装备位置:衣服</v>
      </c>
      <c r="I570" t="str">
        <f t="shared" si="33"/>
        <v>柳神九烈甲=151/装备位置:衣服</v>
      </c>
      <c r="J570" t="str">
        <f t="shared" si="34"/>
        <v>\168/[物品备注]\250/可铸魂,释放强大力量</v>
      </c>
      <c r="K570" t="str">
        <f t="shared" si="35"/>
        <v>柳神九烈甲=\168/[物品备注]\250/可铸魂,释放强大力量</v>
      </c>
    </row>
    <row r="571" spans="1:11" x14ac:dyDescent="0.2">
      <c r="A571" t="str">
        <f>IF(LEN(stditems!B571)=0,"",stditems!B571)</f>
        <v>东溟战袍</v>
      </c>
      <c r="B571" t="str">
        <f>IF(stditems!C571=15,"装备位置:头盔",IF(OR(stditems!C571=19,stditems!C571=20,stditems!C571=21),"装备位置:项链",IF(OR(stditems!C571=5,stditems!C571=6),"装备位置:武器",IF(OR(stditems!C571=10,stditems!C571=11),"装备位置:衣服",IF(stditems!C571=16,"装备位置:斗笠",IF(OR(stditems!C571=22,stditems!C571=23),"装备位置:戒指",IF(OR(stditems!C571=24,stditems!C571=26),"装备位置:手镯",IF(stditems!C571=31,"双击使用物品",IF(stditems!C571=4,"书籍,双击使用",IF(stditems!C571=25,"装备位置:毒符",IF(stditems!C571=41,"任务物品",IF(stditems!C571=56,"强化宝石",IF(stditems!C571=0,"药品",IF(stditems!C571=3,"卷轴",IF(stditems!C571=43,"矿石",IF(stditems!C571=2,"可使用物品",IF(stditems!C571=64,"装备位置:腰带",IF(stditems!C571=62,"装备位置:鞋子",IF(stditems!C571=53,"装备位置:宝石\有气血石功能",IF(stditems!C571=63,"装备位置:灵石",IF(stditems!C571=65,"装备位置:官印",IF(stditems!C571=90,"装备位置:灵玉",IF(OR(stditems!C571=72,stditems!C571=73,stditems!C571=74),"装备位置:称号",IF(stditems!C571=30,"装备位置:勋章",IF(stditems!C571=28,"装备位置:马牌",IF(stditems!C571=12,"装备位置:盾牌",IF(OR(stditems!C571=66,stditems!C571=67),"装备位置:时装衣服",IF(OR(stditems!C571=68,stditems!C571=69),"装备位置:时装武器",IF(OR(stditems!C571=75,stditems!C571=76,stditems!C571=77),"装备位置:时装项链",IF(stditems!C571=78,"装备位置:时装头盔",IF(OR(stditems!C571=79,stditems!C571=80),"装备位置:时装手镯",IF(OR(stditems!C571=81,stditems!C571=82),"装备位置:时装戒指",IF(stditems!C571=83,"装备位置:时装勋章",IF(OR(stditems!C571=84,stditems!C571=85),"装备位置:时装腰带",IF(OR(stditems!C571=86,stditems!C571=87),"装备位置:时装靴子",IF(OR(stditems!C571=88,stditems!C571=89),"装备位置:时装宝石","其他物品"))))))))))))))))))))))))))))))))))))</f>
        <v>装备位置:衣服</v>
      </c>
      <c r="C571">
        <f>IF(OR(stditems!C571=5,stditems!C571=10,stditems!C571=11,stditems!C571=30,stditems!C571=16,stditems!C571=12,stditems!C571=25),0,IF(OR(stditems!C571=15,stditems!C571=19,stditems!C571=20,stditems!C571=21,stditems!C571=22,stditems!C571=23,stditems!C571=24,stditems!C571=26,stditems!C571=28,stditems!C571=29,stditems!C571=30,stditems!C571=53,stditems!C571=62,stditems!C571=63,stditems!C571=64,stditems!C571=65,stditems!C571=90),stditems!D571,""))</f>
        <v>0</v>
      </c>
      <c r="D571" t="str">
        <f>IF(ISNA( VLOOKUP(C571,attrDesc!A:C,2,FALSE)),"", "\250/"&amp;VLOOKUP(C571,attrDesc!A:C,2,FALSE)&amp;":"&amp;VLOOKUP(C571,attrDesc!A:C,3,FALSE))</f>
        <v/>
      </c>
      <c r="F571" t="s">
        <v>1867</v>
      </c>
      <c r="H571" t="str">
        <f t="shared" si="32"/>
        <v>151/装备位置:衣服</v>
      </c>
      <c r="I571" t="str">
        <f t="shared" si="33"/>
        <v>东溟战袍=151/装备位置:衣服</v>
      </c>
      <c r="J571" t="str">
        <f t="shared" si="34"/>
        <v>\168/[物品备注]\250/可铸魂,释放强大力量</v>
      </c>
      <c r="K571" t="str">
        <f t="shared" si="35"/>
        <v>东溟战袍=\168/[物品备注]\250/可铸魂,释放强大力量</v>
      </c>
    </row>
    <row r="572" spans="1:11" x14ac:dyDescent="0.2">
      <c r="A572" t="str">
        <f>IF(LEN(stditems!B572)=0,"",stditems!B572)</f>
        <v>疏烟幽寂甲</v>
      </c>
      <c r="B572" t="str">
        <f>IF(stditems!C572=15,"装备位置:头盔",IF(OR(stditems!C572=19,stditems!C572=20,stditems!C572=21),"装备位置:项链",IF(OR(stditems!C572=5,stditems!C572=6),"装备位置:武器",IF(OR(stditems!C572=10,stditems!C572=11),"装备位置:衣服",IF(stditems!C572=16,"装备位置:斗笠",IF(OR(stditems!C572=22,stditems!C572=23),"装备位置:戒指",IF(OR(stditems!C572=24,stditems!C572=26),"装备位置:手镯",IF(stditems!C572=31,"双击使用物品",IF(stditems!C572=4,"书籍,双击使用",IF(stditems!C572=25,"装备位置:毒符",IF(stditems!C572=41,"任务物品",IF(stditems!C572=56,"强化宝石",IF(stditems!C572=0,"药品",IF(stditems!C572=3,"卷轴",IF(stditems!C572=43,"矿石",IF(stditems!C572=2,"可使用物品",IF(stditems!C572=64,"装备位置:腰带",IF(stditems!C572=62,"装备位置:鞋子",IF(stditems!C572=53,"装备位置:宝石\有气血石功能",IF(stditems!C572=63,"装备位置:灵石",IF(stditems!C572=65,"装备位置:官印",IF(stditems!C572=90,"装备位置:灵玉",IF(OR(stditems!C572=72,stditems!C572=73,stditems!C572=74),"装备位置:称号",IF(stditems!C572=30,"装备位置:勋章",IF(stditems!C572=28,"装备位置:马牌",IF(stditems!C572=12,"装备位置:盾牌",IF(OR(stditems!C572=66,stditems!C572=67),"装备位置:时装衣服",IF(OR(stditems!C572=68,stditems!C572=69),"装备位置:时装武器",IF(OR(stditems!C572=75,stditems!C572=76,stditems!C572=77),"装备位置:时装项链",IF(stditems!C572=78,"装备位置:时装头盔",IF(OR(stditems!C572=79,stditems!C572=80),"装备位置:时装手镯",IF(OR(stditems!C572=81,stditems!C572=82),"装备位置:时装戒指",IF(stditems!C572=83,"装备位置:时装勋章",IF(OR(stditems!C572=84,stditems!C572=85),"装备位置:时装腰带",IF(OR(stditems!C572=86,stditems!C572=87),"装备位置:时装靴子",IF(OR(stditems!C572=88,stditems!C572=89),"装备位置:时装宝石","其他物品"))))))))))))))))))))))))))))))))))))</f>
        <v>装备位置:衣服</v>
      </c>
      <c r="C572">
        <f>IF(OR(stditems!C572=5,stditems!C572=10,stditems!C572=11,stditems!C572=30,stditems!C572=16,stditems!C572=12,stditems!C572=25),0,IF(OR(stditems!C572=15,stditems!C572=19,stditems!C572=20,stditems!C572=21,stditems!C572=22,stditems!C572=23,stditems!C572=24,stditems!C572=26,stditems!C572=28,stditems!C572=29,stditems!C572=30,stditems!C572=53,stditems!C572=62,stditems!C572=63,stditems!C572=64,stditems!C572=65,stditems!C572=90),stditems!D572,""))</f>
        <v>0</v>
      </c>
      <c r="D572" t="str">
        <f>IF(ISNA( VLOOKUP(C572,attrDesc!A:C,2,FALSE)),"", "\250/"&amp;VLOOKUP(C572,attrDesc!A:C,2,FALSE)&amp;":"&amp;VLOOKUP(C572,attrDesc!A:C,3,FALSE))</f>
        <v/>
      </c>
      <c r="F572" t="s">
        <v>1867</v>
      </c>
      <c r="H572" t="str">
        <f t="shared" si="32"/>
        <v>151/装备位置:衣服</v>
      </c>
      <c r="I572" t="str">
        <f t="shared" si="33"/>
        <v>疏烟幽寂甲=151/装备位置:衣服</v>
      </c>
      <c r="J572" t="str">
        <f t="shared" si="34"/>
        <v>\168/[物品备注]\250/可铸魂,释放强大力量</v>
      </c>
      <c r="K572" t="str">
        <f t="shared" si="35"/>
        <v>疏烟幽寂甲=\168/[物品备注]\250/可铸魂,释放强大力量</v>
      </c>
    </row>
    <row r="573" spans="1:11" x14ac:dyDescent="0.2">
      <c r="A573" t="str">
        <f>IF(LEN(stditems!B573)=0,"",stditems!B573)</f>
        <v>堕天甲</v>
      </c>
      <c r="B573" t="str">
        <f>IF(stditems!C573=15,"装备位置:头盔",IF(OR(stditems!C573=19,stditems!C573=20,stditems!C573=21),"装备位置:项链",IF(OR(stditems!C573=5,stditems!C573=6),"装备位置:武器",IF(OR(stditems!C573=10,stditems!C573=11),"装备位置:衣服",IF(stditems!C573=16,"装备位置:斗笠",IF(OR(stditems!C573=22,stditems!C573=23),"装备位置:戒指",IF(OR(stditems!C573=24,stditems!C573=26),"装备位置:手镯",IF(stditems!C573=31,"双击使用物品",IF(stditems!C573=4,"书籍,双击使用",IF(stditems!C573=25,"装备位置:毒符",IF(stditems!C573=41,"任务物品",IF(stditems!C573=56,"强化宝石",IF(stditems!C573=0,"药品",IF(stditems!C573=3,"卷轴",IF(stditems!C573=43,"矿石",IF(stditems!C573=2,"可使用物品",IF(stditems!C573=64,"装备位置:腰带",IF(stditems!C573=62,"装备位置:鞋子",IF(stditems!C573=53,"装备位置:宝石\有气血石功能",IF(stditems!C573=63,"装备位置:灵石",IF(stditems!C573=65,"装备位置:官印",IF(stditems!C573=90,"装备位置:灵玉",IF(OR(stditems!C573=72,stditems!C573=73,stditems!C573=74),"装备位置:称号",IF(stditems!C573=30,"装备位置:勋章",IF(stditems!C573=28,"装备位置:马牌",IF(stditems!C573=12,"装备位置:盾牌",IF(OR(stditems!C573=66,stditems!C573=67),"装备位置:时装衣服",IF(OR(stditems!C573=68,stditems!C573=69),"装备位置:时装武器",IF(OR(stditems!C573=75,stditems!C573=76,stditems!C573=77),"装备位置:时装项链",IF(stditems!C573=78,"装备位置:时装头盔",IF(OR(stditems!C573=79,stditems!C573=80),"装备位置:时装手镯",IF(OR(stditems!C573=81,stditems!C573=82),"装备位置:时装戒指",IF(stditems!C573=83,"装备位置:时装勋章",IF(OR(stditems!C573=84,stditems!C573=85),"装备位置:时装腰带",IF(OR(stditems!C573=86,stditems!C573=87),"装备位置:时装靴子",IF(OR(stditems!C573=88,stditems!C573=89),"装备位置:时装宝石","其他物品"))))))))))))))))))))))))))))))))))))</f>
        <v>装备位置:衣服</v>
      </c>
      <c r="C573">
        <f>IF(OR(stditems!C573=5,stditems!C573=10,stditems!C573=11,stditems!C573=30,stditems!C573=16,stditems!C573=12,stditems!C573=25),0,IF(OR(stditems!C573=15,stditems!C573=19,stditems!C573=20,stditems!C573=21,stditems!C573=22,stditems!C573=23,stditems!C573=24,stditems!C573=26,stditems!C573=28,stditems!C573=29,stditems!C573=30,stditems!C573=53,stditems!C573=62,stditems!C573=63,stditems!C573=64,stditems!C573=65,stditems!C573=90),stditems!D573,""))</f>
        <v>0</v>
      </c>
      <c r="D573" t="str">
        <f>IF(ISNA( VLOOKUP(C573,attrDesc!A:C,2,FALSE)),"", "\250/"&amp;VLOOKUP(C573,attrDesc!A:C,2,FALSE)&amp;":"&amp;VLOOKUP(C573,attrDesc!A:C,3,FALSE))</f>
        <v/>
      </c>
      <c r="F573" t="s">
        <v>1867</v>
      </c>
      <c r="H573" t="str">
        <f t="shared" si="32"/>
        <v>151/装备位置:衣服</v>
      </c>
      <c r="I573" t="str">
        <f t="shared" si="33"/>
        <v>堕天甲=151/装备位置:衣服</v>
      </c>
      <c r="J573" t="str">
        <f t="shared" si="34"/>
        <v>\168/[物品备注]\250/可铸魂,释放强大力量</v>
      </c>
      <c r="K573" t="str">
        <f t="shared" si="35"/>
        <v>堕天甲=\168/[物品备注]\250/可铸魂,释放强大力量</v>
      </c>
    </row>
    <row r="574" spans="1:11" x14ac:dyDescent="0.2">
      <c r="A574" t="str">
        <f>IF(LEN(stditems!B574)=0,"",stditems!B574)</f>
        <v>鎏霜月魄甲</v>
      </c>
      <c r="B574" t="str">
        <f>IF(stditems!C574=15,"装备位置:头盔",IF(OR(stditems!C574=19,stditems!C574=20,stditems!C574=21),"装备位置:项链",IF(OR(stditems!C574=5,stditems!C574=6),"装备位置:武器",IF(OR(stditems!C574=10,stditems!C574=11),"装备位置:衣服",IF(stditems!C574=16,"装备位置:斗笠",IF(OR(stditems!C574=22,stditems!C574=23),"装备位置:戒指",IF(OR(stditems!C574=24,stditems!C574=26),"装备位置:手镯",IF(stditems!C574=31,"双击使用物品",IF(stditems!C574=4,"书籍,双击使用",IF(stditems!C574=25,"装备位置:毒符",IF(stditems!C574=41,"任务物品",IF(stditems!C574=56,"强化宝石",IF(stditems!C574=0,"药品",IF(stditems!C574=3,"卷轴",IF(stditems!C574=43,"矿石",IF(stditems!C574=2,"可使用物品",IF(stditems!C574=64,"装备位置:腰带",IF(stditems!C574=62,"装备位置:鞋子",IF(stditems!C574=53,"装备位置:宝石\有气血石功能",IF(stditems!C574=63,"装备位置:灵石",IF(stditems!C574=65,"装备位置:官印",IF(stditems!C574=90,"装备位置:灵玉",IF(OR(stditems!C574=72,stditems!C574=73,stditems!C574=74),"装备位置:称号",IF(stditems!C574=30,"装备位置:勋章",IF(stditems!C574=28,"装备位置:马牌",IF(stditems!C574=12,"装备位置:盾牌",IF(OR(stditems!C574=66,stditems!C574=67),"装备位置:时装衣服",IF(OR(stditems!C574=68,stditems!C574=69),"装备位置:时装武器",IF(OR(stditems!C574=75,stditems!C574=76,stditems!C574=77),"装备位置:时装项链",IF(stditems!C574=78,"装备位置:时装头盔",IF(OR(stditems!C574=79,stditems!C574=80),"装备位置:时装手镯",IF(OR(stditems!C574=81,stditems!C574=82),"装备位置:时装戒指",IF(stditems!C574=83,"装备位置:时装勋章",IF(OR(stditems!C574=84,stditems!C574=85),"装备位置:时装腰带",IF(OR(stditems!C574=86,stditems!C574=87),"装备位置:时装靴子",IF(OR(stditems!C574=88,stditems!C574=89),"装备位置:时装宝石","其他物品"))))))))))))))))))))))))))))))))))))</f>
        <v>装备位置:衣服</v>
      </c>
      <c r="C574">
        <f>IF(OR(stditems!C574=5,stditems!C574=10,stditems!C574=11,stditems!C574=30,stditems!C574=16,stditems!C574=12,stditems!C574=25),0,IF(OR(stditems!C574=15,stditems!C574=19,stditems!C574=20,stditems!C574=21,stditems!C574=22,stditems!C574=23,stditems!C574=24,stditems!C574=26,stditems!C574=28,stditems!C574=29,stditems!C574=30,stditems!C574=53,stditems!C574=62,stditems!C574=63,stditems!C574=64,stditems!C574=65,stditems!C574=90),stditems!D574,""))</f>
        <v>0</v>
      </c>
      <c r="D574" t="str">
        <f>IF(ISNA( VLOOKUP(C574,attrDesc!A:C,2,FALSE)),"", "\250/"&amp;VLOOKUP(C574,attrDesc!A:C,2,FALSE)&amp;":"&amp;VLOOKUP(C574,attrDesc!A:C,3,FALSE))</f>
        <v/>
      </c>
      <c r="F574" t="s">
        <v>1867</v>
      </c>
      <c r="H574" t="str">
        <f t="shared" si="32"/>
        <v>151/装备位置:衣服</v>
      </c>
      <c r="I574" t="str">
        <f t="shared" si="33"/>
        <v>鎏霜月魄甲=151/装备位置:衣服</v>
      </c>
      <c r="J574" t="str">
        <f t="shared" si="34"/>
        <v>\168/[物品备注]\250/可铸魂,释放强大力量</v>
      </c>
      <c r="K574" t="str">
        <f t="shared" si="35"/>
        <v>鎏霜月魄甲=\168/[物品备注]\250/可铸魂,释放强大力量</v>
      </c>
    </row>
    <row r="575" spans="1:11" x14ac:dyDescent="0.2">
      <c r="A575" t="str">
        <f>IF(LEN(stditems!B575)=0,"",stditems!B575)</f>
        <v>乞伏炽盘甲</v>
      </c>
      <c r="B575" t="str">
        <f>IF(stditems!C575=15,"装备位置:头盔",IF(OR(stditems!C575=19,stditems!C575=20,stditems!C575=21),"装备位置:项链",IF(OR(stditems!C575=5,stditems!C575=6),"装备位置:武器",IF(OR(stditems!C575=10,stditems!C575=11),"装备位置:衣服",IF(stditems!C575=16,"装备位置:斗笠",IF(OR(stditems!C575=22,stditems!C575=23),"装备位置:戒指",IF(OR(stditems!C575=24,stditems!C575=26),"装备位置:手镯",IF(stditems!C575=31,"双击使用物品",IF(stditems!C575=4,"书籍,双击使用",IF(stditems!C575=25,"装备位置:毒符",IF(stditems!C575=41,"任务物品",IF(stditems!C575=56,"强化宝石",IF(stditems!C575=0,"药品",IF(stditems!C575=3,"卷轴",IF(stditems!C575=43,"矿石",IF(stditems!C575=2,"可使用物品",IF(stditems!C575=64,"装备位置:腰带",IF(stditems!C575=62,"装备位置:鞋子",IF(stditems!C575=53,"装备位置:宝石\有气血石功能",IF(stditems!C575=63,"装备位置:灵石",IF(stditems!C575=65,"装备位置:官印",IF(stditems!C575=90,"装备位置:灵玉",IF(OR(stditems!C575=72,stditems!C575=73,stditems!C575=74),"装备位置:称号",IF(stditems!C575=30,"装备位置:勋章",IF(stditems!C575=28,"装备位置:马牌",IF(stditems!C575=12,"装备位置:盾牌",IF(OR(stditems!C575=66,stditems!C575=67),"装备位置:时装衣服",IF(OR(stditems!C575=68,stditems!C575=69),"装备位置:时装武器",IF(OR(stditems!C575=75,stditems!C575=76,stditems!C575=77),"装备位置:时装项链",IF(stditems!C575=78,"装备位置:时装头盔",IF(OR(stditems!C575=79,stditems!C575=80),"装备位置:时装手镯",IF(OR(stditems!C575=81,stditems!C575=82),"装备位置:时装戒指",IF(stditems!C575=83,"装备位置:时装勋章",IF(OR(stditems!C575=84,stditems!C575=85),"装备位置:时装腰带",IF(OR(stditems!C575=86,stditems!C575=87),"装备位置:时装靴子",IF(OR(stditems!C575=88,stditems!C575=89),"装备位置:时装宝石","其他物品"))))))))))))))))))))))))))))))))))))</f>
        <v>装备位置:衣服</v>
      </c>
      <c r="C575">
        <f>IF(OR(stditems!C575=5,stditems!C575=10,stditems!C575=11,stditems!C575=30,stditems!C575=16,stditems!C575=12,stditems!C575=25),0,IF(OR(stditems!C575=15,stditems!C575=19,stditems!C575=20,stditems!C575=21,stditems!C575=22,stditems!C575=23,stditems!C575=24,stditems!C575=26,stditems!C575=28,stditems!C575=29,stditems!C575=30,stditems!C575=53,stditems!C575=62,stditems!C575=63,stditems!C575=64,stditems!C575=65,stditems!C575=90),stditems!D575,""))</f>
        <v>0</v>
      </c>
      <c r="D575" t="str">
        <f>IF(ISNA( VLOOKUP(C575,attrDesc!A:C,2,FALSE)),"", "\250/"&amp;VLOOKUP(C575,attrDesc!A:C,2,FALSE)&amp;":"&amp;VLOOKUP(C575,attrDesc!A:C,3,FALSE))</f>
        <v/>
      </c>
      <c r="F575" t="s">
        <v>1867</v>
      </c>
      <c r="H575" t="str">
        <f t="shared" si="32"/>
        <v>151/装备位置:衣服</v>
      </c>
      <c r="I575" t="str">
        <f t="shared" si="33"/>
        <v>乞伏炽盘甲=151/装备位置:衣服</v>
      </c>
      <c r="J575" t="str">
        <f t="shared" si="34"/>
        <v>\168/[物品备注]\250/可铸魂,释放强大力量</v>
      </c>
      <c r="K575" t="str">
        <f t="shared" si="35"/>
        <v>乞伏炽盘甲=\168/[物品备注]\250/可铸魂,释放强大力量</v>
      </c>
    </row>
    <row r="576" spans="1:11" x14ac:dyDescent="0.2">
      <c r="A576" t="str">
        <f>IF(LEN(stditems!B576)=0,"",stditems!B576)</f>
        <v>宵烛霓衣</v>
      </c>
      <c r="B576" t="str">
        <f>IF(stditems!C576=15,"装备位置:头盔",IF(OR(stditems!C576=19,stditems!C576=20,stditems!C576=21),"装备位置:项链",IF(OR(stditems!C576=5,stditems!C576=6),"装备位置:武器",IF(OR(stditems!C576=10,stditems!C576=11),"装备位置:衣服",IF(stditems!C576=16,"装备位置:斗笠",IF(OR(stditems!C576=22,stditems!C576=23),"装备位置:戒指",IF(OR(stditems!C576=24,stditems!C576=26),"装备位置:手镯",IF(stditems!C576=31,"双击使用物品",IF(stditems!C576=4,"书籍,双击使用",IF(stditems!C576=25,"装备位置:毒符",IF(stditems!C576=41,"任务物品",IF(stditems!C576=56,"强化宝石",IF(stditems!C576=0,"药品",IF(stditems!C576=3,"卷轴",IF(stditems!C576=43,"矿石",IF(stditems!C576=2,"可使用物品",IF(stditems!C576=64,"装备位置:腰带",IF(stditems!C576=62,"装备位置:鞋子",IF(stditems!C576=53,"装备位置:宝石\有气血石功能",IF(stditems!C576=63,"装备位置:灵石",IF(stditems!C576=65,"装备位置:官印",IF(stditems!C576=90,"装备位置:灵玉",IF(OR(stditems!C576=72,stditems!C576=73,stditems!C576=74),"装备位置:称号",IF(stditems!C576=30,"装备位置:勋章",IF(stditems!C576=28,"装备位置:马牌",IF(stditems!C576=12,"装备位置:盾牌",IF(OR(stditems!C576=66,stditems!C576=67),"装备位置:时装衣服",IF(OR(stditems!C576=68,stditems!C576=69),"装备位置:时装武器",IF(OR(stditems!C576=75,stditems!C576=76,stditems!C576=77),"装备位置:时装项链",IF(stditems!C576=78,"装备位置:时装头盔",IF(OR(stditems!C576=79,stditems!C576=80),"装备位置:时装手镯",IF(OR(stditems!C576=81,stditems!C576=82),"装备位置:时装戒指",IF(stditems!C576=83,"装备位置:时装勋章",IF(OR(stditems!C576=84,stditems!C576=85),"装备位置:时装腰带",IF(OR(stditems!C576=86,stditems!C576=87),"装备位置:时装靴子",IF(OR(stditems!C576=88,stditems!C576=89),"装备位置:时装宝石","其他物品"))))))))))))))))))))))))))))))))))))</f>
        <v>装备位置:衣服</v>
      </c>
      <c r="C576">
        <f>IF(OR(stditems!C576=5,stditems!C576=10,stditems!C576=11,stditems!C576=30,stditems!C576=16,stditems!C576=12,stditems!C576=25),0,IF(OR(stditems!C576=15,stditems!C576=19,stditems!C576=20,stditems!C576=21,stditems!C576=22,stditems!C576=23,stditems!C576=24,stditems!C576=26,stditems!C576=28,stditems!C576=29,stditems!C576=30,stditems!C576=53,stditems!C576=62,stditems!C576=63,stditems!C576=64,stditems!C576=65,stditems!C576=90),stditems!D576,""))</f>
        <v>0</v>
      </c>
      <c r="D576" t="str">
        <f>IF(ISNA( VLOOKUP(C576,attrDesc!A:C,2,FALSE)),"", "\250/"&amp;VLOOKUP(C576,attrDesc!A:C,2,FALSE)&amp;":"&amp;VLOOKUP(C576,attrDesc!A:C,3,FALSE))</f>
        <v/>
      </c>
      <c r="F576" t="s">
        <v>1867</v>
      </c>
      <c r="H576" t="str">
        <f t="shared" si="32"/>
        <v>151/装备位置:衣服</v>
      </c>
      <c r="I576" t="str">
        <f t="shared" si="33"/>
        <v>宵烛霓衣=151/装备位置:衣服</v>
      </c>
      <c r="J576" t="str">
        <f t="shared" si="34"/>
        <v>\168/[物品备注]\250/可铸魂,释放强大力量</v>
      </c>
      <c r="K576" t="str">
        <f t="shared" si="35"/>
        <v>宵烛霓衣=\168/[物品备注]\250/可铸魂,释放强大力量</v>
      </c>
    </row>
    <row r="577" spans="1:11" x14ac:dyDescent="0.2">
      <c r="A577" t="str">
        <f>IF(LEN(stditems!B577)=0,"",stditems!B577)</f>
        <v>灵夔墨衣</v>
      </c>
      <c r="B577" t="str">
        <f>IF(stditems!C577=15,"装备位置:头盔",IF(OR(stditems!C577=19,stditems!C577=20,stditems!C577=21),"装备位置:项链",IF(OR(stditems!C577=5,stditems!C577=6),"装备位置:武器",IF(OR(stditems!C577=10,stditems!C577=11),"装备位置:衣服",IF(stditems!C577=16,"装备位置:斗笠",IF(OR(stditems!C577=22,stditems!C577=23),"装备位置:戒指",IF(OR(stditems!C577=24,stditems!C577=26),"装备位置:手镯",IF(stditems!C577=31,"双击使用物品",IF(stditems!C577=4,"书籍,双击使用",IF(stditems!C577=25,"装备位置:毒符",IF(stditems!C577=41,"任务物品",IF(stditems!C577=56,"强化宝石",IF(stditems!C577=0,"药品",IF(stditems!C577=3,"卷轴",IF(stditems!C577=43,"矿石",IF(stditems!C577=2,"可使用物品",IF(stditems!C577=64,"装备位置:腰带",IF(stditems!C577=62,"装备位置:鞋子",IF(stditems!C577=53,"装备位置:宝石\有气血石功能",IF(stditems!C577=63,"装备位置:灵石",IF(stditems!C577=65,"装备位置:官印",IF(stditems!C577=90,"装备位置:灵玉",IF(OR(stditems!C577=72,stditems!C577=73,stditems!C577=74),"装备位置:称号",IF(stditems!C577=30,"装备位置:勋章",IF(stditems!C577=28,"装备位置:马牌",IF(stditems!C577=12,"装备位置:盾牌",IF(OR(stditems!C577=66,stditems!C577=67),"装备位置:时装衣服",IF(OR(stditems!C577=68,stditems!C577=69),"装备位置:时装武器",IF(OR(stditems!C577=75,stditems!C577=76,stditems!C577=77),"装备位置:时装项链",IF(stditems!C577=78,"装备位置:时装头盔",IF(OR(stditems!C577=79,stditems!C577=80),"装备位置:时装手镯",IF(OR(stditems!C577=81,stditems!C577=82),"装备位置:时装戒指",IF(stditems!C577=83,"装备位置:时装勋章",IF(OR(stditems!C577=84,stditems!C577=85),"装备位置:时装腰带",IF(OR(stditems!C577=86,stditems!C577=87),"装备位置:时装靴子",IF(OR(stditems!C577=88,stditems!C577=89),"装备位置:时装宝石","其他物品"))))))))))))))))))))))))))))))))))))</f>
        <v>装备位置:衣服</v>
      </c>
      <c r="C577">
        <f>IF(OR(stditems!C577=5,stditems!C577=10,stditems!C577=11,stditems!C577=30,stditems!C577=16,stditems!C577=12,stditems!C577=25),0,IF(OR(stditems!C577=15,stditems!C577=19,stditems!C577=20,stditems!C577=21,stditems!C577=22,stditems!C577=23,stditems!C577=24,stditems!C577=26,stditems!C577=28,stditems!C577=29,stditems!C577=30,stditems!C577=53,stditems!C577=62,stditems!C577=63,stditems!C577=64,stditems!C577=65,stditems!C577=90),stditems!D577,""))</f>
        <v>0</v>
      </c>
      <c r="D577" t="str">
        <f>IF(ISNA( VLOOKUP(C577,attrDesc!A:C,2,FALSE)),"", "\250/"&amp;VLOOKUP(C577,attrDesc!A:C,2,FALSE)&amp;":"&amp;VLOOKUP(C577,attrDesc!A:C,3,FALSE))</f>
        <v/>
      </c>
      <c r="F577" t="s">
        <v>1867</v>
      </c>
      <c r="H577" t="str">
        <f t="shared" si="32"/>
        <v>151/装备位置:衣服</v>
      </c>
      <c r="I577" t="str">
        <f t="shared" si="33"/>
        <v>灵夔墨衣=151/装备位置:衣服</v>
      </c>
      <c r="J577" t="str">
        <f t="shared" si="34"/>
        <v>\168/[物品备注]\250/可铸魂,释放强大力量</v>
      </c>
      <c r="K577" t="str">
        <f t="shared" si="35"/>
        <v>灵夔墨衣=\168/[物品备注]\250/可铸魂,释放强大力量</v>
      </c>
    </row>
    <row r="578" spans="1:11" x14ac:dyDescent="0.2">
      <c r="A578" t="str">
        <f>IF(LEN(stditems!B578)=0,"",stditems!B578)</f>
        <v>帝恨战衣</v>
      </c>
      <c r="B578" t="str">
        <f>IF(stditems!C578=15,"装备位置:头盔",IF(OR(stditems!C578=19,stditems!C578=20,stditems!C578=21),"装备位置:项链",IF(OR(stditems!C578=5,stditems!C578=6),"装备位置:武器",IF(OR(stditems!C578=10,stditems!C578=11),"装备位置:衣服",IF(stditems!C578=16,"装备位置:斗笠",IF(OR(stditems!C578=22,stditems!C578=23),"装备位置:戒指",IF(OR(stditems!C578=24,stditems!C578=26),"装备位置:手镯",IF(stditems!C578=31,"双击使用物品",IF(stditems!C578=4,"书籍,双击使用",IF(stditems!C578=25,"装备位置:毒符",IF(stditems!C578=41,"任务物品",IF(stditems!C578=56,"强化宝石",IF(stditems!C578=0,"药品",IF(stditems!C578=3,"卷轴",IF(stditems!C578=43,"矿石",IF(stditems!C578=2,"可使用物品",IF(stditems!C578=64,"装备位置:腰带",IF(stditems!C578=62,"装备位置:鞋子",IF(stditems!C578=53,"装备位置:宝石\有气血石功能",IF(stditems!C578=63,"装备位置:灵石",IF(stditems!C578=65,"装备位置:官印",IF(stditems!C578=90,"装备位置:灵玉",IF(OR(stditems!C578=72,stditems!C578=73,stditems!C578=74),"装备位置:称号",IF(stditems!C578=30,"装备位置:勋章",IF(stditems!C578=28,"装备位置:马牌",IF(stditems!C578=12,"装备位置:盾牌",IF(OR(stditems!C578=66,stditems!C578=67),"装备位置:时装衣服",IF(OR(stditems!C578=68,stditems!C578=69),"装备位置:时装武器",IF(OR(stditems!C578=75,stditems!C578=76,stditems!C578=77),"装备位置:时装项链",IF(stditems!C578=78,"装备位置:时装头盔",IF(OR(stditems!C578=79,stditems!C578=80),"装备位置:时装手镯",IF(OR(stditems!C578=81,stditems!C578=82),"装备位置:时装戒指",IF(stditems!C578=83,"装备位置:时装勋章",IF(OR(stditems!C578=84,stditems!C578=85),"装备位置:时装腰带",IF(OR(stditems!C578=86,stditems!C578=87),"装备位置:时装靴子",IF(OR(stditems!C578=88,stditems!C578=89),"装备位置:时装宝石","其他物品"))))))))))))))))))))))))))))))))))))</f>
        <v>装备位置:衣服</v>
      </c>
      <c r="C578">
        <f>IF(OR(stditems!C578=5,stditems!C578=10,stditems!C578=11,stditems!C578=30,stditems!C578=16,stditems!C578=12,stditems!C578=25),0,IF(OR(stditems!C578=15,stditems!C578=19,stditems!C578=20,stditems!C578=21,stditems!C578=22,stditems!C578=23,stditems!C578=24,stditems!C578=26,stditems!C578=28,stditems!C578=29,stditems!C578=30,stditems!C578=53,stditems!C578=62,stditems!C578=63,stditems!C578=64,stditems!C578=65,stditems!C578=90),stditems!D578,""))</f>
        <v>0</v>
      </c>
      <c r="D578" t="str">
        <f>IF(ISNA( VLOOKUP(C578,attrDesc!A:C,2,FALSE)),"", "\250/"&amp;VLOOKUP(C578,attrDesc!A:C,2,FALSE)&amp;":"&amp;VLOOKUP(C578,attrDesc!A:C,3,FALSE))</f>
        <v/>
      </c>
      <c r="F578" t="s">
        <v>1867</v>
      </c>
      <c r="H578" t="str">
        <f t="shared" si="32"/>
        <v>151/装备位置:衣服</v>
      </c>
      <c r="I578" t="str">
        <f t="shared" si="33"/>
        <v>帝恨战衣=151/装备位置:衣服</v>
      </c>
      <c r="J578" t="str">
        <f t="shared" si="34"/>
        <v>\168/[物品备注]\250/可铸魂,释放强大力量</v>
      </c>
      <c r="K578" t="str">
        <f t="shared" si="35"/>
        <v>帝恨战衣=\168/[物品备注]\250/可铸魂,释放强大力量</v>
      </c>
    </row>
    <row r="579" spans="1:11" x14ac:dyDescent="0.2">
      <c r="A579" t="str">
        <f>IF(LEN(stditems!B579)=0,"",stditems!B579)</f>
        <v>普化天尊衣</v>
      </c>
      <c r="B579" t="str">
        <f>IF(stditems!C579=15,"装备位置:头盔",IF(OR(stditems!C579=19,stditems!C579=20,stditems!C579=21),"装备位置:项链",IF(OR(stditems!C579=5,stditems!C579=6),"装备位置:武器",IF(OR(stditems!C579=10,stditems!C579=11),"装备位置:衣服",IF(stditems!C579=16,"装备位置:斗笠",IF(OR(stditems!C579=22,stditems!C579=23),"装备位置:戒指",IF(OR(stditems!C579=24,stditems!C579=26),"装备位置:手镯",IF(stditems!C579=31,"双击使用物品",IF(stditems!C579=4,"书籍,双击使用",IF(stditems!C579=25,"装备位置:毒符",IF(stditems!C579=41,"任务物品",IF(stditems!C579=56,"强化宝石",IF(stditems!C579=0,"药品",IF(stditems!C579=3,"卷轴",IF(stditems!C579=43,"矿石",IF(stditems!C579=2,"可使用物品",IF(stditems!C579=64,"装备位置:腰带",IF(stditems!C579=62,"装备位置:鞋子",IF(stditems!C579=53,"装备位置:宝石\有气血石功能",IF(stditems!C579=63,"装备位置:灵石",IF(stditems!C579=65,"装备位置:官印",IF(stditems!C579=90,"装备位置:灵玉",IF(OR(stditems!C579=72,stditems!C579=73,stditems!C579=74),"装备位置:称号",IF(stditems!C579=30,"装备位置:勋章",IF(stditems!C579=28,"装备位置:马牌",IF(stditems!C579=12,"装备位置:盾牌",IF(OR(stditems!C579=66,stditems!C579=67),"装备位置:时装衣服",IF(OR(stditems!C579=68,stditems!C579=69),"装备位置:时装武器",IF(OR(stditems!C579=75,stditems!C579=76,stditems!C579=77),"装备位置:时装项链",IF(stditems!C579=78,"装备位置:时装头盔",IF(OR(stditems!C579=79,stditems!C579=80),"装备位置:时装手镯",IF(OR(stditems!C579=81,stditems!C579=82),"装备位置:时装戒指",IF(stditems!C579=83,"装备位置:时装勋章",IF(OR(stditems!C579=84,stditems!C579=85),"装备位置:时装腰带",IF(OR(stditems!C579=86,stditems!C579=87),"装备位置:时装靴子",IF(OR(stditems!C579=88,stditems!C579=89),"装备位置:时装宝石","其他物品"))))))))))))))))))))))))))))))))))))</f>
        <v>装备位置:衣服</v>
      </c>
      <c r="C579">
        <f>IF(OR(stditems!C579=5,stditems!C579=10,stditems!C579=11,stditems!C579=30,stditems!C579=16,stditems!C579=12,stditems!C579=25),0,IF(OR(stditems!C579=15,stditems!C579=19,stditems!C579=20,stditems!C579=21,stditems!C579=22,stditems!C579=23,stditems!C579=24,stditems!C579=26,stditems!C579=28,stditems!C579=29,stditems!C579=30,stditems!C579=53,stditems!C579=62,stditems!C579=63,stditems!C579=64,stditems!C579=65,stditems!C579=90),stditems!D579,""))</f>
        <v>0</v>
      </c>
      <c r="D579" t="str">
        <f>IF(ISNA( VLOOKUP(C579,attrDesc!A:C,2,FALSE)),"", "\250/"&amp;VLOOKUP(C579,attrDesc!A:C,2,FALSE)&amp;":"&amp;VLOOKUP(C579,attrDesc!A:C,3,FALSE))</f>
        <v/>
      </c>
      <c r="F579" t="s">
        <v>1867</v>
      </c>
      <c r="H579" t="str">
        <f t="shared" ref="H579:H642" si="36">IF(LEN(A579)=0,"", IF(LEN(B579)=0,"","151/"&amp;B579)&amp;IF(LEN(D579)=0,"", "\249/"&amp;D579))</f>
        <v>151/装备位置:衣服</v>
      </c>
      <c r="I579" t="str">
        <f t="shared" ref="I579:I642" si="37">IF(LEN(H579)=0,"",A579&amp;"="&amp; H579)</f>
        <v>普化天尊衣=151/装备位置:衣服</v>
      </c>
      <c r="J579" t="str">
        <f t="shared" ref="J579:J642" si="38">IF(LEN(E579)=0,"", "\168/[物品特性]\"&amp;E579) &amp;IF(LEN(F579)=0,"", "\168/[物品备注]\"&amp; F579)&amp;IF(LEN(G579)=0,"", "\168/[物品出处]\"&amp; G579)</f>
        <v>\168/[物品备注]\250/可铸魂,释放强大力量</v>
      </c>
      <c r="K579" t="str">
        <f t="shared" ref="K579:K693" si="39">IF(LEN(J579)=0,"",A579&amp;"="&amp;J579)</f>
        <v>普化天尊衣=\168/[物品备注]\250/可铸魂,释放强大力量</v>
      </c>
    </row>
    <row r="580" spans="1:11" x14ac:dyDescent="0.2">
      <c r="A580" t="str">
        <f>IF(LEN(stditems!B580)=0,"",stditems!B580)</f>
        <v>霸王乌金衣</v>
      </c>
      <c r="B580" t="str">
        <f>IF(stditems!C580=15,"装备位置:头盔",IF(OR(stditems!C580=19,stditems!C580=20,stditems!C580=21),"装备位置:项链",IF(OR(stditems!C580=5,stditems!C580=6),"装备位置:武器",IF(OR(stditems!C580=10,stditems!C580=11),"装备位置:衣服",IF(stditems!C580=16,"装备位置:斗笠",IF(OR(stditems!C580=22,stditems!C580=23),"装备位置:戒指",IF(OR(stditems!C580=24,stditems!C580=26),"装备位置:手镯",IF(stditems!C580=31,"双击使用物品",IF(stditems!C580=4,"书籍,双击使用",IF(stditems!C580=25,"装备位置:毒符",IF(stditems!C580=41,"任务物品",IF(stditems!C580=56,"强化宝石",IF(stditems!C580=0,"药品",IF(stditems!C580=3,"卷轴",IF(stditems!C580=43,"矿石",IF(stditems!C580=2,"可使用物品",IF(stditems!C580=64,"装备位置:腰带",IF(stditems!C580=62,"装备位置:鞋子",IF(stditems!C580=53,"装备位置:宝石\有气血石功能",IF(stditems!C580=63,"装备位置:灵石",IF(stditems!C580=65,"装备位置:官印",IF(stditems!C580=90,"装备位置:灵玉",IF(OR(stditems!C580=72,stditems!C580=73,stditems!C580=74),"装备位置:称号",IF(stditems!C580=30,"装备位置:勋章",IF(stditems!C580=28,"装备位置:马牌",IF(stditems!C580=12,"装备位置:盾牌",IF(OR(stditems!C580=66,stditems!C580=67),"装备位置:时装衣服",IF(OR(stditems!C580=68,stditems!C580=69),"装备位置:时装武器",IF(OR(stditems!C580=75,stditems!C580=76,stditems!C580=77),"装备位置:时装项链",IF(stditems!C580=78,"装备位置:时装头盔",IF(OR(stditems!C580=79,stditems!C580=80),"装备位置:时装手镯",IF(OR(stditems!C580=81,stditems!C580=82),"装备位置:时装戒指",IF(stditems!C580=83,"装备位置:时装勋章",IF(OR(stditems!C580=84,stditems!C580=85),"装备位置:时装腰带",IF(OR(stditems!C580=86,stditems!C580=87),"装备位置:时装靴子",IF(OR(stditems!C580=88,stditems!C580=89),"装备位置:时装宝石","其他物品"))))))))))))))))))))))))))))))))))))</f>
        <v>装备位置:衣服</v>
      </c>
      <c r="C580">
        <f>IF(OR(stditems!C580=5,stditems!C580=10,stditems!C580=11,stditems!C580=30,stditems!C580=16,stditems!C580=12,stditems!C580=25),0,IF(OR(stditems!C580=15,stditems!C580=19,stditems!C580=20,stditems!C580=21,stditems!C580=22,stditems!C580=23,stditems!C580=24,stditems!C580=26,stditems!C580=28,stditems!C580=29,stditems!C580=30,stditems!C580=53,stditems!C580=62,stditems!C580=63,stditems!C580=64,stditems!C580=65,stditems!C580=90),stditems!D580,""))</f>
        <v>0</v>
      </c>
      <c r="D580" t="str">
        <f>IF(ISNA( VLOOKUP(C580,attrDesc!A:C,2,FALSE)),"", "\250/"&amp;VLOOKUP(C580,attrDesc!A:C,2,FALSE)&amp;":"&amp;VLOOKUP(C580,attrDesc!A:C,3,FALSE))</f>
        <v/>
      </c>
      <c r="F580" t="s">
        <v>1867</v>
      </c>
      <c r="H580" t="str">
        <f t="shared" si="36"/>
        <v>151/装备位置:衣服</v>
      </c>
      <c r="I580" t="str">
        <f t="shared" si="37"/>
        <v>霸王乌金衣=151/装备位置:衣服</v>
      </c>
      <c r="J580" t="str">
        <f t="shared" si="38"/>
        <v>\168/[物品备注]\250/可铸魂,释放强大力量</v>
      </c>
      <c r="K580" t="str">
        <f t="shared" si="39"/>
        <v>霸王乌金衣=\168/[物品备注]\250/可铸魂,释放强大力量</v>
      </c>
    </row>
    <row r="581" spans="1:11" x14ac:dyDescent="0.2">
      <c r="A581" t="str">
        <f>IF(LEN(stditems!B581)=0,"",stditems!B581)</f>
        <v>鹤羽宝衣</v>
      </c>
      <c r="B581" t="str">
        <f>IF(stditems!C581=15,"装备位置:头盔",IF(OR(stditems!C581=19,stditems!C581=20,stditems!C581=21),"装备位置:项链",IF(OR(stditems!C581=5,stditems!C581=6),"装备位置:武器",IF(OR(stditems!C581=10,stditems!C581=11),"装备位置:衣服",IF(stditems!C581=16,"装备位置:斗笠",IF(OR(stditems!C581=22,stditems!C581=23),"装备位置:戒指",IF(OR(stditems!C581=24,stditems!C581=26),"装备位置:手镯",IF(stditems!C581=31,"双击使用物品",IF(stditems!C581=4,"书籍,双击使用",IF(stditems!C581=25,"装备位置:毒符",IF(stditems!C581=41,"任务物品",IF(stditems!C581=56,"强化宝石",IF(stditems!C581=0,"药品",IF(stditems!C581=3,"卷轴",IF(stditems!C581=43,"矿石",IF(stditems!C581=2,"可使用物品",IF(stditems!C581=64,"装备位置:腰带",IF(stditems!C581=62,"装备位置:鞋子",IF(stditems!C581=53,"装备位置:宝石\有气血石功能",IF(stditems!C581=63,"装备位置:灵石",IF(stditems!C581=65,"装备位置:官印",IF(stditems!C581=90,"装备位置:灵玉",IF(OR(stditems!C581=72,stditems!C581=73,stditems!C581=74),"装备位置:称号",IF(stditems!C581=30,"装备位置:勋章",IF(stditems!C581=28,"装备位置:马牌",IF(stditems!C581=12,"装备位置:盾牌",IF(OR(stditems!C581=66,stditems!C581=67),"装备位置:时装衣服",IF(OR(stditems!C581=68,stditems!C581=69),"装备位置:时装武器",IF(OR(stditems!C581=75,stditems!C581=76,stditems!C581=77),"装备位置:时装项链",IF(stditems!C581=78,"装备位置:时装头盔",IF(OR(stditems!C581=79,stditems!C581=80),"装备位置:时装手镯",IF(OR(stditems!C581=81,stditems!C581=82),"装备位置:时装戒指",IF(stditems!C581=83,"装备位置:时装勋章",IF(OR(stditems!C581=84,stditems!C581=85),"装备位置:时装腰带",IF(OR(stditems!C581=86,stditems!C581=87),"装备位置:时装靴子",IF(OR(stditems!C581=88,stditems!C581=89),"装备位置:时装宝石","其他物品"))))))))))))))))))))))))))))))))))))</f>
        <v>装备位置:衣服</v>
      </c>
      <c r="C581">
        <f>IF(OR(stditems!C581=5,stditems!C581=10,stditems!C581=11,stditems!C581=30,stditems!C581=16,stditems!C581=12,stditems!C581=25),0,IF(OR(stditems!C581=15,stditems!C581=19,stditems!C581=20,stditems!C581=21,stditems!C581=22,stditems!C581=23,stditems!C581=24,stditems!C581=26,stditems!C581=28,stditems!C581=29,stditems!C581=30,stditems!C581=53,stditems!C581=62,stditems!C581=63,stditems!C581=64,stditems!C581=65,stditems!C581=90),stditems!D581,""))</f>
        <v>0</v>
      </c>
      <c r="D581" t="str">
        <f>IF(ISNA( VLOOKUP(C581,attrDesc!A:C,2,FALSE)),"", "\250/"&amp;VLOOKUP(C581,attrDesc!A:C,2,FALSE)&amp;":"&amp;VLOOKUP(C581,attrDesc!A:C,3,FALSE))</f>
        <v/>
      </c>
      <c r="F581" t="s">
        <v>1867</v>
      </c>
      <c r="H581" t="str">
        <f t="shared" si="36"/>
        <v>151/装备位置:衣服</v>
      </c>
      <c r="I581" t="str">
        <f t="shared" si="37"/>
        <v>鹤羽宝衣=151/装备位置:衣服</v>
      </c>
      <c r="J581" t="str">
        <f t="shared" si="38"/>
        <v>\168/[物品备注]\250/可铸魂,释放强大力量</v>
      </c>
      <c r="K581" t="str">
        <f t="shared" si="39"/>
        <v>鹤羽宝衣=\168/[物品备注]\250/可铸魂,释放强大力量</v>
      </c>
    </row>
    <row r="582" spans="1:11" x14ac:dyDescent="0.2">
      <c r="A582" t="str">
        <f>IF(LEN(stditems!B582)=0,"",stditems!B582)</f>
        <v>菱歌羽衣</v>
      </c>
      <c r="B582" t="str">
        <f>IF(stditems!C582=15,"装备位置:头盔",IF(OR(stditems!C582=19,stditems!C582=20,stditems!C582=21),"装备位置:项链",IF(OR(stditems!C582=5,stditems!C582=6),"装备位置:武器",IF(OR(stditems!C582=10,stditems!C582=11),"装备位置:衣服",IF(stditems!C582=16,"装备位置:斗笠",IF(OR(stditems!C582=22,stditems!C582=23),"装备位置:戒指",IF(OR(stditems!C582=24,stditems!C582=26),"装备位置:手镯",IF(stditems!C582=31,"双击使用物品",IF(stditems!C582=4,"书籍,双击使用",IF(stditems!C582=25,"装备位置:毒符",IF(stditems!C582=41,"任务物品",IF(stditems!C582=56,"强化宝石",IF(stditems!C582=0,"药品",IF(stditems!C582=3,"卷轴",IF(stditems!C582=43,"矿石",IF(stditems!C582=2,"可使用物品",IF(stditems!C582=64,"装备位置:腰带",IF(stditems!C582=62,"装备位置:鞋子",IF(stditems!C582=53,"装备位置:宝石\有气血石功能",IF(stditems!C582=63,"装备位置:灵石",IF(stditems!C582=65,"装备位置:官印",IF(stditems!C582=90,"装备位置:灵玉",IF(OR(stditems!C582=72,stditems!C582=73,stditems!C582=74),"装备位置:称号",IF(stditems!C582=30,"装备位置:勋章",IF(stditems!C582=28,"装备位置:马牌",IF(stditems!C582=12,"装备位置:盾牌",IF(OR(stditems!C582=66,stditems!C582=67),"装备位置:时装衣服",IF(OR(stditems!C582=68,stditems!C582=69),"装备位置:时装武器",IF(OR(stditems!C582=75,stditems!C582=76,stditems!C582=77),"装备位置:时装项链",IF(stditems!C582=78,"装备位置:时装头盔",IF(OR(stditems!C582=79,stditems!C582=80),"装备位置:时装手镯",IF(OR(stditems!C582=81,stditems!C582=82),"装备位置:时装戒指",IF(stditems!C582=83,"装备位置:时装勋章",IF(OR(stditems!C582=84,stditems!C582=85),"装备位置:时装腰带",IF(OR(stditems!C582=86,stditems!C582=87),"装备位置:时装靴子",IF(OR(stditems!C582=88,stditems!C582=89),"装备位置:时装宝石","其他物品"))))))))))))))))))))))))))))))))))))</f>
        <v>装备位置:衣服</v>
      </c>
      <c r="C582">
        <f>IF(OR(stditems!C582=5,stditems!C582=10,stditems!C582=11,stditems!C582=30,stditems!C582=16,stditems!C582=12,stditems!C582=25),0,IF(OR(stditems!C582=15,stditems!C582=19,stditems!C582=20,stditems!C582=21,stditems!C582=22,stditems!C582=23,stditems!C582=24,stditems!C582=26,stditems!C582=28,stditems!C582=29,stditems!C582=30,stditems!C582=53,stditems!C582=62,stditems!C582=63,stditems!C582=64,stditems!C582=65,stditems!C582=90),stditems!D582,""))</f>
        <v>0</v>
      </c>
      <c r="D582" t="str">
        <f>IF(ISNA( VLOOKUP(C582,attrDesc!A:C,2,FALSE)),"", "\250/"&amp;VLOOKUP(C582,attrDesc!A:C,2,FALSE)&amp;":"&amp;VLOOKUP(C582,attrDesc!A:C,3,FALSE))</f>
        <v/>
      </c>
      <c r="F582" t="s">
        <v>1867</v>
      </c>
      <c r="H582" t="str">
        <f t="shared" si="36"/>
        <v>151/装备位置:衣服</v>
      </c>
      <c r="I582" t="str">
        <f t="shared" si="37"/>
        <v>菱歌羽衣=151/装备位置:衣服</v>
      </c>
      <c r="J582" t="str">
        <f t="shared" si="38"/>
        <v>\168/[物品备注]\250/可铸魂,释放强大力量</v>
      </c>
      <c r="K582" t="str">
        <f t="shared" si="39"/>
        <v>菱歌羽衣=\168/[物品备注]\250/可铸魂,释放强大力量</v>
      </c>
    </row>
    <row r="583" spans="1:11" x14ac:dyDescent="0.2">
      <c r="A583" t="str">
        <f>IF(LEN(stditems!B583)=0,"",stditems!B583)</f>
        <v>雀殒云衣</v>
      </c>
      <c r="B583" t="str">
        <f>IF(stditems!C583=15,"装备位置:头盔",IF(OR(stditems!C583=19,stditems!C583=20,stditems!C583=21),"装备位置:项链",IF(OR(stditems!C583=5,stditems!C583=6),"装备位置:武器",IF(OR(stditems!C583=10,stditems!C583=11),"装备位置:衣服",IF(stditems!C583=16,"装备位置:斗笠",IF(OR(stditems!C583=22,stditems!C583=23),"装备位置:戒指",IF(OR(stditems!C583=24,stditems!C583=26),"装备位置:手镯",IF(stditems!C583=31,"双击使用物品",IF(stditems!C583=4,"书籍,双击使用",IF(stditems!C583=25,"装备位置:毒符",IF(stditems!C583=41,"任务物品",IF(stditems!C583=56,"强化宝石",IF(stditems!C583=0,"药品",IF(stditems!C583=3,"卷轴",IF(stditems!C583=43,"矿石",IF(stditems!C583=2,"可使用物品",IF(stditems!C583=64,"装备位置:腰带",IF(stditems!C583=62,"装备位置:鞋子",IF(stditems!C583=53,"装备位置:宝石\有气血石功能",IF(stditems!C583=63,"装备位置:灵石",IF(stditems!C583=65,"装备位置:官印",IF(stditems!C583=90,"装备位置:灵玉",IF(OR(stditems!C583=72,stditems!C583=73,stditems!C583=74),"装备位置:称号",IF(stditems!C583=30,"装备位置:勋章",IF(stditems!C583=28,"装备位置:马牌",IF(stditems!C583=12,"装备位置:盾牌",IF(OR(stditems!C583=66,stditems!C583=67),"装备位置:时装衣服",IF(OR(stditems!C583=68,stditems!C583=69),"装备位置:时装武器",IF(OR(stditems!C583=75,stditems!C583=76,stditems!C583=77),"装备位置:时装项链",IF(stditems!C583=78,"装备位置:时装头盔",IF(OR(stditems!C583=79,stditems!C583=80),"装备位置:时装手镯",IF(OR(stditems!C583=81,stditems!C583=82),"装备位置:时装戒指",IF(stditems!C583=83,"装备位置:时装勋章",IF(OR(stditems!C583=84,stditems!C583=85),"装备位置:时装腰带",IF(OR(stditems!C583=86,stditems!C583=87),"装备位置:时装靴子",IF(OR(stditems!C583=88,stditems!C583=89),"装备位置:时装宝石","其他物品"))))))))))))))))))))))))))))))))))))</f>
        <v>装备位置:衣服</v>
      </c>
      <c r="C583">
        <f>IF(OR(stditems!C583=5,stditems!C583=10,stditems!C583=11,stditems!C583=30,stditems!C583=16,stditems!C583=12,stditems!C583=25),0,IF(OR(stditems!C583=15,stditems!C583=19,stditems!C583=20,stditems!C583=21,stditems!C583=22,stditems!C583=23,stditems!C583=24,stditems!C583=26,stditems!C583=28,stditems!C583=29,stditems!C583=30,stditems!C583=53,stditems!C583=62,stditems!C583=63,stditems!C583=64,stditems!C583=65,stditems!C583=90),stditems!D583,""))</f>
        <v>0</v>
      </c>
      <c r="D583" t="str">
        <f>IF(ISNA( VLOOKUP(C583,attrDesc!A:C,2,FALSE)),"", "\250/"&amp;VLOOKUP(C583,attrDesc!A:C,2,FALSE)&amp;":"&amp;VLOOKUP(C583,attrDesc!A:C,3,FALSE))</f>
        <v/>
      </c>
      <c r="F583" t="s">
        <v>1867</v>
      </c>
      <c r="H583" t="str">
        <f t="shared" si="36"/>
        <v>151/装备位置:衣服</v>
      </c>
      <c r="I583" t="str">
        <f t="shared" si="37"/>
        <v>雀殒云衣=151/装备位置:衣服</v>
      </c>
      <c r="J583" t="str">
        <f t="shared" si="38"/>
        <v>\168/[物品备注]\250/可铸魂,释放强大力量</v>
      </c>
      <c r="K583" t="str">
        <f t="shared" si="39"/>
        <v>雀殒云衣=\168/[物品备注]\250/可铸魂,释放强大力量</v>
      </c>
    </row>
    <row r="584" spans="1:11" x14ac:dyDescent="0.2">
      <c r="A584" t="str">
        <f>IF(LEN(stditems!B584)=0,"",stditems!B584)</f>
        <v>云窗雾阁衣</v>
      </c>
      <c r="B584" t="str">
        <f>IF(stditems!C584=15,"装备位置:头盔",IF(OR(stditems!C584=19,stditems!C584=20,stditems!C584=21),"装备位置:项链",IF(OR(stditems!C584=5,stditems!C584=6),"装备位置:武器",IF(OR(stditems!C584=10,stditems!C584=11),"装备位置:衣服",IF(stditems!C584=16,"装备位置:斗笠",IF(OR(stditems!C584=22,stditems!C584=23),"装备位置:戒指",IF(OR(stditems!C584=24,stditems!C584=26),"装备位置:手镯",IF(stditems!C584=31,"双击使用物品",IF(stditems!C584=4,"书籍,双击使用",IF(stditems!C584=25,"装备位置:毒符",IF(stditems!C584=41,"任务物品",IF(stditems!C584=56,"强化宝石",IF(stditems!C584=0,"药品",IF(stditems!C584=3,"卷轴",IF(stditems!C584=43,"矿石",IF(stditems!C584=2,"可使用物品",IF(stditems!C584=64,"装备位置:腰带",IF(stditems!C584=62,"装备位置:鞋子",IF(stditems!C584=53,"装备位置:宝石\有气血石功能",IF(stditems!C584=63,"装备位置:灵石",IF(stditems!C584=65,"装备位置:官印",IF(stditems!C584=90,"装备位置:灵玉",IF(OR(stditems!C584=72,stditems!C584=73,stditems!C584=74),"装备位置:称号",IF(stditems!C584=30,"装备位置:勋章",IF(stditems!C584=28,"装备位置:马牌",IF(stditems!C584=12,"装备位置:盾牌",IF(OR(stditems!C584=66,stditems!C584=67),"装备位置:时装衣服",IF(OR(stditems!C584=68,stditems!C584=69),"装备位置:时装武器",IF(OR(stditems!C584=75,stditems!C584=76,stditems!C584=77),"装备位置:时装项链",IF(stditems!C584=78,"装备位置:时装头盔",IF(OR(stditems!C584=79,stditems!C584=80),"装备位置:时装手镯",IF(OR(stditems!C584=81,stditems!C584=82),"装备位置:时装戒指",IF(stditems!C584=83,"装备位置:时装勋章",IF(OR(stditems!C584=84,stditems!C584=85),"装备位置:时装腰带",IF(OR(stditems!C584=86,stditems!C584=87),"装备位置:时装靴子",IF(OR(stditems!C584=88,stditems!C584=89),"装备位置:时装宝石","其他物品"))))))))))))))))))))))))))))))))))))</f>
        <v>装备位置:衣服</v>
      </c>
      <c r="C584">
        <f>IF(OR(stditems!C584=5,stditems!C584=10,stditems!C584=11,stditems!C584=30,stditems!C584=16,stditems!C584=12,stditems!C584=25),0,IF(OR(stditems!C584=15,stditems!C584=19,stditems!C584=20,stditems!C584=21,stditems!C584=22,stditems!C584=23,stditems!C584=24,stditems!C584=26,stditems!C584=28,stditems!C584=29,stditems!C584=30,stditems!C584=53,stditems!C584=62,stditems!C584=63,stditems!C584=64,stditems!C584=65,stditems!C584=90),stditems!D584,""))</f>
        <v>0</v>
      </c>
      <c r="D584" t="str">
        <f>IF(ISNA( VLOOKUP(C584,attrDesc!A:C,2,FALSE)),"", "\250/"&amp;VLOOKUP(C584,attrDesc!A:C,2,FALSE)&amp;":"&amp;VLOOKUP(C584,attrDesc!A:C,3,FALSE))</f>
        <v/>
      </c>
      <c r="F584" t="s">
        <v>1867</v>
      </c>
      <c r="H584" t="str">
        <f t="shared" si="36"/>
        <v>151/装备位置:衣服</v>
      </c>
      <c r="I584" t="str">
        <f t="shared" si="37"/>
        <v>云窗雾阁衣=151/装备位置:衣服</v>
      </c>
      <c r="J584" t="str">
        <f t="shared" si="38"/>
        <v>\168/[物品备注]\250/可铸魂,释放强大力量</v>
      </c>
      <c r="K584" t="str">
        <f t="shared" si="39"/>
        <v>云窗雾阁衣=\168/[物品备注]\250/可铸魂,释放强大力量</v>
      </c>
    </row>
    <row r="585" spans="1:11" x14ac:dyDescent="0.2">
      <c r="A585" t="str">
        <f>IF(LEN(stditems!B585)=0,"",stditems!B585)</f>
        <v>灯院霜衣</v>
      </c>
      <c r="B585" t="str">
        <f>IF(stditems!C585=15,"装备位置:头盔",IF(OR(stditems!C585=19,stditems!C585=20,stditems!C585=21),"装备位置:项链",IF(OR(stditems!C585=5,stditems!C585=6),"装备位置:武器",IF(OR(stditems!C585=10,stditems!C585=11),"装备位置:衣服",IF(stditems!C585=16,"装备位置:斗笠",IF(OR(stditems!C585=22,stditems!C585=23),"装备位置:戒指",IF(OR(stditems!C585=24,stditems!C585=26),"装备位置:手镯",IF(stditems!C585=31,"双击使用物品",IF(stditems!C585=4,"书籍,双击使用",IF(stditems!C585=25,"装备位置:毒符",IF(stditems!C585=41,"任务物品",IF(stditems!C585=56,"强化宝石",IF(stditems!C585=0,"药品",IF(stditems!C585=3,"卷轴",IF(stditems!C585=43,"矿石",IF(stditems!C585=2,"可使用物品",IF(stditems!C585=64,"装备位置:腰带",IF(stditems!C585=62,"装备位置:鞋子",IF(stditems!C585=53,"装备位置:宝石\有气血石功能",IF(stditems!C585=63,"装备位置:灵石",IF(stditems!C585=65,"装备位置:官印",IF(stditems!C585=90,"装备位置:灵玉",IF(OR(stditems!C585=72,stditems!C585=73,stditems!C585=74),"装备位置:称号",IF(stditems!C585=30,"装备位置:勋章",IF(stditems!C585=28,"装备位置:马牌",IF(stditems!C585=12,"装备位置:盾牌",IF(OR(stditems!C585=66,stditems!C585=67),"装备位置:时装衣服",IF(OR(stditems!C585=68,stditems!C585=69),"装备位置:时装武器",IF(OR(stditems!C585=75,stditems!C585=76,stditems!C585=77),"装备位置:时装项链",IF(stditems!C585=78,"装备位置:时装头盔",IF(OR(stditems!C585=79,stditems!C585=80),"装备位置:时装手镯",IF(OR(stditems!C585=81,stditems!C585=82),"装备位置:时装戒指",IF(stditems!C585=83,"装备位置:时装勋章",IF(OR(stditems!C585=84,stditems!C585=85),"装备位置:时装腰带",IF(OR(stditems!C585=86,stditems!C585=87),"装备位置:时装靴子",IF(OR(stditems!C585=88,stditems!C585=89),"装备位置:时装宝石","其他物品"))))))))))))))))))))))))))))))))))))</f>
        <v>装备位置:衣服</v>
      </c>
      <c r="C585">
        <f>IF(OR(stditems!C585=5,stditems!C585=10,stditems!C585=11,stditems!C585=30,stditems!C585=16,stditems!C585=12,stditems!C585=25),0,IF(OR(stditems!C585=15,stditems!C585=19,stditems!C585=20,stditems!C585=21,stditems!C585=22,stditems!C585=23,stditems!C585=24,stditems!C585=26,stditems!C585=28,stditems!C585=29,stditems!C585=30,stditems!C585=53,stditems!C585=62,stditems!C585=63,stditems!C585=64,stditems!C585=65,stditems!C585=90),stditems!D585,""))</f>
        <v>0</v>
      </c>
      <c r="D585" t="str">
        <f>IF(ISNA( VLOOKUP(C585,attrDesc!A:C,2,FALSE)),"", "\250/"&amp;VLOOKUP(C585,attrDesc!A:C,2,FALSE)&amp;":"&amp;VLOOKUP(C585,attrDesc!A:C,3,FALSE))</f>
        <v/>
      </c>
      <c r="F585" t="s">
        <v>1867</v>
      </c>
      <c r="H585" t="str">
        <f t="shared" si="36"/>
        <v>151/装备位置:衣服</v>
      </c>
      <c r="I585" t="str">
        <f t="shared" si="37"/>
        <v>灯院霜衣=151/装备位置:衣服</v>
      </c>
      <c r="J585" t="str">
        <f t="shared" si="38"/>
        <v>\168/[物品备注]\250/可铸魂,释放强大力量</v>
      </c>
      <c r="K585" t="str">
        <f t="shared" si="39"/>
        <v>灯院霜衣=\168/[物品备注]\250/可铸魂,释放强大力量</v>
      </c>
    </row>
    <row r="586" spans="1:11" x14ac:dyDescent="0.2">
      <c r="A586" t="str">
        <f>IF(LEN(stditems!B586)=0,"",stditems!B586)</f>
        <v>月浦蟒衣</v>
      </c>
      <c r="B586" t="str">
        <f>IF(stditems!C586=15,"装备位置:头盔",IF(OR(stditems!C586=19,stditems!C586=20,stditems!C586=21),"装备位置:项链",IF(OR(stditems!C586=5,stditems!C586=6),"装备位置:武器",IF(OR(stditems!C586=10,stditems!C586=11),"装备位置:衣服",IF(stditems!C586=16,"装备位置:斗笠",IF(OR(stditems!C586=22,stditems!C586=23),"装备位置:戒指",IF(OR(stditems!C586=24,stditems!C586=26),"装备位置:手镯",IF(stditems!C586=31,"双击使用物品",IF(stditems!C586=4,"书籍,双击使用",IF(stditems!C586=25,"装备位置:毒符",IF(stditems!C586=41,"任务物品",IF(stditems!C586=56,"强化宝石",IF(stditems!C586=0,"药品",IF(stditems!C586=3,"卷轴",IF(stditems!C586=43,"矿石",IF(stditems!C586=2,"可使用物品",IF(stditems!C586=64,"装备位置:腰带",IF(stditems!C586=62,"装备位置:鞋子",IF(stditems!C586=53,"装备位置:宝石\有气血石功能",IF(stditems!C586=63,"装备位置:灵石",IF(stditems!C586=65,"装备位置:官印",IF(stditems!C586=90,"装备位置:灵玉",IF(OR(stditems!C586=72,stditems!C586=73,stditems!C586=74),"装备位置:称号",IF(stditems!C586=30,"装备位置:勋章",IF(stditems!C586=28,"装备位置:马牌",IF(stditems!C586=12,"装备位置:盾牌",IF(OR(stditems!C586=66,stditems!C586=67),"装备位置:时装衣服",IF(OR(stditems!C586=68,stditems!C586=69),"装备位置:时装武器",IF(OR(stditems!C586=75,stditems!C586=76,stditems!C586=77),"装备位置:时装项链",IF(stditems!C586=78,"装备位置:时装头盔",IF(OR(stditems!C586=79,stditems!C586=80),"装备位置:时装手镯",IF(OR(stditems!C586=81,stditems!C586=82),"装备位置:时装戒指",IF(stditems!C586=83,"装备位置:时装勋章",IF(OR(stditems!C586=84,stditems!C586=85),"装备位置:时装腰带",IF(OR(stditems!C586=86,stditems!C586=87),"装备位置:时装靴子",IF(OR(stditems!C586=88,stditems!C586=89),"装备位置:时装宝石","其他物品"))))))))))))))))))))))))))))))))))))</f>
        <v>装备位置:衣服</v>
      </c>
      <c r="C586">
        <f>IF(OR(stditems!C586=5,stditems!C586=10,stditems!C586=11,stditems!C586=30,stditems!C586=16,stditems!C586=12,stditems!C586=25),0,IF(OR(stditems!C586=15,stditems!C586=19,stditems!C586=20,stditems!C586=21,stditems!C586=22,stditems!C586=23,stditems!C586=24,stditems!C586=26,stditems!C586=28,stditems!C586=29,stditems!C586=30,stditems!C586=53,stditems!C586=62,stditems!C586=63,stditems!C586=64,stditems!C586=65,stditems!C586=90),stditems!D586,""))</f>
        <v>0</v>
      </c>
      <c r="D586" t="str">
        <f>IF(ISNA( VLOOKUP(C586,attrDesc!A:C,2,FALSE)),"", "\250/"&amp;VLOOKUP(C586,attrDesc!A:C,2,FALSE)&amp;":"&amp;VLOOKUP(C586,attrDesc!A:C,3,FALSE))</f>
        <v/>
      </c>
      <c r="F586" t="s">
        <v>1867</v>
      </c>
      <c r="H586" t="str">
        <f t="shared" si="36"/>
        <v>151/装备位置:衣服</v>
      </c>
      <c r="I586" t="str">
        <f t="shared" si="37"/>
        <v>月浦蟒衣=151/装备位置:衣服</v>
      </c>
      <c r="J586" t="str">
        <f t="shared" si="38"/>
        <v>\168/[物品备注]\250/可铸魂,释放强大力量</v>
      </c>
      <c r="K586" t="str">
        <f t="shared" si="39"/>
        <v>月浦蟒衣=\168/[物品备注]\250/可铸魂,释放强大力量</v>
      </c>
    </row>
    <row r="587" spans="1:11" x14ac:dyDescent="0.2">
      <c r="A587" t="str">
        <f>IF(LEN(stditems!B587)=0,"",stditems!B587)</f>
        <v>涛澜禅衣</v>
      </c>
      <c r="B587" t="str">
        <f>IF(stditems!C587=15,"装备位置:头盔",IF(OR(stditems!C587=19,stditems!C587=20,stditems!C587=21),"装备位置:项链",IF(OR(stditems!C587=5,stditems!C587=6),"装备位置:武器",IF(OR(stditems!C587=10,stditems!C587=11),"装备位置:衣服",IF(stditems!C587=16,"装备位置:斗笠",IF(OR(stditems!C587=22,stditems!C587=23),"装备位置:戒指",IF(OR(stditems!C587=24,stditems!C587=26),"装备位置:手镯",IF(stditems!C587=31,"双击使用物品",IF(stditems!C587=4,"书籍,双击使用",IF(stditems!C587=25,"装备位置:毒符",IF(stditems!C587=41,"任务物品",IF(stditems!C587=56,"强化宝石",IF(stditems!C587=0,"药品",IF(stditems!C587=3,"卷轴",IF(stditems!C587=43,"矿石",IF(stditems!C587=2,"可使用物品",IF(stditems!C587=64,"装备位置:腰带",IF(stditems!C587=62,"装备位置:鞋子",IF(stditems!C587=53,"装备位置:宝石\有气血石功能",IF(stditems!C587=63,"装备位置:灵石",IF(stditems!C587=65,"装备位置:官印",IF(stditems!C587=90,"装备位置:灵玉",IF(OR(stditems!C587=72,stditems!C587=73,stditems!C587=74),"装备位置:称号",IF(stditems!C587=30,"装备位置:勋章",IF(stditems!C587=28,"装备位置:马牌",IF(stditems!C587=12,"装备位置:盾牌",IF(OR(stditems!C587=66,stditems!C587=67),"装备位置:时装衣服",IF(OR(stditems!C587=68,stditems!C587=69),"装备位置:时装武器",IF(OR(stditems!C587=75,stditems!C587=76,stditems!C587=77),"装备位置:时装项链",IF(stditems!C587=78,"装备位置:时装头盔",IF(OR(stditems!C587=79,stditems!C587=80),"装备位置:时装手镯",IF(OR(stditems!C587=81,stditems!C587=82),"装备位置:时装戒指",IF(stditems!C587=83,"装备位置:时装勋章",IF(OR(stditems!C587=84,stditems!C587=85),"装备位置:时装腰带",IF(OR(stditems!C587=86,stditems!C587=87),"装备位置:时装靴子",IF(OR(stditems!C587=88,stditems!C587=89),"装备位置:时装宝石","其他物品"))))))))))))))))))))))))))))))))))))</f>
        <v>装备位置:衣服</v>
      </c>
      <c r="C587">
        <f>IF(OR(stditems!C587=5,stditems!C587=10,stditems!C587=11,stditems!C587=30,stditems!C587=16,stditems!C587=12,stditems!C587=25),0,IF(OR(stditems!C587=15,stditems!C587=19,stditems!C587=20,stditems!C587=21,stditems!C587=22,stditems!C587=23,stditems!C587=24,stditems!C587=26,stditems!C587=28,stditems!C587=29,stditems!C587=30,stditems!C587=53,stditems!C587=62,stditems!C587=63,stditems!C587=64,stditems!C587=65,stditems!C587=90),stditems!D587,""))</f>
        <v>0</v>
      </c>
      <c r="D587" t="str">
        <f>IF(ISNA( VLOOKUP(C587,attrDesc!A:C,2,FALSE)),"", "\250/"&amp;VLOOKUP(C587,attrDesc!A:C,2,FALSE)&amp;":"&amp;VLOOKUP(C587,attrDesc!A:C,3,FALSE))</f>
        <v/>
      </c>
      <c r="F587" t="s">
        <v>1867</v>
      </c>
      <c r="H587" t="str">
        <f t="shared" si="36"/>
        <v>151/装备位置:衣服</v>
      </c>
      <c r="I587" t="str">
        <f t="shared" si="37"/>
        <v>涛澜禅衣=151/装备位置:衣服</v>
      </c>
      <c r="J587" t="str">
        <f t="shared" si="38"/>
        <v>\168/[物品备注]\250/可铸魂,释放强大力量</v>
      </c>
      <c r="K587" t="str">
        <f t="shared" si="39"/>
        <v>涛澜禅衣=\168/[物品备注]\250/可铸魂,释放强大力量</v>
      </c>
    </row>
    <row r="588" spans="1:11" x14ac:dyDescent="0.2">
      <c r="A588" t="str">
        <f>IF(LEN(stditems!B588)=0,"",stditems!B588)</f>
        <v>影藏玉衣</v>
      </c>
      <c r="B588" t="str">
        <f>IF(stditems!C588=15,"装备位置:头盔",IF(OR(stditems!C588=19,stditems!C588=20,stditems!C588=21),"装备位置:项链",IF(OR(stditems!C588=5,stditems!C588=6),"装备位置:武器",IF(OR(stditems!C588=10,stditems!C588=11),"装备位置:衣服",IF(stditems!C588=16,"装备位置:斗笠",IF(OR(stditems!C588=22,stditems!C588=23),"装备位置:戒指",IF(OR(stditems!C588=24,stditems!C588=26),"装备位置:手镯",IF(stditems!C588=31,"双击使用物品",IF(stditems!C588=4,"书籍,双击使用",IF(stditems!C588=25,"装备位置:毒符",IF(stditems!C588=41,"任务物品",IF(stditems!C588=56,"强化宝石",IF(stditems!C588=0,"药品",IF(stditems!C588=3,"卷轴",IF(stditems!C588=43,"矿石",IF(stditems!C588=2,"可使用物品",IF(stditems!C588=64,"装备位置:腰带",IF(stditems!C588=62,"装备位置:鞋子",IF(stditems!C588=53,"装备位置:宝石\有气血石功能",IF(stditems!C588=63,"装备位置:灵石",IF(stditems!C588=65,"装备位置:官印",IF(stditems!C588=90,"装备位置:灵玉",IF(OR(stditems!C588=72,stditems!C588=73,stditems!C588=74),"装备位置:称号",IF(stditems!C588=30,"装备位置:勋章",IF(stditems!C588=28,"装备位置:马牌",IF(stditems!C588=12,"装备位置:盾牌",IF(OR(stditems!C588=66,stditems!C588=67),"装备位置:时装衣服",IF(OR(stditems!C588=68,stditems!C588=69),"装备位置:时装武器",IF(OR(stditems!C588=75,stditems!C588=76,stditems!C588=77),"装备位置:时装项链",IF(stditems!C588=78,"装备位置:时装头盔",IF(OR(stditems!C588=79,stditems!C588=80),"装备位置:时装手镯",IF(OR(stditems!C588=81,stditems!C588=82),"装备位置:时装戒指",IF(stditems!C588=83,"装备位置:时装勋章",IF(OR(stditems!C588=84,stditems!C588=85),"装备位置:时装腰带",IF(OR(stditems!C588=86,stditems!C588=87),"装备位置:时装靴子",IF(OR(stditems!C588=88,stditems!C588=89),"装备位置:时装宝石","其他物品"))))))))))))))))))))))))))))))))))))</f>
        <v>装备位置:衣服</v>
      </c>
      <c r="C588">
        <f>IF(OR(stditems!C588=5,stditems!C588=10,stditems!C588=11,stditems!C588=30,stditems!C588=16,stditems!C588=12,stditems!C588=25),0,IF(OR(stditems!C588=15,stditems!C588=19,stditems!C588=20,stditems!C588=21,stditems!C588=22,stditems!C588=23,stditems!C588=24,stditems!C588=26,stditems!C588=28,stditems!C588=29,stditems!C588=30,stditems!C588=53,stditems!C588=62,stditems!C588=63,stditems!C588=64,stditems!C588=65,stditems!C588=90),stditems!D588,""))</f>
        <v>0</v>
      </c>
      <c r="D588" t="str">
        <f>IF(ISNA( VLOOKUP(C588,attrDesc!A:C,2,FALSE)),"", "\250/"&amp;VLOOKUP(C588,attrDesc!A:C,2,FALSE)&amp;":"&amp;VLOOKUP(C588,attrDesc!A:C,3,FALSE))</f>
        <v/>
      </c>
      <c r="F588" t="s">
        <v>1867</v>
      </c>
      <c r="H588" t="str">
        <f t="shared" si="36"/>
        <v>151/装备位置:衣服</v>
      </c>
      <c r="I588" t="str">
        <f t="shared" si="37"/>
        <v>影藏玉衣=151/装备位置:衣服</v>
      </c>
      <c r="J588" t="str">
        <f t="shared" si="38"/>
        <v>\168/[物品备注]\250/可铸魂,释放强大力量</v>
      </c>
      <c r="K588" t="str">
        <f t="shared" si="39"/>
        <v>影藏玉衣=\168/[物品备注]\250/可铸魂,释放强大力量</v>
      </c>
    </row>
    <row r="589" spans="1:11" x14ac:dyDescent="0.2">
      <c r="A589" t="str">
        <f>IF(LEN(stditems!B589)=0,"",stditems!B589)</f>
        <v>剑舞秋月衣</v>
      </c>
      <c r="B589" t="str">
        <f>IF(stditems!C589=15,"装备位置:头盔",IF(OR(stditems!C589=19,stditems!C589=20,stditems!C589=21),"装备位置:项链",IF(OR(stditems!C589=5,stditems!C589=6),"装备位置:武器",IF(OR(stditems!C589=10,stditems!C589=11),"装备位置:衣服",IF(stditems!C589=16,"装备位置:斗笠",IF(OR(stditems!C589=22,stditems!C589=23),"装备位置:戒指",IF(OR(stditems!C589=24,stditems!C589=26),"装备位置:手镯",IF(stditems!C589=31,"双击使用物品",IF(stditems!C589=4,"书籍,双击使用",IF(stditems!C589=25,"装备位置:毒符",IF(stditems!C589=41,"任务物品",IF(stditems!C589=56,"强化宝石",IF(stditems!C589=0,"药品",IF(stditems!C589=3,"卷轴",IF(stditems!C589=43,"矿石",IF(stditems!C589=2,"可使用物品",IF(stditems!C589=64,"装备位置:腰带",IF(stditems!C589=62,"装备位置:鞋子",IF(stditems!C589=53,"装备位置:宝石\有气血石功能",IF(stditems!C589=63,"装备位置:灵石",IF(stditems!C589=65,"装备位置:官印",IF(stditems!C589=90,"装备位置:灵玉",IF(OR(stditems!C589=72,stditems!C589=73,stditems!C589=74),"装备位置:称号",IF(stditems!C589=30,"装备位置:勋章",IF(stditems!C589=28,"装备位置:马牌",IF(stditems!C589=12,"装备位置:盾牌",IF(OR(stditems!C589=66,stditems!C589=67),"装备位置:时装衣服",IF(OR(stditems!C589=68,stditems!C589=69),"装备位置:时装武器",IF(OR(stditems!C589=75,stditems!C589=76,stditems!C589=77),"装备位置:时装项链",IF(stditems!C589=78,"装备位置:时装头盔",IF(OR(stditems!C589=79,stditems!C589=80),"装备位置:时装手镯",IF(OR(stditems!C589=81,stditems!C589=82),"装备位置:时装戒指",IF(stditems!C589=83,"装备位置:时装勋章",IF(OR(stditems!C589=84,stditems!C589=85),"装备位置:时装腰带",IF(OR(stditems!C589=86,stditems!C589=87),"装备位置:时装靴子",IF(OR(stditems!C589=88,stditems!C589=89),"装备位置:时装宝石","其他物品"))))))))))))))))))))))))))))))))))))</f>
        <v>装备位置:衣服</v>
      </c>
      <c r="C589">
        <f>IF(OR(stditems!C589=5,stditems!C589=10,stditems!C589=11,stditems!C589=30,stditems!C589=16,stditems!C589=12,stditems!C589=25),0,IF(OR(stditems!C589=15,stditems!C589=19,stditems!C589=20,stditems!C589=21,stditems!C589=22,stditems!C589=23,stditems!C589=24,stditems!C589=26,stditems!C589=28,stditems!C589=29,stditems!C589=30,stditems!C589=53,stditems!C589=62,stditems!C589=63,stditems!C589=64,stditems!C589=65,stditems!C589=90),stditems!D589,""))</f>
        <v>0</v>
      </c>
      <c r="D589" t="str">
        <f>IF(ISNA( VLOOKUP(C589,attrDesc!A:C,2,FALSE)),"", "\250/"&amp;VLOOKUP(C589,attrDesc!A:C,2,FALSE)&amp;":"&amp;VLOOKUP(C589,attrDesc!A:C,3,FALSE))</f>
        <v/>
      </c>
      <c r="F589" t="s">
        <v>1867</v>
      </c>
      <c r="H589" t="str">
        <f t="shared" si="36"/>
        <v>151/装备位置:衣服</v>
      </c>
      <c r="I589" t="str">
        <f t="shared" si="37"/>
        <v>剑舞秋月衣=151/装备位置:衣服</v>
      </c>
      <c r="J589" t="str">
        <f t="shared" si="38"/>
        <v>\168/[物品备注]\250/可铸魂,释放强大力量</v>
      </c>
      <c r="K589" t="str">
        <f t="shared" si="39"/>
        <v>剑舞秋月衣=\168/[物品备注]\250/可铸魂,释放强大力量</v>
      </c>
    </row>
    <row r="590" spans="1:11" x14ac:dyDescent="0.2">
      <c r="A590" t="str">
        <f>IF(LEN(stditems!B590)=0,"",stditems!B590)</f>
        <v>沓飒舞</v>
      </c>
      <c r="B590" t="str">
        <f>IF(stditems!C590=15,"装备位置:头盔",IF(OR(stditems!C590=19,stditems!C590=20,stditems!C590=21),"装备位置:项链",IF(OR(stditems!C590=5,stditems!C590=6),"装备位置:武器",IF(OR(stditems!C590=10,stditems!C590=11),"装备位置:衣服",IF(stditems!C590=16,"装备位置:斗笠",IF(OR(stditems!C590=22,stditems!C590=23),"装备位置:戒指",IF(OR(stditems!C590=24,stditems!C590=26),"装备位置:手镯",IF(stditems!C590=31,"双击使用物品",IF(stditems!C590=4,"书籍,双击使用",IF(stditems!C590=25,"装备位置:毒符",IF(stditems!C590=41,"任务物品",IF(stditems!C590=56,"强化宝石",IF(stditems!C590=0,"药品",IF(stditems!C590=3,"卷轴",IF(stditems!C590=43,"矿石",IF(stditems!C590=2,"可使用物品",IF(stditems!C590=64,"装备位置:腰带",IF(stditems!C590=62,"装备位置:鞋子",IF(stditems!C590=53,"装备位置:宝石\有气血石功能",IF(stditems!C590=63,"装备位置:灵石",IF(stditems!C590=65,"装备位置:官印",IF(stditems!C590=90,"装备位置:灵玉",IF(OR(stditems!C590=72,stditems!C590=73,stditems!C590=74),"装备位置:称号",IF(stditems!C590=30,"装备位置:勋章",IF(stditems!C590=28,"装备位置:马牌",IF(stditems!C590=12,"装备位置:盾牌",IF(OR(stditems!C590=66,stditems!C590=67),"装备位置:时装衣服",IF(OR(stditems!C590=68,stditems!C590=69),"装备位置:时装武器",IF(OR(stditems!C590=75,stditems!C590=76,stditems!C590=77),"装备位置:时装项链",IF(stditems!C590=78,"装备位置:时装头盔",IF(OR(stditems!C590=79,stditems!C590=80),"装备位置:时装手镯",IF(OR(stditems!C590=81,stditems!C590=82),"装备位置:时装戒指",IF(stditems!C590=83,"装备位置:时装勋章",IF(OR(stditems!C590=84,stditems!C590=85),"装备位置:时装腰带",IF(OR(stditems!C590=86,stditems!C590=87),"装备位置:时装靴子",IF(OR(stditems!C590=88,stditems!C590=89),"装备位置:时装宝石","其他物品"))))))))))))))))))))))))))))))))))))</f>
        <v>装备位置:衣服</v>
      </c>
      <c r="C590">
        <f>IF(OR(stditems!C590=5,stditems!C590=10,stditems!C590=11,stditems!C590=30,stditems!C590=16,stditems!C590=12,stditems!C590=25),0,IF(OR(stditems!C590=15,stditems!C590=19,stditems!C590=20,stditems!C590=21,stditems!C590=22,stditems!C590=23,stditems!C590=24,stditems!C590=26,stditems!C590=28,stditems!C590=29,stditems!C590=30,stditems!C590=53,stditems!C590=62,stditems!C590=63,stditems!C590=64,stditems!C590=65,stditems!C590=90),stditems!D590,""))</f>
        <v>0</v>
      </c>
      <c r="D590" t="str">
        <f>IF(ISNA( VLOOKUP(C590,attrDesc!A:C,2,FALSE)),"", "\250/"&amp;VLOOKUP(C590,attrDesc!A:C,2,FALSE)&amp;":"&amp;VLOOKUP(C590,attrDesc!A:C,3,FALSE))</f>
        <v/>
      </c>
      <c r="F590" t="s">
        <v>1867</v>
      </c>
      <c r="H590" t="str">
        <f t="shared" si="36"/>
        <v>151/装备位置:衣服</v>
      </c>
      <c r="I590" t="str">
        <f t="shared" si="37"/>
        <v>沓飒舞=151/装备位置:衣服</v>
      </c>
      <c r="J590" t="str">
        <f t="shared" si="38"/>
        <v>\168/[物品备注]\250/可铸魂,释放强大力量</v>
      </c>
      <c r="K590" t="str">
        <f t="shared" si="39"/>
        <v>沓飒舞=\168/[物品备注]\250/可铸魂,释放强大力量</v>
      </c>
    </row>
    <row r="591" spans="1:11" x14ac:dyDescent="0.2">
      <c r="A591" t="str">
        <f>IF(LEN(stditems!B591)=0,"",stditems!B591)</f>
        <v>离殃裳</v>
      </c>
      <c r="B591" t="str">
        <f>IF(stditems!C591=15,"装备位置:头盔",IF(OR(stditems!C591=19,stditems!C591=20,stditems!C591=21),"装备位置:项链",IF(OR(stditems!C591=5,stditems!C591=6),"装备位置:武器",IF(OR(stditems!C591=10,stditems!C591=11),"装备位置:衣服",IF(stditems!C591=16,"装备位置:斗笠",IF(OR(stditems!C591=22,stditems!C591=23),"装备位置:戒指",IF(OR(stditems!C591=24,stditems!C591=26),"装备位置:手镯",IF(stditems!C591=31,"双击使用物品",IF(stditems!C591=4,"书籍,双击使用",IF(stditems!C591=25,"装备位置:毒符",IF(stditems!C591=41,"任务物品",IF(stditems!C591=56,"强化宝石",IF(stditems!C591=0,"药品",IF(stditems!C591=3,"卷轴",IF(stditems!C591=43,"矿石",IF(stditems!C591=2,"可使用物品",IF(stditems!C591=64,"装备位置:腰带",IF(stditems!C591=62,"装备位置:鞋子",IF(stditems!C591=53,"装备位置:宝石\有气血石功能",IF(stditems!C591=63,"装备位置:灵石",IF(stditems!C591=65,"装备位置:官印",IF(stditems!C591=90,"装备位置:灵玉",IF(OR(stditems!C591=72,stditems!C591=73,stditems!C591=74),"装备位置:称号",IF(stditems!C591=30,"装备位置:勋章",IF(stditems!C591=28,"装备位置:马牌",IF(stditems!C591=12,"装备位置:盾牌",IF(OR(stditems!C591=66,stditems!C591=67),"装备位置:时装衣服",IF(OR(stditems!C591=68,stditems!C591=69),"装备位置:时装武器",IF(OR(stditems!C591=75,stditems!C591=76,stditems!C591=77),"装备位置:时装项链",IF(stditems!C591=78,"装备位置:时装头盔",IF(OR(stditems!C591=79,stditems!C591=80),"装备位置:时装手镯",IF(OR(stditems!C591=81,stditems!C591=82),"装备位置:时装戒指",IF(stditems!C591=83,"装备位置:时装勋章",IF(OR(stditems!C591=84,stditems!C591=85),"装备位置:时装腰带",IF(OR(stditems!C591=86,stditems!C591=87),"装备位置:时装靴子",IF(OR(stditems!C591=88,stditems!C591=89),"装备位置:时装宝石","其他物品"))))))))))))))))))))))))))))))))))))</f>
        <v>装备位置:衣服</v>
      </c>
      <c r="C591">
        <f>IF(OR(stditems!C591=5,stditems!C591=10,stditems!C591=11,stditems!C591=30,stditems!C591=16,stditems!C591=12,stditems!C591=25),0,IF(OR(stditems!C591=15,stditems!C591=19,stditems!C591=20,stditems!C591=21,stditems!C591=22,stditems!C591=23,stditems!C591=24,stditems!C591=26,stditems!C591=28,stditems!C591=29,stditems!C591=30,stditems!C591=53,stditems!C591=62,stditems!C591=63,stditems!C591=64,stditems!C591=65,stditems!C591=90),stditems!D591,""))</f>
        <v>0</v>
      </c>
      <c r="D591" t="str">
        <f>IF(ISNA( VLOOKUP(C591,attrDesc!A:C,2,FALSE)),"", "\250/"&amp;VLOOKUP(C591,attrDesc!A:C,2,FALSE)&amp;":"&amp;VLOOKUP(C591,attrDesc!A:C,3,FALSE))</f>
        <v/>
      </c>
      <c r="F591" t="s">
        <v>1867</v>
      </c>
      <c r="H591" t="str">
        <f t="shared" si="36"/>
        <v>151/装备位置:衣服</v>
      </c>
      <c r="I591" t="str">
        <f t="shared" si="37"/>
        <v>离殃裳=151/装备位置:衣服</v>
      </c>
      <c r="J591" t="str">
        <f t="shared" si="38"/>
        <v>\168/[物品备注]\250/可铸魂,释放强大力量</v>
      </c>
      <c r="K591" t="str">
        <f t="shared" si="39"/>
        <v>离殃裳=\168/[物品备注]\250/可铸魂,释放强大力量</v>
      </c>
    </row>
    <row r="592" spans="1:11" x14ac:dyDescent="0.2">
      <c r="A592" t="str">
        <f>IF(LEN(stditems!B592)=0,"",stditems!B592)</f>
        <v>殷璀芜音</v>
      </c>
      <c r="B592" t="str">
        <f>IF(stditems!C592=15,"装备位置:头盔",IF(OR(stditems!C592=19,stditems!C592=20,stditems!C592=21),"装备位置:项链",IF(OR(stditems!C592=5,stditems!C592=6),"装备位置:武器",IF(OR(stditems!C592=10,stditems!C592=11),"装备位置:衣服",IF(stditems!C592=16,"装备位置:斗笠",IF(OR(stditems!C592=22,stditems!C592=23),"装备位置:戒指",IF(OR(stditems!C592=24,stditems!C592=26),"装备位置:手镯",IF(stditems!C592=31,"双击使用物品",IF(stditems!C592=4,"书籍,双击使用",IF(stditems!C592=25,"装备位置:毒符",IF(stditems!C592=41,"任务物品",IF(stditems!C592=56,"强化宝石",IF(stditems!C592=0,"药品",IF(stditems!C592=3,"卷轴",IF(stditems!C592=43,"矿石",IF(stditems!C592=2,"可使用物品",IF(stditems!C592=64,"装备位置:腰带",IF(stditems!C592=62,"装备位置:鞋子",IF(stditems!C592=53,"装备位置:宝石\有气血石功能",IF(stditems!C592=63,"装备位置:灵石",IF(stditems!C592=65,"装备位置:官印",IF(stditems!C592=90,"装备位置:灵玉",IF(OR(stditems!C592=72,stditems!C592=73,stditems!C592=74),"装备位置:称号",IF(stditems!C592=30,"装备位置:勋章",IF(stditems!C592=28,"装备位置:马牌",IF(stditems!C592=12,"装备位置:盾牌",IF(OR(stditems!C592=66,stditems!C592=67),"装备位置:时装衣服",IF(OR(stditems!C592=68,stditems!C592=69),"装备位置:时装武器",IF(OR(stditems!C592=75,stditems!C592=76,stditems!C592=77),"装备位置:时装项链",IF(stditems!C592=78,"装备位置:时装头盔",IF(OR(stditems!C592=79,stditems!C592=80),"装备位置:时装手镯",IF(OR(stditems!C592=81,stditems!C592=82),"装备位置:时装戒指",IF(stditems!C592=83,"装备位置:时装勋章",IF(OR(stditems!C592=84,stditems!C592=85),"装备位置:时装腰带",IF(OR(stditems!C592=86,stditems!C592=87),"装备位置:时装靴子",IF(OR(stditems!C592=88,stditems!C592=89),"装备位置:时装宝石","其他物品"))))))))))))))))))))))))))))))))))))</f>
        <v>装备位置:衣服</v>
      </c>
      <c r="C592">
        <f>IF(OR(stditems!C592=5,stditems!C592=10,stditems!C592=11,stditems!C592=30,stditems!C592=16,stditems!C592=12,stditems!C592=25),0,IF(OR(stditems!C592=15,stditems!C592=19,stditems!C592=20,stditems!C592=21,stditems!C592=22,stditems!C592=23,stditems!C592=24,stditems!C592=26,stditems!C592=28,stditems!C592=29,stditems!C592=30,stditems!C592=53,stditems!C592=62,stditems!C592=63,stditems!C592=64,stditems!C592=65,stditems!C592=90),stditems!D592,""))</f>
        <v>0</v>
      </c>
      <c r="D592" t="str">
        <f>IF(ISNA( VLOOKUP(C592,attrDesc!A:C,2,FALSE)),"", "\250/"&amp;VLOOKUP(C592,attrDesc!A:C,2,FALSE)&amp;":"&amp;VLOOKUP(C592,attrDesc!A:C,3,FALSE))</f>
        <v/>
      </c>
      <c r="F592" t="s">
        <v>1867</v>
      </c>
      <c r="H592" t="str">
        <f t="shared" si="36"/>
        <v>151/装备位置:衣服</v>
      </c>
      <c r="I592" t="str">
        <f t="shared" si="37"/>
        <v>殷璀芜音=151/装备位置:衣服</v>
      </c>
      <c r="J592" t="str">
        <f t="shared" si="38"/>
        <v>\168/[物品备注]\250/可铸魂,释放强大力量</v>
      </c>
      <c r="K592" t="str">
        <f t="shared" si="39"/>
        <v>殷璀芜音=\168/[物品备注]\250/可铸魂,释放强大力量</v>
      </c>
    </row>
    <row r="593" spans="1:11" x14ac:dyDescent="0.2">
      <c r="A593" t="str">
        <f>IF(LEN(stditems!B593)=0,"",stditems!B593)</f>
        <v>黑鬃马</v>
      </c>
      <c r="B593" t="str">
        <f>IF(stditems!C593=15,"装备位置:头盔",IF(OR(stditems!C593=19,stditems!C593=20,stditems!C593=21),"装备位置:项链",IF(OR(stditems!C593=5,stditems!C593=6),"装备位置:武器",IF(OR(stditems!C593=10,stditems!C593=11),"装备位置:衣服",IF(stditems!C593=16,"装备位置:斗笠",IF(OR(stditems!C593=22,stditems!C593=23),"装备位置:戒指",IF(OR(stditems!C593=24,stditems!C593=26),"装备位置:手镯",IF(stditems!C593=31,"双击使用物品",IF(stditems!C593=4,"书籍,双击使用",IF(stditems!C593=25,"装备位置:毒符",IF(stditems!C593=41,"任务物品",IF(stditems!C593=56,"强化宝石",IF(stditems!C593=0,"药品",IF(stditems!C593=3,"卷轴",IF(stditems!C593=43,"矿石",IF(stditems!C593=2,"可使用物品",IF(stditems!C593=64,"装备位置:腰带",IF(stditems!C593=62,"装备位置:鞋子",IF(stditems!C593=53,"装备位置:宝石\有气血石功能",IF(stditems!C593=63,"装备位置:灵石",IF(stditems!C593=65,"装备位置:官印",IF(stditems!C593=90,"装备位置:灵玉",IF(OR(stditems!C593=72,stditems!C593=73,stditems!C593=74),"装备位置:称号",IF(stditems!C593=30,"装备位置:勋章",IF(stditems!C593=28,"装备位置:马牌",IF(stditems!C593=12,"装备位置:盾牌",IF(OR(stditems!C593=66,stditems!C593=67),"装备位置:时装衣服",IF(OR(stditems!C593=68,stditems!C593=69),"装备位置:时装武器",IF(OR(stditems!C593=75,stditems!C593=76,stditems!C593=77),"装备位置:时装项链",IF(stditems!C593=78,"装备位置:时装头盔",IF(OR(stditems!C593=79,stditems!C593=80),"装备位置:时装手镯",IF(OR(stditems!C593=81,stditems!C593=82),"装备位置:时装戒指",IF(stditems!C593=83,"装备位置:时装勋章",IF(OR(stditems!C593=84,stditems!C593=85),"装备位置:时装腰带",IF(OR(stditems!C593=86,stditems!C593=87),"装备位置:时装靴子",IF(OR(stditems!C593=88,stditems!C593=89),"装备位置:时装宝石","其他物品"))))))))))))))))))))))))))))))))))))</f>
        <v>装备位置:马牌</v>
      </c>
      <c r="C593">
        <f>IF(OR(stditems!C593=5,stditems!C593=10,stditems!C593=11,stditems!C593=30,stditems!C593=16,stditems!C593=12,stditems!C593=25),0,IF(OR(stditems!C593=15,stditems!C593=19,stditems!C593=20,stditems!C593=21,stditems!C593=22,stditems!C593=23,stditems!C593=24,stditems!C593=26,stditems!C593=28,stditems!C593=29,stditems!C593=30,stditems!C593=53,stditems!C593=62,stditems!C593=63,stditems!C593=64,stditems!C593=65,stditems!C593=90),stditems!D593,""))</f>
        <v>0</v>
      </c>
      <c r="D593" t="str">
        <f>IF(ISNA( VLOOKUP(C593,attrDesc!A:C,2,FALSE)),"", "\250/"&amp;VLOOKUP(C593,attrDesc!A:C,2,FALSE)&amp;":"&amp;VLOOKUP(C593,attrDesc!A:C,3,FALSE))</f>
        <v/>
      </c>
      <c r="E593" t="s">
        <v>1870</v>
      </c>
      <c r="F593" t="s">
        <v>1881</v>
      </c>
      <c r="H593" t="str">
        <f t="shared" si="36"/>
        <v>151/装备位置:马牌</v>
      </c>
      <c r="I593" t="str">
        <f t="shared" si="37"/>
        <v>黑鬃马=151/装备位置:马牌</v>
      </c>
      <c r="J593" t="str">
        <f t="shared" si="38"/>
        <v>\168/[物品特性]\70/穿戴后可坐上坐骑,但是无法攻击\70/坐上坐骑后移动速度加快\168/[物品备注]\250/可使用浴血战魂合成</v>
      </c>
      <c r="K593" t="str">
        <f t="shared" si="39"/>
        <v>黑鬃马=\168/[物品特性]\70/穿戴后可坐上坐骑,但是无法攻击\70/坐上坐骑后移动速度加快\168/[物品备注]\250/可使用浴血战魂合成</v>
      </c>
    </row>
    <row r="594" spans="1:11" x14ac:dyDescent="0.2">
      <c r="A594" t="str">
        <f>IF(LEN(stditems!B594)=0,"",stditems!B594)</f>
        <v>枣红马</v>
      </c>
      <c r="B594" t="str">
        <f>IF(stditems!C594=15,"装备位置:头盔",IF(OR(stditems!C594=19,stditems!C594=20,stditems!C594=21),"装备位置:项链",IF(OR(stditems!C594=5,stditems!C594=6),"装备位置:武器",IF(OR(stditems!C594=10,stditems!C594=11),"装备位置:衣服",IF(stditems!C594=16,"装备位置:斗笠",IF(OR(stditems!C594=22,stditems!C594=23),"装备位置:戒指",IF(OR(stditems!C594=24,stditems!C594=26),"装备位置:手镯",IF(stditems!C594=31,"双击使用物品",IF(stditems!C594=4,"书籍,双击使用",IF(stditems!C594=25,"装备位置:毒符",IF(stditems!C594=41,"任务物品",IF(stditems!C594=56,"强化宝石",IF(stditems!C594=0,"药品",IF(stditems!C594=3,"卷轴",IF(stditems!C594=43,"矿石",IF(stditems!C594=2,"可使用物品",IF(stditems!C594=64,"装备位置:腰带",IF(stditems!C594=62,"装备位置:鞋子",IF(stditems!C594=53,"装备位置:宝石\有气血石功能",IF(stditems!C594=63,"装备位置:灵石",IF(stditems!C594=65,"装备位置:官印",IF(stditems!C594=90,"装备位置:灵玉",IF(OR(stditems!C594=72,stditems!C594=73,stditems!C594=74),"装备位置:称号",IF(stditems!C594=30,"装备位置:勋章",IF(stditems!C594=28,"装备位置:马牌",IF(stditems!C594=12,"装备位置:盾牌",IF(OR(stditems!C594=66,stditems!C594=67),"装备位置:时装衣服",IF(OR(stditems!C594=68,stditems!C594=69),"装备位置:时装武器",IF(OR(stditems!C594=75,stditems!C594=76,stditems!C594=77),"装备位置:时装项链",IF(stditems!C594=78,"装备位置:时装头盔",IF(OR(stditems!C594=79,stditems!C594=80),"装备位置:时装手镯",IF(OR(stditems!C594=81,stditems!C594=82),"装备位置:时装戒指",IF(stditems!C594=83,"装备位置:时装勋章",IF(OR(stditems!C594=84,stditems!C594=85),"装备位置:时装腰带",IF(OR(stditems!C594=86,stditems!C594=87),"装备位置:时装靴子",IF(OR(stditems!C594=88,stditems!C594=89),"装备位置:时装宝石","其他物品"))))))))))))))))))))))))))))))))))))</f>
        <v>装备位置:马牌</v>
      </c>
      <c r="C594">
        <f>IF(OR(stditems!C594=5,stditems!C594=10,stditems!C594=11,stditems!C594=30,stditems!C594=16,stditems!C594=12,stditems!C594=25),0,IF(OR(stditems!C594=15,stditems!C594=19,stditems!C594=20,stditems!C594=21,stditems!C594=22,stditems!C594=23,stditems!C594=24,stditems!C594=26,stditems!C594=28,stditems!C594=29,stditems!C594=30,stditems!C594=53,stditems!C594=62,stditems!C594=63,stditems!C594=64,stditems!C594=65,stditems!C594=90),stditems!D594,""))</f>
        <v>0</v>
      </c>
      <c r="D594" t="str">
        <f>IF(ISNA( VLOOKUP(C594,attrDesc!A:C,2,FALSE)),"", "\250/"&amp;VLOOKUP(C594,attrDesc!A:C,2,FALSE)&amp;":"&amp;VLOOKUP(C594,attrDesc!A:C,3,FALSE))</f>
        <v/>
      </c>
      <c r="E594" t="s">
        <v>1871</v>
      </c>
      <c r="F594" t="s">
        <v>1882</v>
      </c>
      <c r="H594" t="str">
        <f t="shared" si="36"/>
        <v>151/装备位置:马牌</v>
      </c>
      <c r="I594" t="str">
        <f t="shared" si="37"/>
        <v>枣红马=151/装备位置:马牌</v>
      </c>
      <c r="J594" t="str">
        <f t="shared" si="38"/>
        <v>\168/[物品特性]\70/穿戴后可坐上坐骑,但是无法攻击\71/坐上坐骑后移动速度加快\168/[物品备注]\251/可使用浴血战魂合成</v>
      </c>
      <c r="K594" t="str">
        <f t="shared" si="39"/>
        <v>枣红马=\168/[物品特性]\70/穿戴后可坐上坐骑,但是无法攻击\71/坐上坐骑后移动速度加快\168/[物品备注]\251/可使用浴血战魂合成</v>
      </c>
    </row>
    <row r="595" spans="1:11" x14ac:dyDescent="0.2">
      <c r="A595" t="str">
        <f>IF(LEN(stditems!B595)=0,"",stditems!B595)</f>
        <v>赤兔马</v>
      </c>
      <c r="B595" t="str">
        <f>IF(stditems!C595=15,"装备位置:头盔",IF(OR(stditems!C595=19,stditems!C595=20,stditems!C595=21),"装备位置:项链",IF(OR(stditems!C595=5,stditems!C595=6),"装备位置:武器",IF(OR(stditems!C595=10,stditems!C595=11),"装备位置:衣服",IF(stditems!C595=16,"装备位置:斗笠",IF(OR(stditems!C595=22,stditems!C595=23),"装备位置:戒指",IF(OR(stditems!C595=24,stditems!C595=26),"装备位置:手镯",IF(stditems!C595=31,"双击使用物品",IF(stditems!C595=4,"书籍,双击使用",IF(stditems!C595=25,"装备位置:毒符",IF(stditems!C595=41,"任务物品",IF(stditems!C595=56,"强化宝石",IF(stditems!C595=0,"药品",IF(stditems!C595=3,"卷轴",IF(stditems!C595=43,"矿石",IF(stditems!C595=2,"可使用物品",IF(stditems!C595=64,"装备位置:腰带",IF(stditems!C595=62,"装备位置:鞋子",IF(stditems!C595=53,"装备位置:宝石\有气血石功能",IF(stditems!C595=63,"装备位置:灵石",IF(stditems!C595=65,"装备位置:官印",IF(stditems!C595=90,"装备位置:灵玉",IF(OR(stditems!C595=72,stditems!C595=73,stditems!C595=74),"装备位置:称号",IF(stditems!C595=30,"装备位置:勋章",IF(stditems!C595=28,"装备位置:马牌",IF(stditems!C595=12,"装备位置:盾牌",IF(OR(stditems!C595=66,stditems!C595=67),"装备位置:时装衣服",IF(OR(stditems!C595=68,stditems!C595=69),"装备位置:时装武器",IF(OR(stditems!C595=75,stditems!C595=76,stditems!C595=77),"装备位置:时装项链",IF(stditems!C595=78,"装备位置:时装头盔",IF(OR(stditems!C595=79,stditems!C595=80),"装备位置:时装手镯",IF(OR(stditems!C595=81,stditems!C595=82),"装备位置:时装戒指",IF(stditems!C595=83,"装备位置:时装勋章",IF(OR(stditems!C595=84,stditems!C595=85),"装备位置:时装腰带",IF(OR(stditems!C595=86,stditems!C595=87),"装备位置:时装靴子",IF(OR(stditems!C595=88,stditems!C595=89),"装备位置:时装宝石","其他物品"))))))))))))))))))))))))))))))))))))</f>
        <v>装备位置:马牌</v>
      </c>
      <c r="C595">
        <f>IF(OR(stditems!C595=5,stditems!C595=10,stditems!C595=11,stditems!C595=30,stditems!C595=16,stditems!C595=12,stditems!C595=25),0,IF(OR(stditems!C595=15,stditems!C595=19,stditems!C595=20,stditems!C595=21,stditems!C595=22,stditems!C595=23,stditems!C595=24,stditems!C595=26,stditems!C595=28,stditems!C595=29,stditems!C595=30,stditems!C595=53,stditems!C595=62,stditems!C595=63,stditems!C595=64,stditems!C595=65,stditems!C595=90),stditems!D595,""))</f>
        <v>0</v>
      </c>
      <c r="D595" t="str">
        <f>IF(ISNA( VLOOKUP(C595,attrDesc!A:C,2,FALSE)),"", "\250/"&amp;VLOOKUP(C595,attrDesc!A:C,2,FALSE)&amp;":"&amp;VLOOKUP(C595,attrDesc!A:C,3,FALSE))</f>
        <v/>
      </c>
      <c r="E595" t="s">
        <v>1872</v>
      </c>
      <c r="F595" t="s">
        <v>1883</v>
      </c>
      <c r="H595" t="str">
        <f t="shared" si="36"/>
        <v>151/装备位置:马牌</v>
      </c>
      <c r="I595" t="str">
        <f t="shared" si="37"/>
        <v>赤兔马=151/装备位置:马牌</v>
      </c>
      <c r="J595" t="str">
        <f t="shared" si="38"/>
        <v>\168/[物品特性]\70/穿戴后可坐上坐骑,但是无法攻击\72/坐上坐骑后移动速度加快\168/[物品备注]\252/可使用浴血战魂合成</v>
      </c>
      <c r="K595" t="str">
        <f t="shared" si="39"/>
        <v>赤兔马=\168/[物品特性]\70/穿戴后可坐上坐骑,但是无法攻击\72/坐上坐骑后移动速度加快\168/[物品备注]\252/可使用浴血战魂合成</v>
      </c>
    </row>
    <row r="596" spans="1:11" x14ac:dyDescent="0.2">
      <c r="A596" t="str">
        <f>IF(LEN(stditems!B596)=0,"",stditems!B596)</f>
        <v>汗血马</v>
      </c>
      <c r="B596" t="str">
        <f>IF(stditems!C596=15,"装备位置:头盔",IF(OR(stditems!C596=19,stditems!C596=20,stditems!C596=21),"装备位置:项链",IF(OR(stditems!C596=5,stditems!C596=6),"装备位置:武器",IF(OR(stditems!C596=10,stditems!C596=11),"装备位置:衣服",IF(stditems!C596=16,"装备位置:斗笠",IF(OR(stditems!C596=22,stditems!C596=23),"装备位置:戒指",IF(OR(stditems!C596=24,stditems!C596=26),"装备位置:手镯",IF(stditems!C596=31,"双击使用物品",IF(stditems!C596=4,"书籍,双击使用",IF(stditems!C596=25,"装备位置:毒符",IF(stditems!C596=41,"任务物品",IF(stditems!C596=56,"强化宝石",IF(stditems!C596=0,"药品",IF(stditems!C596=3,"卷轴",IF(stditems!C596=43,"矿石",IF(stditems!C596=2,"可使用物品",IF(stditems!C596=64,"装备位置:腰带",IF(stditems!C596=62,"装备位置:鞋子",IF(stditems!C596=53,"装备位置:宝石\有气血石功能",IF(stditems!C596=63,"装备位置:灵石",IF(stditems!C596=65,"装备位置:官印",IF(stditems!C596=90,"装备位置:灵玉",IF(OR(stditems!C596=72,stditems!C596=73,stditems!C596=74),"装备位置:称号",IF(stditems!C596=30,"装备位置:勋章",IF(stditems!C596=28,"装备位置:马牌",IF(stditems!C596=12,"装备位置:盾牌",IF(OR(stditems!C596=66,stditems!C596=67),"装备位置:时装衣服",IF(OR(stditems!C596=68,stditems!C596=69),"装备位置:时装武器",IF(OR(stditems!C596=75,stditems!C596=76,stditems!C596=77),"装备位置:时装项链",IF(stditems!C596=78,"装备位置:时装头盔",IF(OR(stditems!C596=79,stditems!C596=80),"装备位置:时装手镯",IF(OR(stditems!C596=81,stditems!C596=82),"装备位置:时装戒指",IF(stditems!C596=83,"装备位置:时装勋章",IF(OR(stditems!C596=84,stditems!C596=85),"装备位置:时装腰带",IF(OR(stditems!C596=86,stditems!C596=87),"装备位置:时装靴子",IF(OR(stditems!C596=88,stditems!C596=89),"装备位置:时装宝石","其他物品"))))))))))))))))))))))))))))))))))))</f>
        <v>装备位置:马牌</v>
      </c>
      <c r="C596">
        <f>IF(OR(stditems!C596=5,stditems!C596=10,stditems!C596=11,stditems!C596=30,stditems!C596=16,stditems!C596=12,stditems!C596=25),0,IF(OR(stditems!C596=15,stditems!C596=19,stditems!C596=20,stditems!C596=21,stditems!C596=22,stditems!C596=23,stditems!C596=24,stditems!C596=26,stditems!C596=28,stditems!C596=29,stditems!C596=30,stditems!C596=53,stditems!C596=62,stditems!C596=63,stditems!C596=64,stditems!C596=65,stditems!C596=90),stditems!D596,""))</f>
        <v>0</v>
      </c>
      <c r="D596" t="str">
        <f>IF(ISNA( VLOOKUP(C596,attrDesc!A:C,2,FALSE)),"", "\250/"&amp;VLOOKUP(C596,attrDesc!A:C,2,FALSE)&amp;":"&amp;VLOOKUP(C596,attrDesc!A:C,3,FALSE))</f>
        <v/>
      </c>
      <c r="E596" t="s">
        <v>1873</v>
      </c>
      <c r="F596" t="s">
        <v>1884</v>
      </c>
      <c r="H596" t="str">
        <f t="shared" si="36"/>
        <v>151/装备位置:马牌</v>
      </c>
      <c r="I596" t="str">
        <f t="shared" si="37"/>
        <v>汗血马=151/装备位置:马牌</v>
      </c>
      <c r="J596" t="str">
        <f t="shared" si="38"/>
        <v>\168/[物品特性]\70/穿戴后可坐上坐骑,但是无法攻击\73/坐上坐骑后移动速度加快\168/[物品备注]\253/可使用浴血战魂合成</v>
      </c>
      <c r="K596" t="str">
        <f t="shared" si="39"/>
        <v>汗血马=\168/[物品特性]\70/穿戴后可坐上坐骑,但是无法攻击\73/坐上坐骑后移动速度加快\168/[物品备注]\253/可使用浴血战魂合成</v>
      </c>
    </row>
    <row r="597" spans="1:11" x14ac:dyDescent="0.2">
      <c r="A597" t="str">
        <f>IF(LEN(stditems!B597)=0,"",stditems!B597)</f>
        <v>白龙马</v>
      </c>
      <c r="B597" t="str">
        <f>IF(stditems!C597=15,"装备位置:头盔",IF(OR(stditems!C597=19,stditems!C597=20,stditems!C597=21),"装备位置:项链",IF(OR(stditems!C597=5,stditems!C597=6),"装备位置:武器",IF(OR(stditems!C597=10,stditems!C597=11),"装备位置:衣服",IF(stditems!C597=16,"装备位置:斗笠",IF(OR(stditems!C597=22,stditems!C597=23),"装备位置:戒指",IF(OR(stditems!C597=24,stditems!C597=26),"装备位置:手镯",IF(stditems!C597=31,"双击使用物品",IF(stditems!C597=4,"书籍,双击使用",IF(stditems!C597=25,"装备位置:毒符",IF(stditems!C597=41,"任务物品",IF(stditems!C597=56,"强化宝石",IF(stditems!C597=0,"药品",IF(stditems!C597=3,"卷轴",IF(stditems!C597=43,"矿石",IF(stditems!C597=2,"可使用物品",IF(stditems!C597=64,"装备位置:腰带",IF(stditems!C597=62,"装备位置:鞋子",IF(stditems!C597=53,"装备位置:宝石\有气血石功能",IF(stditems!C597=63,"装备位置:灵石",IF(stditems!C597=65,"装备位置:官印",IF(stditems!C597=90,"装备位置:灵玉",IF(OR(stditems!C597=72,stditems!C597=73,stditems!C597=74),"装备位置:称号",IF(stditems!C597=30,"装备位置:勋章",IF(stditems!C597=28,"装备位置:马牌",IF(stditems!C597=12,"装备位置:盾牌",IF(OR(stditems!C597=66,stditems!C597=67),"装备位置:时装衣服",IF(OR(stditems!C597=68,stditems!C597=69),"装备位置:时装武器",IF(OR(stditems!C597=75,stditems!C597=76,stditems!C597=77),"装备位置:时装项链",IF(stditems!C597=78,"装备位置:时装头盔",IF(OR(stditems!C597=79,stditems!C597=80),"装备位置:时装手镯",IF(OR(stditems!C597=81,stditems!C597=82),"装备位置:时装戒指",IF(stditems!C597=83,"装备位置:时装勋章",IF(OR(stditems!C597=84,stditems!C597=85),"装备位置:时装腰带",IF(OR(stditems!C597=86,stditems!C597=87),"装备位置:时装靴子",IF(OR(stditems!C597=88,stditems!C597=89),"装备位置:时装宝石","其他物品"))))))))))))))))))))))))))))))))))))</f>
        <v>装备位置:马牌</v>
      </c>
      <c r="C597">
        <f>IF(OR(stditems!C597=5,stditems!C597=10,stditems!C597=11,stditems!C597=30,stditems!C597=16,stditems!C597=12,stditems!C597=25),0,IF(OR(stditems!C597=15,stditems!C597=19,stditems!C597=20,stditems!C597=21,stditems!C597=22,stditems!C597=23,stditems!C597=24,stditems!C597=26,stditems!C597=28,stditems!C597=29,stditems!C597=30,stditems!C597=53,stditems!C597=62,stditems!C597=63,stditems!C597=64,stditems!C597=65,stditems!C597=90),stditems!D597,""))</f>
        <v>0</v>
      </c>
      <c r="D597" t="str">
        <f>IF(ISNA( VLOOKUP(C597,attrDesc!A:C,2,FALSE)),"", "\250/"&amp;VLOOKUP(C597,attrDesc!A:C,2,FALSE)&amp;":"&amp;VLOOKUP(C597,attrDesc!A:C,3,FALSE))</f>
        <v/>
      </c>
      <c r="E597" t="s">
        <v>1874</v>
      </c>
      <c r="F597" t="s">
        <v>1885</v>
      </c>
      <c r="H597" t="str">
        <f t="shared" si="36"/>
        <v>151/装备位置:马牌</v>
      </c>
      <c r="I597" t="str">
        <f t="shared" si="37"/>
        <v>白龙马=151/装备位置:马牌</v>
      </c>
      <c r="J597" t="str">
        <f t="shared" si="38"/>
        <v>\168/[物品特性]\70/穿戴后可坐上坐骑,但是无法攻击\74/坐上坐骑后移动速度加快\168/[物品备注]\254/可使用浴血战魂合成</v>
      </c>
      <c r="K597" t="str">
        <f t="shared" si="39"/>
        <v>白龙马=\168/[物品特性]\70/穿戴后可坐上坐骑,但是无法攻击\74/坐上坐骑后移动速度加快\168/[物品备注]\254/可使用浴血战魂合成</v>
      </c>
    </row>
    <row r="598" spans="1:11" x14ac:dyDescent="0.2">
      <c r="A598" t="str">
        <f>IF(LEN(stditems!B598)=0,"",stditems!B598)</f>
        <v>迎亲马</v>
      </c>
      <c r="B598" t="str">
        <f>IF(stditems!C598=15,"装备位置:头盔",IF(OR(stditems!C598=19,stditems!C598=20,stditems!C598=21),"装备位置:项链",IF(OR(stditems!C598=5,stditems!C598=6),"装备位置:武器",IF(OR(stditems!C598=10,stditems!C598=11),"装备位置:衣服",IF(stditems!C598=16,"装备位置:斗笠",IF(OR(stditems!C598=22,stditems!C598=23),"装备位置:戒指",IF(OR(stditems!C598=24,stditems!C598=26),"装备位置:手镯",IF(stditems!C598=31,"双击使用物品",IF(stditems!C598=4,"书籍,双击使用",IF(stditems!C598=25,"装备位置:毒符",IF(stditems!C598=41,"任务物品",IF(stditems!C598=56,"强化宝石",IF(stditems!C598=0,"药品",IF(stditems!C598=3,"卷轴",IF(stditems!C598=43,"矿石",IF(stditems!C598=2,"可使用物品",IF(stditems!C598=64,"装备位置:腰带",IF(stditems!C598=62,"装备位置:鞋子",IF(stditems!C598=53,"装备位置:宝石\有气血石功能",IF(stditems!C598=63,"装备位置:灵石",IF(stditems!C598=65,"装备位置:官印",IF(stditems!C598=90,"装备位置:灵玉",IF(OR(stditems!C598=72,stditems!C598=73,stditems!C598=74),"装备位置:称号",IF(stditems!C598=30,"装备位置:勋章",IF(stditems!C598=28,"装备位置:马牌",IF(stditems!C598=12,"装备位置:盾牌",IF(OR(stditems!C598=66,stditems!C598=67),"装备位置:时装衣服",IF(OR(stditems!C598=68,stditems!C598=69),"装备位置:时装武器",IF(OR(stditems!C598=75,stditems!C598=76,stditems!C598=77),"装备位置:时装项链",IF(stditems!C598=78,"装备位置:时装头盔",IF(OR(stditems!C598=79,stditems!C598=80),"装备位置:时装手镯",IF(OR(stditems!C598=81,stditems!C598=82),"装备位置:时装戒指",IF(stditems!C598=83,"装备位置:时装勋章",IF(OR(stditems!C598=84,stditems!C598=85),"装备位置:时装腰带",IF(OR(stditems!C598=86,stditems!C598=87),"装备位置:时装靴子",IF(OR(stditems!C598=88,stditems!C598=89),"装备位置:时装宝石","其他物品"))))))))))))))))))))))))))))))))))))</f>
        <v>装备位置:马牌</v>
      </c>
      <c r="C598">
        <f>IF(OR(stditems!C598=5,stditems!C598=10,stditems!C598=11,stditems!C598=30,stditems!C598=16,stditems!C598=12,stditems!C598=25),0,IF(OR(stditems!C598=15,stditems!C598=19,stditems!C598=20,stditems!C598=21,stditems!C598=22,stditems!C598=23,stditems!C598=24,stditems!C598=26,stditems!C598=28,stditems!C598=29,stditems!C598=30,stditems!C598=53,stditems!C598=62,stditems!C598=63,stditems!C598=64,stditems!C598=65,stditems!C598=90),stditems!D598,""))</f>
        <v>0</v>
      </c>
      <c r="D598" t="str">
        <f>IF(ISNA( VLOOKUP(C598,attrDesc!A:C,2,FALSE)),"", "\250/"&amp;VLOOKUP(C598,attrDesc!A:C,2,FALSE)&amp;":"&amp;VLOOKUP(C598,attrDesc!A:C,3,FALSE))</f>
        <v/>
      </c>
      <c r="E598" t="s">
        <v>1875</v>
      </c>
      <c r="F598" t="s">
        <v>1886</v>
      </c>
      <c r="H598" t="str">
        <f t="shared" si="36"/>
        <v>151/装备位置:马牌</v>
      </c>
      <c r="I598" t="str">
        <f t="shared" si="37"/>
        <v>迎亲马=151/装备位置:马牌</v>
      </c>
      <c r="J598" t="str">
        <f t="shared" si="38"/>
        <v>\168/[物品特性]\70/穿戴后可坐上坐骑,但是无法攻击\75/坐上坐骑后移动速度加快\168/[物品备注]\255/可使用浴血战魂合成</v>
      </c>
      <c r="K598" t="str">
        <f t="shared" si="39"/>
        <v>迎亲马=\168/[物品特性]\70/穿戴后可坐上坐骑,但是无法攻击\75/坐上坐骑后移动速度加快\168/[物品备注]\255/可使用浴血战魂合成</v>
      </c>
    </row>
    <row r="599" spans="1:11" x14ac:dyDescent="0.2">
      <c r="A599" t="str">
        <f>IF(LEN(stditems!B599)=0,"",stditems!B599)</f>
        <v>黄金马</v>
      </c>
      <c r="B599" t="str">
        <f>IF(stditems!C599=15,"装备位置:头盔",IF(OR(stditems!C599=19,stditems!C599=20,stditems!C599=21),"装备位置:项链",IF(OR(stditems!C599=5,stditems!C599=6),"装备位置:武器",IF(OR(stditems!C599=10,stditems!C599=11),"装备位置:衣服",IF(stditems!C599=16,"装备位置:斗笠",IF(OR(stditems!C599=22,stditems!C599=23),"装备位置:戒指",IF(OR(stditems!C599=24,stditems!C599=26),"装备位置:手镯",IF(stditems!C599=31,"双击使用物品",IF(stditems!C599=4,"书籍,双击使用",IF(stditems!C599=25,"装备位置:毒符",IF(stditems!C599=41,"任务物品",IF(stditems!C599=56,"强化宝石",IF(stditems!C599=0,"药品",IF(stditems!C599=3,"卷轴",IF(stditems!C599=43,"矿石",IF(stditems!C599=2,"可使用物品",IF(stditems!C599=64,"装备位置:腰带",IF(stditems!C599=62,"装备位置:鞋子",IF(stditems!C599=53,"装备位置:宝石\有气血石功能",IF(stditems!C599=63,"装备位置:灵石",IF(stditems!C599=65,"装备位置:官印",IF(stditems!C599=90,"装备位置:灵玉",IF(OR(stditems!C599=72,stditems!C599=73,stditems!C599=74),"装备位置:称号",IF(stditems!C599=30,"装备位置:勋章",IF(stditems!C599=28,"装备位置:马牌",IF(stditems!C599=12,"装备位置:盾牌",IF(OR(stditems!C599=66,stditems!C599=67),"装备位置:时装衣服",IF(OR(stditems!C599=68,stditems!C599=69),"装备位置:时装武器",IF(OR(stditems!C599=75,stditems!C599=76,stditems!C599=77),"装备位置:时装项链",IF(stditems!C599=78,"装备位置:时装头盔",IF(OR(stditems!C599=79,stditems!C599=80),"装备位置:时装手镯",IF(OR(stditems!C599=81,stditems!C599=82),"装备位置:时装戒指",IF(stditems!C599=83,"装备位置:时装勋章",IF(OR(stditems!C599=84,stditems!C599=85),"装备位置:时装腰带",IF(OR(stditems!C599=86,stditems!C599=87),"装备位置:时装靴子",IF(OR(stditems!C599=88,stditems!C599=89),"装备位置:时装宝石","其他物品"))))))))))))))))))))))))))))))))))))</f>
        <v>装备位置:马牌</v>
      </c>
      <c r="C599">
        <f>IF(OR(stditems!C599=5,stditems!C599=10,stditems!C599=11,stditems!C599=30,stditems!C599=16,stditems!C599=12,stditems!C599=25),0,IF(OR(stditems!C599=15,stditems!C599=19,stditems!C599=20,stditems!C599=21,stditems!C599=22,stditems!C599=23,stditems!C599=24,stditems!C599=26,stditems!C599=28,stditems!C599=29,stditems!C599=30,stditems!C599=53,stditems!C599=62,stditems!C599=63,stditems!C599=64,stditems!C599=65,stditems!C599=90),stditems!D599,""))</f>
        <v>0</v>
      </c>
      <c r="D599" t="str">
        <f>IF(ISNA( VLOOKUP(C599,attrDesc!A:C,2,FALSE)),"", "\250/"&amp;VLOOKUP(C599,attrDesc!A:C,2,FALSE)&amp;":"&amp;VLOOKUP(C599,attrDesc!A:C,3,FALSE))</f>
        <v/>
      </c>
      <c r="E599" t="s">
        <v>1876</v>
      </c>
      <c r="F599" t="s">
        <v>1887</v>
      </c>
      <c r="H599" t="str">
        <f t="shared" si="36"/>
        <v>151/装备位置:马牌</v>
      </c>
      <c r="I599" t="str">
        <f t="shared" si="37"/>
        <v>黄金马=151/装备位置:马牌</v>
      </c>
      <c r="J599" t="str">
        <f t="shared" si="38"/>
        <v>\168/[物品特性]\70/穿戴后可坐上坐骑,但是无法攻击\76/坐上坐骑后移动速度加快\168/[物品备注]\256/可使用浴血战魂合成</v>
      </c>
      <c r="K599" t="str">
        <f t="shared" si="39"/>
        <v>黄金马=\168/[物品特性]\70/穿戴后可坐上坐骑,但是无法攻击\76/坐上坐骑后移动速度加快\168/[物品备注]\256/可使用浴血战魂合成</v>
      </c>
    </row>
    <row r="600" spans="1:11" x14ac:dyDescent="0.2">
      <c r="A600" t="str">
        <f>IF(LEN(stditems!B600)=0,"",stditems!B600)</f>
        <v>卓越战马</v>
      </c>
      <c r="B600" t="str">
        <f>IF(stditems!C600=15,"装备位置:头盔",IF(OR(stditems!C600=19,stditems!C600=20,stditems!C600=21),"装备位置:项链",IF(OR(stditems!C600=5,stditems!C600=6),"装备位置:武器",IF(OR(stditems!C600=10,stditems!C600=11),"装备位置:衣服",IF(stditems!C600=16,"装备位置:斗笠",IF(OR(stditems!C600=22,stditems!C600=23),"装备位置:戒指",IF(OR(stditems!C600=24,stditems!C600=26),"装备位置:手镯",IF(stditems!C600=31,"双击使用物品",IF(stditems!C600=4,"书籍,双击使用",IF(stditems!C600=25,"装备位置:毒符",IF(stditems!C600=41,"任务物品",IF(stditems!C600=56,"强化宝石",IF(stditems!C600=0,"药品",IF(stditems!C600=3,"卷轴",IF(stditems!C600=43,"矿石",IF(stditems!C600=2,"可使用物品",IF(stditems!C600=64,"装备位置:腰带",IF(stditems!C600=62,"装备位置:鞋子",IF(stditems!C600=53,"装备位置:宝石\有气血石功能",IF(stditems!C600=63,"装备位置:灵石",IF(stditems!C600=65,"装备位置:官印",IF(stditems!C600=90,"装备位置:灵玉",IF(OR(stditems!C600=72,stditems!C600=73,stditems!C600=74),"装备位置:称号",IF(stditems!C600=30,"装备位置:勋章",IF(stditems!C600=28,"装备位置:马牌",IF(stditems!C600=12,"装备位置:盾牌",IF(OR(stditems!C600=66,stditems!C600=67),"装备位置:时装衣服",IF(OR(stditems!C600=68,stditems!C600=69),"装备位置:时装武器",IF(OR(stditems!C600=75,stditems!C600=76,stditems!C600=77),"装备位置:时装项链",IF(stditems!C600=78,"装备位置:时装头盔",IF(OR(stditems!C600=79,stditems!C600=80),"装备位置:时装手镯",IF(OR(stditems!C600=81,stditems!C600=82),"装备位置:时装戒指",IF(stditems!C600=83,"装备位置:时装勋章",IF(OR(stditems!C600=84,stditems!C600=85),"装备位置:时装腰带",IF(OR(stditems!C600=86,stditems!C600=87),"装备位置:时装靴子",IF(OR(stditems!C600=88,stditems!C600=89),"装备位置:时装宝石","其他物品"))))))))))))))))))))))))))))))))))))</f>
        <v>装备位置:马牌</v>
      </c>
      <c r="C600">
        <f>IF(OR(stditems!C600=5,stditems!C600=10,stditems!C600=11,stditems!C600=30,stditems!C600=16,stditems!C600=12,stditems!C600=25),0,IF(OR(stditems!C600=15,stditems!C600=19,stditems!C600=20,stditems!C600=21,stditems!C600=22,stditems!C600=23,stditems!C600=24,stditems!C600=26,stditems!C600=28,stditems!C600=29,stditems!C600=30,stditems!C600=53,stditems!C600=62,stditems!C600=63,stditems!C600=64,stditems!C600=65,stditems!C600=90),stditems!D600,""))</f>
        <v>0</v>
      </c>
      <c r="D600" t="str">
        <f>IF(ISNA( VLOOKUP(C600,attrDesc!A:C,2,FALSE)),"", "\250/"&amp;VLOOKUP(C600,attrDesc!A:C,2,FALSE)&amp;":"&amp;VLOOKUP(C600,attrDesc!A:C,3,FALSE))</f>
        <v/>
      </c>
      <c r="E600" t="s">
        <v>1877</v>
      </c>
      <c r="F600" t="s">
        <v>1888</v>
      </c>
      <c r="H600" t="str">
        <f t="shared" si="36"/>
        <v>151/装备位置:马牌</v>
      </c>
      <c r="I600" t="str">
        <f t="shared" si="37"/>
        <v>卓越战马=151/装备位置:马牌</v>
      </c>
      <c r="J600" t="str">
        <f t="shared" si="38"/>
        <v>\168/[物品特性]\70/穿戴后可坐上坐骑,但是无法攻击\77/坐上坐骑后移动速度加快\168/[物品备注]\257/可使用浴血战魂合成</v>
      </c>
      <c r="K600" t="str">
        <f t="shared" si="39"/>
        <v>卓越战马=\168/[物品特性]\70/穿戴后可坐上坐骑,但是无法攻击\77/坐上坐骑后移动速度加快\168/[物品备注]\257/可使用浴血战魂合成</v>
      </c>
    </row>
    <row r="601" spans="1:11" x14ac:dyDescent="0.2">
      <c r="A601" t="str">
        <f>IF(LEN(stditems!B601)=0,"",stditems!B601)</f>
        <v>御龙灵兽</v>
      </c>
      <c r="B601" t="str">
        <f>IF(stditems!C601=15,"装备位置:头盔",IF(OR(stditems!C601=19,stditems!C601=20,stditems!C601=21),"装备位置:项链",IF(OR(stditems!C601=5,stditems!C601=6),"装备位置:武器",IF(OR(stditems!C601=10,stditems!C601=11),"装备位置:衣服",IF(stditems!C601=16,"装备位置:斗笠",IF(OR(stditems!C601=22,stditems!C601=23),"装备位置:戒指",IF(OR(stditems!C601=24,stditems!C601=26),"装备位置:手镯",IF(stditems!C601=31,"双击使用物品",IF(stditems!C601=4,"书籍,双击使用",IF(stditems!C601=25,"装备位置:毒符",IF(stditems!C601=41,"任务物品",IF(stditems!C601=56,"强化宝石",IF(stditems!C601=0,"药品",IF(stditems!C601=3,"卷轴",IF(stditems!C601=43,"矿石",IF(stditems!C601=2,"可使用物品",IF(stditems!C601=64,"装备位置:腰带",IF(stditems!C601=62,"装备位置:鞋子",IF(stditems!C601=53,"装备位置:宝石\有气血石功能",IF(stditems!C601=63,"装备位置:灵石",IF(stditems!C601=65,"装备位置:官印",IF(stditems!C601=90,"装备位置:灵玉",IF(OR(stditems!C601=72,stditems!C601=73,stditems!C601=74),"装备位置:称号",IF(stditems!C601=30,"装备位置:勋章",IF(stditems!C601=28,"装备位置:马牌",IF(stditems!C601=12,"装备位置:盾牌",IF(OR(stditems!C601=66,stditems!C601=67),"装备位置:时装衣服",IF(OR(stditems!C601=68,stditems!C601=69),"装备位置:时装武器",IF(OR(stditems!C601=75,stditems!C601=76,stditems!C601=77),"装备位置:时装项链",IF(stditems!C601=78,"装备位置:时装头盔",IF(OR(stditems!C601=79,stditems!C601=80),"装备位置:时装手镯",IF(OR(stditems!C601=81,stditems!C601=82),"装备位置:时装戒指",IF(stditems!C601=83,"装备位置:时装勋章",IF(OR(stditems!C601=84,stditems!C601=85),"装备位置:时装腰带",IF(OR(stditems!C601=86,stditems!C601=87),"装备位置:时装靴子",IF(OR(stditems!C601=88,stditems!C601=89),"装备位置:时装宝石","其他物品"))))))))))))))))))))))))))))))))))))</f>
        <v>装备位置:马牌</v>
      </c>
      <c r="C601">
        <f>IF(OR(stditems!C601=5,stditems!C601=10,stditems!C601=11,stditems!C601=30,stditems!C601=16,stditems!C601=12,stditems!C601=25),0,IF(OR(stditems!C601=15,stditems!C601=19,stditems!C601=20,stditems!C601=21,stditems!C601=22,stditems!C601=23,stditems!C601=24,stditems!C601=26,stditems!C601=28,stditems!C601=29,stditems!C601=30,stditems!C601=53,stditems!C601=62,stditems!C601=63,stditems!C601=64,stditems!C601=65,stditems!C601=90),stditems!D601,""))</f>
        <v>0</v>
      </c>
      <c r="D601" t="str">
        <f>IF(ISNA( VLOOKUP(C601,attrDesc!A:C,2,FALSE)),"", "\250/"&amp;VLOOKUP(C601,attrDesc!A:C,2,FALSE)&amp;":"&amp;VLOOKUP(C601,attrDesc!A:C,3,FALSE))</f>
        <v/>
      </c>
      <c r="E601" t="s">
        <v>1878</v>
      </c>
      <c r="F601" t="s">
        <v>1889</v>
      </c>
      <c r="H601" t="str">
        <f t="shared" si="36"/>
        <v>151/装备位置:马牌</v>
      </c>
      <c r="I601" t="str">
        <f t="shared" si="37"/>
        <v>御龙灵兽=151/装备位置:马牌</v>
      </c>
      <c r="J601" t="str">
        <f t="shared" si="38"/>
        <v>\168/[物品特性]\70/穿戴后可坐上坐骑,但是无法攻击\78/坐上坐骑后移动速度加快\168/[物品备注]\258/可使用浴血战魂合成</v>
      </c>
      <c r="K601" t="str">
        <f t="shared" si="39"/>
        <v>御龙灵兽=\168/[物品特性]\70/穿戴后可坐上坐骑,但是无法攻击\78/坐上坐骑后移动速度加快\168/[物品备注]\258/可使用浴血战魂合成</v>
      </c>
    </row>
    <row r="602" spans="1:11" x14ac:dyDescent="0.2">
      <c r="A602" t="str">
        <f>IF(LEN(stditems!B602)=0,"",stditems!B602)</f>
        <v>重明之望</v>
      </c>
      <c r="B602" t="str">
        <f>IF(stditems!C602=15,"装备位置:头盔",IF(OR(stditems!C602=19,stditems!C602=20,stditems!C602=21),"装备位置:项链",IF(OR(stditems!C602=5,stditems!C602=6),"装备位置:武器",IF(OR(stditems!C602=10,stditems!C602=11),"装备位置:衣服",IF(stditems!C602=16,"装备位置:斗笠",IF(OR(stditems!C602=22,stditems!C602=23),"装备位置:戒指",IF(OR(stditems!C602=24,stditems!C602=26),"装备位置:手镯",IF(stditems!C602=31,"双击使用物品",IF(stditems!C602=4,"书籍,双击使用",IF(stditems!C602=25,"装备位置:毒符",IF(stditems!C602=41,"任务物品",IF(stditems!C602=56,"强化宝石",IF(stditems!C602=0,"药品",IF(stditems!C602=3,"卷轴",IF(stditems!C602=43,"矿石",IF(stditems!C602=2,"可使用物品",IF(stditems!C602=64,"装备位置:腰带",IF(stditems!C602=62,"装备位置:鞋子",IF(stditems!C602=53,"装备位置:宝石\有气血石功能",IF(stditems!C602=63,"装备位置:灵石",IF(stditems!C602=65,"装备位置:官印",IF(stditems!C602=90,"装备位置:灵玉",IF(OR(stditems!C602=72,stditems!C602=73,stditems!C602=74),"装备位置:称号",IF(stditems!C602=30,"装备位置:勋章",IF(stditems!C602=28,"装备位置:马牌",IF(stditems!C602=12,"装备位置:盾牌",IF(OR(stditems!C602=66,stditems!C602=67),"装备位置:时装衣服",IF(OR(stditems!C602=68,stditems!C602=69),"装备位置:时装武器",IF(OR(stditems!C602=75,stditems!C602=76,stditems!C602=77),"装备位置:时装项链",IF(stditems!C602=78,"装备位置:时装头盔",IF(OR(stditems!C602=79,stditems!C602=80),"装备位置:时装手镯",IF(OR(stditems!C602=81,stditems!C602=82),"装备位置:时装戒指",IF(stditems!C602=83,"装备位置:时装勋章",IF(OR(stditems!C602=84,stditems!C602=85),"装备位置:时装腰带",IF(OR(stditems!C602=86,stditems!C602=87),"装备位置:时装靴子",IF(OR(stditems!C602=88,stditems!C602=89),"装备位置:时装宝石","其他物品"))))))))))))))))))))))))))))))))))))</f>
        <v>装备位置:马牌</v>
      </c>
      <c r="C602">
        <f>IF(OR(stditems!C602=5,stditems!C602=10,stditems!C602=11,stditems!C602=30,stditems!C602=16,stditems!C602=12,stditems!C602=25),0,IF(OR(stditems!C602=15,stditems!C602=19,stditems!C602=20,stditems!C602=21,stditems!C602=22,stditems!C602=23,stditems!C602=24,stditems!C602=26,stditems!C602=28,stditems!C602=29,stditems!C602=30,stditems!C602=53,stditems!C602=62,stditems!C602=63,stditems!C602=64,stditems!C602=65,stditems!C602=90),stditems!D602,""))</f>
        <v>0</v>
      </c>
      <c r="D602" t="str">
        <f>IF(ISNA( VLOOKUP(C602,attrDesc!A:C,2,FALSE)),"", "\250/"&amp;VLOOKUP(C602,attrDesc!A:C,2,FALSE)&amp;":"&amp;VLOOKUP(C602,attrDesc!A:C,3,FALSE))</f>
        <v/>
      </c>
      <c r="E602" t="s">
        <v>1879</v>
      </c>
      <c r="F602" t="s">
        <v>1890</v>
      </c>
      <c r="H602" t="str">
        <f t="shared" si="36"/>
        <v>151/装备位置:马牌</v>
      </c>
      <c r="I602" t="str">
        <f t="shared" si="37"/>
        <v>重明之望=151/装备位置:马牌</v>
      </c>
      <c r="J602" t="str">
        <f t="shared" si="38"/>
        <v>\168/[物品特性]\70/穿戴后可坐上坐骑,但是无法攻击\79/坐上坐骑后移动速度加快\168/[物品备注]\259/可使用浴血战魂合成</v>
      </c>
      <c r="K602" t="str">
        <f t="shared" si="39"/>
        <v>重明之望=\168/[物品特性]\70/穿戴后可坐上坐骑,但是无法攻击\79/坐上坐骑后移动速度加快\168/[物品备注]\259/可使用浴血战魂合成</v>
      </c>
    </row>
    <row r="603" spans="1:11" x14ac:dyDescent="0.2">
      <c r="A603" t="str">
        <f>IF(LEN(stditems!B603)=0,"",stditems!B603)</f>
        <v>垂天之怒</v>
      </c>
      <c r="B603" t="str">
        <f>IF(stditems!C603=15,"装备位置:头盔",IF(OR(stditems!C603=19,stditems!C603=20,stditems!C603=21),"装备位置:项链",IF(OR(stditems!C603=5,stditems!C603=6),"装备位置:武器",IF(OR(stditems!C603=10,stditems!C603=11),"装备位置:衣服",IF(stditems!C603=16,"装备位置:斗笠",IF(OR(stditems!C603=22,stditems!C603=23),"装备位置:戒指",IF(OR(stditems!C603=24,stditems!C603=26),"装备位置:手镯",IF(stditems!C603=31,"双击使用物品",IF(stditems!C603=4,"书籍,双击使用",IF(stditems!C603=25,"装备位置:毒符",IF(stditems!C603=41,"任务物品",IF(stditems!C603=56,"强化宝石",IF(stditems!C603=0,"药品",IF(stditems!C603=3,"卷轴",IF(stditems!C603=43,"矿石",IF(stditems!C603=2,"可使用物品",IF(stditems!C603=64,"装备位置:腰带",IF(stditems!C603=62,"装备位置:鞋子",IF(stditems!C603=53,"装备位置:宝石\有气血石功能",IF(stditems!C603=63,"装备位置:灵石",IF(stditems!C603=65,"装备位置:官印",IF(stditems!C603=90,"装备位置:灵玉",IF(OR(stditems!C603=72,stditems!C603=73,stditems!C603=74),"装备位置:称号",IF(stditems!C603=30,"装备位置:勋章",IF(stditems!C603=28,"装备位置:马牌",IF(stditems!C603=12,"装备位置:盾牌",IF(OR(stditems!C603=66,stditems!C603=67),"装备位置:时装衣服",IF(OR(stditems!C603=68,stditems!C603=69),"装备位置:时装武器",IF(OR(stditems!C603=75,stditems!C603=76,stditems!C603=77),"装备位置:时装项链",IF(stditems!C603=78,"装备位置:时装头盔",IF(OR(stditems!C603=79,stditems!C603=80),"装备位置:时装手镯",IF(OR(stditems!C603=81,stditems!C603=82),"装备位置:时装戒指",IF(stditems!C603=83,"装备位置:时装勋章",IF(OR(stditems!C603=84,stditems!C603=85),"装备位置:时装腰带",IF(OR(stditems!C603=86,stditems!C603=87),"装备位置:时装靴子",IF(OR(stditems!C603=88,stditems!C603=89),"装备位置:时装宝石","其他物品"))))))))))))))))))))))))))))))))))))</f>
        <v>装备位置:马牌</v>
      </c>
      <c r="C603">
        <f>IF(OR(stditems!C603=5,stditems!C603=10,stditems!C603=11,stditems!C603=30,stditems!C603=16,stditems!C603=12,stditems!C603=25),0,IF(OR(stditems!C603=15,stditems!C603=19,stditems!C603=20,stditems!C603=21,stditems!C603=22,stditems!C603=23,stditems!C603=24,stditems!C603=26,stditems!C603=28,stditems!C603=29,stditems!C603=30,stditems!C603=53,stditems!C603=62,stditems!C603=63,stditems!C603=64,stditems!C603=65,stditems!C603=90),stditems!D603,""))</f>
        <v>0</v>
      </c>
      <c r="D603" t="str">
        <f>IF(ISNA( VLOOKUP(C603,attrDesc!A:C,2,FALSE)),"", "\250/"&amp;VLOOKUP(C603,attrDesc!A:C,2,FALSE)&amp;":"&amp;VLOOKUP(C603,attrDesc!A:C,3,FALSE))</f>
        <v/>
      </c>
      <c r="E603" t="s">
        <v>1880</v>
      </c>
      <c r="F603" t="s">
        <v>1891</v>
      </c>
      <c r="H603" t="str">
        <f t="shared" si="36"/>
        <v>151/装备位置:马牌</v>
      </c>
      <c r="I603" t="str">
        <f t="shared" si="37"/>
        <v>垂天之怒=151/装备位置:马牌</v>
      </c>
      <c r="J603" t="str">
        <f t="shared" si="38"/>
        <v>\168/[物品特性]\70/穿戴后可坐上坐骑,但是无法攻击\80/坐上坐骑后移动速度加快\168/[物品备注]\260/可使用浴血战魂合成</v>
      </c>
      <c r="K603" t="str">
        <f t="shared" si="39"/>
        <v>垂天之怒=\168/[物品特性]\70/穿戴后可坐上坐骑,但是无法攻击\80/坐上坐骑后移动速度加快\168/[物品备注]\260/可使用浴血战魂合成</v>
      </c>
    </row>
    <row r="604" spans="1:11" x14ac:dyDescent="0.2">
      <c r="A604" t="str">
        <f>IF(LEN(stditems!B604)=0,"",stditems!B604)</f>
        <v>升级勋章(经验加成</v>
      </c>
      <c r="B604" t="str">
        <f>IF(stditems!C604=15,"装备位置:头盔",IF(OR(stditems!C604=19,stditems!C604=20,stditems!C604=21),"装备位置:项链",IF(OR(stditems!C604=5,stditems!C604=6),"装备位置:武器",IF(OR(stditems!C604=10,stditems!C604=11),"装备位置:衣服",IF(stditems!C604=16,"装备位置:斗笠",IF(OR(stditems!C604=22,stditems!C604=23),"装备位置:戒指",IF(OR(stditems!C604=24,stditems!C604=26),"装备位置:手镯",IF(stditems!C604=31,"双击使用物品",IF(stditems!C604=4,"书籍,双击使用",IF(stditems!C604=25,"装备位置:毒符",IF(stditems!C604=41,"任务物品",IF(stditems!C604=56,"强化宝石",IF(stditems!C604=0,"药品",IF(stditems!C604=3,"卷轴",IF(stditems!C604=43,"矿石",IF(stditems!C604=2,"可使用物品",IF(stditems!C604=64,"装备位置:腰带",IF(stditems!C604=62,"装备位置:鞋子",IF(stditems!C604=53,"装备位置:宝石\有气血石功能",IF(stditems!C604=63,"装备位置:灵石",IF(stditems!C604=65,"装备位置:官印",IF(stditems!C604=90,"装备位置:灵玉",IF(OR(stditems!C604=72,stditems!C604=73,stditems!C604=74),"装备位置:称号",IF(stditems!C604=30,"装备位置:勋章",IF(stditems!C604=28,"装备位置:马牌",IF(stditems!C604=12,"装备位置:盾牌",IF(OR(stditems!C604=66,stditems!C604=67),"装备位置:时装衣服",IF(OR(stditems!C604=68,stditems!C604=69),"装备位置:时装武器",IF(OR(stditems!C604=75,stditems!C604=76,stditems!C604=77),"装备位置:时装项链",IF(stditems!C604=78,"装备位置:时装头盔",IF(OR(stditems!C604=79,stditems!C604=80),"装备位置:时装手镯",IF(OR(stditems!C604=81,stditems!C604=82),"装备位置:时装戒指",IF(stditems!C604=83,"装备位置:时装勋章",IF(OR(stditems!C604=84,stditems!C604=85),"装备位置:时装腰带",IF(OR(stditems!C604=86,stditems!C604=87),"装备位置:时装靴子",IF(OR(stditems!C604=88,stditems!C604=89),"装备位置:时装宝石","其他物品"))))))))))))))))))))))))))))))))))))</f>
        <v>装备位置:勋章</v>
      </c>
      <c r="C604">
        <f>IF(OR(stditems!C604=5,stditems!C604=10,stditems!C604=11,stditems!C604=30,stditems!C604=16,stditems!C604=12,stditems!C604=25),0,IF(OR(stditems!C604=15,stditems!C604=19,stditems!C604=20,stditems!C604=21,stditems!C604=22,stditems!C604=23,stditems!C604=24,stditems!C604=26,stditems!C604=28,stditems!C604=29,stditems!C604=30,stditems!C604=53,stditems!C604=62,stditems!C604=63,stditems!C604=64,stditems!C604=65,stditems!C604=90),stditems!D604,""))</f>
        <v>0</v>
      </c>
      <c r="D604" t="str">
        <f>IF(ISNA( VLOOKUP(C604,attrDesc!A:C,2,FALSE)),"", "\250/"&amp;VLOOKUP(C604,attrDesc!A:C,2,FALSE)&amp;":"&amp;VLOOKUP(C604,attrDesc!A:C,3,FALSE))</f>
        <v/>
      </c>
      <c r="E604" t="s">
        <v>1900</v>
      </c>
      <c r="F604" t="s">
        <v>1892</v>
      </c>
      <c r="H604" t="str">
        <f t="shared" si="36"/>
        <v>151/装备位置:勋章</v>
      </c>
      <c r="I604" t="str">
        <f t="shared" si="37"/>
        <v>升级勋章(经验加成=151/装备位置:勋章</v>
      </c>
      <c r="J604" t="str">
        <f t="shared" si="38"/>
        <v>\168/[物品特性]\250/穿戴后获得经验加成\168/[物品备注]\250/击杀怪物后自动升级</v>
      </c>
      <c r="K604" t="str">
        <f t="shared" si="39"/>
        <v>升级勋章(经验加成=\168/[物品特性]\250/穿戴后获得经验加成\168/[物品备注]\250/击杀怪物后自动升级</v>
      </c>
    </row>
    <row r="605" spans="1:11" x14ac:dyDescent="0.2">
      <c r="A605" t="str">
        <f>IF(LEN(stditems!B605)=0,"",stditems!B605)</f>
        <v>灵玉(攻击加成</v>
      </c>
      <c r="B605" t="str">
        <f>IF(stditems!C605=15,"装备位置:头盔",IF(OR(stditems!C605=19,stditems!C605=20,stditems!C605=21),"装备位置:项链",IF(OR(stditems!C605=5,stditems!C605=6),"装备位置:武器",IF(OR(stditems!C605=10,stditems!C605=11),"装备位置:衣服",IF(stditems!C605=16,"装备位置:斗笠",IF(OR(stditems!C605=22,stditems!C605=23),"装备位置:戒指",IF(OR(stditems!C605=24,stditems!C605=26),"装备位置:手镯",IF(stditems!C605=31,"双击使用物品",IF(stditems!C605=4,"书籍,双击使用",IF(stditems!C605=25,"装备位置:毒符",IF(stditems!C605=41,"任务物品",IF(stditems!C605=56,"强化宝石",IF(stditems!C605=0,"药品",IF(stditems!C605=3,"卷轴",IF(stditems!C605=43,"矿石",IF(stditems!C605=2,"可使用物品",IF(stditems!C605=64,"装备位置:腰带",IF(stditems!C605=62,"装备位置:鞋子",IF(stditems!C605=53,"装备位置:宝石\有气血石功能",IF(stditems!C605=63,"装备位置:灵石",IF(stditems!C605=65,"装备位置:官印",IF(stditems!C605=90,"装备位置:灵玉",IF(OR(stditems!C605=72,stditems!C605=73,stditems!C605=74),"装备位置:称号",IF(stditems!C605=30,"装备位置:勋章",IF(stditems!C605=28,"装备位置:马牌",IF(stditems!C605=12,"装备位置:盾牌",IF(OR(stditems!C605=66,stditems!C605=67),"装备位置:时装衣服",IF(OR(stditems!C605=68,stditems!C605=69),"装备位置:时装武器",IF(OR(stditems!C605=75,stditems!C605=76,stditems!C605=77),"装备位置:时装项链",IF(stditems!C605=78,"装备位置:时装头盔",IF(OR(stditems!C605=79,stditems!C605=80),"装备位置:时装手镯",IF(OR(stditems!C605=81,stditems!C605=82),"装备位置:时装戒指",IF(stditems!C605=83,"装备位置:时装勋章",IF(OR(stditems!C605=84,stditems!C605=85),"装备位置:时装腰带",IF(OR(stditems!C605=86,stditems!C605=87),"装备位置:时装靴子",IF(OR(stditems!C605=88,stditems!C605=89),"装备位置:时装宝石","其他物品"))))))))))))))))))))))))))))))))))))</f>
        <v>装备位置:灵玉</v>
      </c>
      <c r="C605">
        <f>IF(OR(stditems!C605=5,stditems!C605=10,stditems!C605=11,stditems!C605=30,stditems!C605=16,stditems!C605=12,stditems!C605=25),0,IF(OR(stditems!C605=15,stditems!C605=19,stditems!C605=20,stditems!C605=21,stditems!C605=22,stditems!C605=23,stditems!C605=24,stditems!C605=26,stditems!C605=28,stditems!C605=29,stditems!C605=30,stditems!C605=53,stditems!C605=62,stditems!C605=63,stditems!C605=64,stditems!C605=65,stditems!C605=90),stditems!D605,""))</f>
        <v>0</v>
      </c>
      <c r="D605" t="str">
        <f>IF(ISNA( VLOOKUP(C605,attrDesc!A:C,2,FALSE)),"", "\250/"&amp;VLOOKUP(C605,attrDesc!A:C,2,FALSE)&amp;":"&amp;VLOOKUP(C605,attrDesc!A:C,3,FALSE))</f>
        <v/>
      </c>
      <c r="E605" t="s">
        <v>1901</v>
      </c>
      <c r="F605" t="s">
        <v>1893</v>
      </c>
      <c r="H605" t="str">
        <f t="shared" si="36"/>
        <v>151/装备位置:灵玉</v>
      </c>
      <c r="I605" t="str">
        <f t="shared" si="37"/>
        <v>灵玉(攻击加成=151/装备位置:灵玉</v>
      </c>
      <c r="J605" t="str">
        <f t="shared" si="38"/>
        <v>\168/[物品特性]\250/穿戴后获得攻击加成\168/[物品备注]\250/需要灵玉升级</v>
      </c>
      <c r="K605" t="str">
        <f t="shared" si="39"/>
        <v>灵玉(攻击加成=\168/[物品特性]\250/穿戴后获得攻击加成\168/[物品备注]\250/需要灵玉升级</v>
      </c>
    </row>
    <row r="606" spans="1:11" x14ac:dyDescent="0.2">
      <c r="A606" t="str">
        <f>IF(LEN(stditems!B606)=0,"",stditems!B606)</f>
        <v>灵石(高级全属性</v>
      </c>
      <c r="B606" t="str">
        <f>IF(stditems!C606=15,"装备位置:头盔",IF(OR(stditems!C606=19,stditems!C606=20,stditems!C606=21),"装备位置:项链",IF(OR(stditems!C606=5,stditems!C606=6),"装备位置:武器",IF(OR(stditems!C606=10,stditems!C606=11),"装备位置:衣服",IF(stditems!C606=16,"装备位置:斗笠",IF(OR(stditems!C606=22,stditems!C606=23),"装备位置:戒指",IF(OR(stditems!C606=24,stditems!C606=26),"装备位置:手镯",IF(stditems!C606=31,"双击使用物品",IF(stditems!C606=4,"书籍,双击使用",IF(stditems!C606=25,"装备位置:毒符",IF(stditems!C606=41,"任务物品",IF(stditems!C606=56,"强化宝石",IF(stditems!C606=0,"药品",IF(stditems!C606=3,"卷轴",IF(stditems!C606=43,"矿石",IF(stditems!C606=2,"可使用物品",IF(stditems!C606=64,"装备位置:腰带",IF(stditems!C606=62,"装备位置:鞋子",IF(stditems!C606=53,"装备位置:宝石\有气血石功能",IF(stditems!C606=63,"装备位置:灵石",IF(stditems!C606=65,"装备位置:官印",IF(stditems!C606=90,"装备位置:灵玉",IF(OR(stditems!C606=72,stditems!C606=73,stditems!C606=74),"装备位置:称号",IF(stditems!C606=30,"装备位置:勋章",IF(stditems!C606=28,"装备位置:马牌",IF(stditems!C606=12,"装备位置:盾牌",IF(OR(stditems!C606=66,stditems!C606=67),"装备位置:时装衣服",IF(OR(stditems!C606=68,stditems!C606=69),"装备位置:时装武器",IF(OR(stditems!C606=75,stditems!C606=76,stditems!C606=77),"装备位置:时装项链",IF(stditems!C606=78,"装备位置:时装头盔",IF(OR(stditems!C606=79,stditems!C606=80),"装备位置:时装手镯",IF(OR(stditems!C606=81,stditems!C606=82),"装备位置:时装戒指",IF(stditems!C606=83,"装备位置:时装勋章",IF(OR(stditems!C606=84,stditems!C606=85),"装备位置:时装腰带",IF(OR(stditems!C606=86,stditems!C606=87),"装备位置:时装靴子",IF(OR(stditems!C606=88,stditems!C606=89),"装备位置:时装宝石","其他物品"))))))))))))))))))))))))))))))))))))</f>
        <v>装备位置:灵石</v>
      </c>
      <c r="C606">
        <f>IF(OR(stditems!C606=5,stditems!C606=10,stditems!C606=11,stditems!C606=30,stditems!C606=16,stditems!C606=12,stditems!C606=25),0,IF(OR(stditems!C606=15,stditems!C606=19,stditems!C606=20,stditems!C606=21,stditems!C606=22,stditems!C606=23,stditems!C606=24,stditems!C606=26,stditems!C606=28,stditems!C606=29,stditems!C606=30,stditems!C606=53,stditems!C606=62,stditems!C606=63,stditems!C606=64,stditems!C606=65,stditems!C606=90),stditems!D606,""))</f>
        <v>0</v>
      </c>
      <c r="D606" t="str">
        <f>IF(ISNA( VLOOKUP(C606,attrDesc!A:C,2,FALSE)),"", "\250/"&amp;VLOOKUP(C606,attrDesc!A:C,2,FALSE)&amp;":"&amp;VLOOKUP(C606,attrDesc!A:C,3,FALSE))</f>
        <v/>
      </c>
      <c r="E606" t="s">
        <v>1902</v>
      </c>
      <c r="F606" t="s">
        <v>1894</v>
      </c>
      <c r="H606" t="str">
        <f t="shared" si="36"/>
        <v>151/装备位置:灵石</v>
      </c>
      <c r="I606" t="str">
        <f t="shared" si="37"/>
        <v>灵石(高级全属性=151/装备位置:灵石</v>
      </c>
      <c r="J606" t="str">
        <f t="shared" si="38"/>
        <v>\168/[物品特性]\250/穿戴后获得大量属性\168/[物品备注]\250/需要灵石升级</v>
      </c>
      <c r="K606" t="str">
        <f t="shared" si="39"/>
        <v>灵石(高级全属性=\168/[物品特性]\250/穿戴后获得大量属性\168/[物品备注]\250/需要灵石升级</v>
      </c>
    </row>
    <row r="607" spans="1:11" x14ac:dyDescent="0.2">
      <c r="A607" t="str">
        <f>IF(LEN(stditems!B607)=0,"",stditems!B607)</f>
        <v>官印(暴击和忽视防御</v>
      </c>
      <c r="B607" t="str">
        <f>IF(stditems!C607=15,"装备位置:头盔",IF(OR(stditems!C607=19,stditems!C607=20,stditems!C607=21),"装备位置:项链",IF(OR(stditems!C607=5,stditems!C607=6),"装备位置:武器",IF(OR(stditems!C607=10,stditems!C607=11),"装备位置:衣服",IF(stditems!C607=16,"装备位置:斗笠",IF(OR(stditems!C607=22,stditems!C607=23),"装备位置:戒指",IF(OR(stditems!C607=24,stditems!C607=26),"装备位置:手镯",IF(stditems!C607=31,"双击使用物品",IF(stditems!C607=4,"书籍,双击使用",IF(stditems!C607=25,"装备位置:毒符",IF(stditems!C607=41,"任务物品",IF(stditems!C607=56,"强化宝石",IF(stditems!C607=0,"药品",IF(stditems!C607=3,"卷轴",IF(stditems!C607=43,"矿石",IF(stditems!C607=2,"可使用物品",IF(stditems!C607=64,"装备位置:腰带",IF(stditems!C607=62,"装备位置:鞋子",IF(stditems!C607=53,"装备位置:宝石\有气血石功能",IF(stditems!C607=63,"装备位置:灵石",IF(stditems!C607=65,"装备位置:官印",IF(stditems!C607=90,"装备位置:灵玉",IF(OR(stditems!C607=72,stditems!C607=73,stditems!C607=74),"装备位置:称号",IF(stditems!C607=30,"装备位置:勋章",IF(stditems!C607=28,"装备位置:马牌",IF(stditems!C607=12,"装备位置:盾牌",IF(OR(stditems!C607=66,stditems!C607=67),"装备位置:时装衣服",IF(OR(stditems!C607=68,stditems!C607=69),"装备位置:时装武器",IF(OR(stditems!C607=75,stditems!C607=76,stditems!C607=77),"装备位置:时装项链",IF(stditems!C607=78,"装备位置:时装头盔",IF(OR(stditems!C607=79,stditems!C607=80),"装备位置:时装手镯",IF(OR(stditems!C607=81,stditems!C607=82),"装备位置:时装戒指",IF(stditems!C607=83,"装备位置:时装勋章",IF(OR(stditems!C607=84,stditems!C607=85),"装备位置:时装腰带",IF(OR(stditems!C607=86,stditems!C607=87),"装备位置:时装靴子",IF(OR(stditems!C607=88,stditems!C607=89),"装备位置:时装宝石","其他物品"))))))))))))))))))))))))))))))))))))</f>
        <v>装备位置:官印</v>
      </c>
      <c r="C607">
        <f>IF(OR(stditems!C607=5,stditems!C607=10,stditems!C607=11,stditems!C607=30,stditems!C607=16,stditems!C607=12,stditems!C607=25),0,IF(OR(stditems!C607=15,stditems!C607=19,stditems!C607=20,stditems!C607=21,stditems!C607=22,stditems!C607=23,stditems!C607=24,stditems!C607=26,stditems!C607=28,stditems!C607=29,stditems!C607=30,stditems!C607=53,stditems!C607=62,stditems!C607=63,stditems!C607=64,stditems!C607=65,stditems!C607=90),stditems!D607,""))</f>
        <v>0</v>
      </c>
      <c r="D607" t="str">
        <f>IF(ISNA( VLOOKUP(C607,attrDesc!A:C,2,FALSE)),"", "\250/"&amp;VLOOKUP(C607,attrDesc!A:C,2,FALSE)&amp;":"&amp;VLOOKUP(C607,attrDesc!A:C,3,FALSE))</f>
        <v/>
      </c>
      <c r="E607" t="s">
        <v>1903</v>
      </c>
      <c r="F607" t="s">
        <v>1895</v>
      </c>
      <c r="H607" t="str">
        <f t="shared" si="36"/>
        <v>151/装备位置:官印</v>
      </c>
      <c r="I607" t="str">
        <f t="shared" si="37"/>
        <v>官印(暴击和忽视防御=151/装备位置:官印</v>
      </c>
      <c r="J607" t="str">
        <f t="shared" si="38"/>
        <v>\168/[物品特性]\250/穿戴后获得暴击和无视防御\168/[物品备注]\253/需要鹰眼神石升级暴击属性\253/需要破灭神石升级无视防御属性</v>
      </c>
      <c r="K607" t="str">
        <f t="shared" si="39"/>
        <v>官印(暴击和忽视防御=\168/[物品特性]\250/穿戴后获得暴击和无视防御\168/[物品备注]\253/需要鹰眼神石升级暴击属性\253/需要破灭神石升级无视防御属性</v>
      </c>
    </row>
    <row r="608" spans="1:11" x14ac:dyDescent="0.2">
      <c r="A608" t="str">
        <f>IF(LEN(stditems!B608)=0,"",stditems!B608)</f>
        <v>苍天盾(血量加成</v>
      </c>
      <c r="B608" t="str">
        <f>IF(stditems!C608=15,"装备位置:头盔",IF(OR(stditems!C608=19,stditems!C608=20,stditems!C608=21),"装备位置:项链",IF(OR(stditems!C608=5,stditems!C608=6),"装备位置:武器",IF(OR(stditems!C608=10,stditems!C608=11),"装备位置:衣服",IF(stditems!C608=16,"装备位置:斗笠",IF(OR(stditems!C608=22,stditems!C608=23),"装备位置:戒指",IF(OR(stditems!C608=24,stditems!C608=26),"装备位置:手镯",IF(stditems!C608=31,"双击使用物品",IF(stditems!C608=4,"书籍,双击使用",IF(stditems!C608=25,"装备位置:毒符",IF(stditems!C608=41,"任务物品",IF(stditems!C608=56,"强化宝石",IF(stditems!C608=0,"药品",IF(stditems!C608=3,"卷轴",IF(stditems!C608=43,"矿石",IF(stditems!C608=2,"可使用物品",IF(stditems!C608=64,"装备位置:腰带",IF(stditems!C608=62,"装备位置:鞋子",IF(stditems!C608=53,"装备位置:宝石\有气血石功能",IF(stditems!C608=63,"装备位置:灵石",IF(stditems!C608=65,"装备位置:官印",IF(stditems!C608=90,"装备位置:灵玉",IF(OR(stditems!C608=72,stditems!C608=73,stditems!C608=74),"装备位置:称号",IF(stditems!C608=30,"装备位置:勋章",IF(stditems!C608=28,"装备位置:马牌",IF(stditems!C608=12,"装备位置:盾牌",IF(OR(stditems!C608=66,stditems!C608=67),"装备位置:时装衣服",IF(OR(stditems!C608=68,stditems!C608=69),"装备位置:时装武器",IF(OR(stditems!C608=75,stditems!C608=76,stditems!C608=77),"装备位置:时装项链",IF(stditems!C608=78,"装备位置:时装头盔",IF(OR(stditems!C608=79,stditems!C608=80),"装备位置:时装手镯",IF(OR(stditems!C608=81,stditems!C608=82),"装备位置:时装戒指",IF(stditems!C608=83,"装备位置:时装勋章",IF(OR(stditems!C608=84,stditems!C608=85),"装备位置:时装腰带",IF(OR(stditems!C608=86,stditems!C608=87),"装备位置:时装靴子",IF(OR(stditems!C608=88,stditems!C608=89),"装备位置:时装宝石","其他物品"))))))))))))))))))))))))))))))))))))</f>
        <v>装备位置:盾牌</v>
      </c>
      <c r="C608">
        <f>IF(OR(stditems!C608=5,stditems!C608=10,stditems!C608=11,stditems!C608=30,stditems!C608=16,stditems!C608=12,stditems!C608=25),0,IF(OR(stditems!C608=15,stditems!C608=19,stditems!C608=20,stditems!C608=21,stditems!C608=22,stditems!C608=23,stditems!C608=24,stditems!C608=26,stditems!C608=28,stditems!C608=29,stditems!C608=30,stditems!C608=53,stditems!C608=62,stditems!C608=63,stditems!C608=64,stditems!C608=65,stditems!C608=90),stditems!D608,""))</f>
        <v>0</v>
      </c>
      <c r="D608" t="str">
        <f>IF(ISNA( VLOOKUP(C608,attrDesc!A:C,2,FALSE)),"", "\250/"&amp;VLOOKUP(C608,attrDesc!A:C,2,FALSE)&amp;":"&amp;VLOOKUP(C608,attrDesc!A:C,3,FALSE))</f>
        <v/>
      </c>
      <c r="E608" t="s">
        <v>1904</v>
      </c>
      <c r="F608" t="s">
        <v>1896</v>
      </c>
      <c r="H608" t="str">
        <f t="shared" si="36"/>
        <v>151/装备位置:盾牌</v>
      </c>
      <c r="I608" t="str">
        <f t="shared" si="37"/>
        <v>苍天盾(血量加成=151/装备位置:盾牌</v>
      </c>
      <c r="J608" t="str">
        <f t="shared" si="38"/>
        <v>\168/[物品特性]\250/穿戴后获得血量加成\168/[物品备注]\250/需要血魄石升级</v>
      </c>
      <c r="K608" t="str">
        <f t="shared" si="39"/>
        <v>苍天盾(血量加成=\168/[物品特性]\250/穿戴后获得血量加成\168/[物品备注]\250/需要血魄石升级</v>
      </c>
    </row>
    <row r="609" spans="1:14" x14ac:dyDescent="0.2">
      <c r="A609" t="str">
        <f>IF(LEN(stditems!B609)=0,"",stditems!B609)</f>
        <v>斗笠(减伤</v>
      </c>
      <c r="B609" t="str">
        <f>IF(stditems!C609=15,"装备位置:头盔",IF(OR(stditems!C609=19,stditems!C609=20,stditems!C609=21),"装备位置:项链",IF(OR(stditems!C609=5,stditems!C609=6),"装备位置:武器",IF(OR(stditems!C609=10,stditems!C609=11),"装备位置:衣服",IF(stditems!C609=16,"装备位置:斗笠",IF(OR(stditems!C609=22,stditems!C609=23),"装备位置:戒指",IF(OR(stditems!C609=24,stditems!C609=26),"装备位置:手镯",IF(stditems!C609=31,"双击使用物品",IF(stditems!C609=4,"书籍,双击使用",IF(stditems!C609=25,"装备位置:毒符",IF(stditems!C609=41,"任务物品",IF(stditems!C609=56,"强化宝石",IF(stditems!C609=0,"药品",IF(stditems!C609=3,"卷轴",IF(stditems!C609=43,"矿石",IF(stditems!C609=2,"可使用物品",IF(stditems!C609=64,"装备位置:腰带",IF(stditems!C609=62,"装备位置:鞋子",IF(stditems!C609=53,"装备位置:宝石\有气血石功能",IF(stditems!C609=63,"装备位置:灵石",IF(stditems!C609=65,"装备位置:官印",IF(stditems!C609=90,"装备位置:灵玉",IF(OR(stditems!C609=72,stditems!C609=73,stditems!C609=74),"装备位置:称号",IF(stditems!C609=30,"装备位置:勋章",IF(stditems!C609=28,"装备位置:马牌",IF(stditems!C609=12,"装备位置:盾牌",IF(OR(stditems!C609=66,stditems!C609=67),"装备位置:时装衣服",IF(OR(stditems!C609=68,stditems!C609=69),"装备位置:时装武器",IF(OR(stditems!C609=75,stditems!C609=76,stditems!C609=77),"装备位置:时装项链",IF(stditems!C609=78,"装备位置:时装头盔",IF(OR(stditems!C609=79,stditems!C609=80),"装备位置:时装手镯",IF(OR(stditems!C609=81,stditems!C609=82),"装备位置:时装戒指",IF(stditems!C609=83,"装备位置:时装勋章",IF(OR(stditems!C609=84,stditems!C609=85),"装备位置:时装腰带",IF(OR(stditems!C609=86,stditems!C609=87),"装备位置:时装靴子",IF(OR(stditems!C609=88,stditems!C609=89),"装备位置:时装宝石","其他物品"))))))))))))))))))))))))))))))))))))</f>
        <v>装备位置:斗笠</v>
      </c>
      <c r="C609">
        <f>IF(OR(stditems!C609=5,stditems!C609=10,stditems!C609=11,stditems!C609=30,stditems!C609=16,stditems!C609=12,stditems!C609=25),0,IF(OR(stditems!C609=15,stditems!C609=19,stditems!C609=20,stditems!C609=21,stditems!C609=22,stditems!C609=23,stditems!C609=24,stditems!C609=26,stditems!C609=28,stditems!C609=29,stditems!C609=30,stditems!C609=53,stditems!C609=62,stditems!C609=63,stditems!C609=64,stditems!C609=65,stditems!C609=90),stditems!D609,""))</f>
        <v>0</v>
      </c>
      <c r="D609" t="str">
        <f>IF(ISNA( VLOOKUP(C609,attrDesc!A:C,2,FALSE)),"", "\250/"&amp;VLOOKUP(C609,attrDesc!A:C,2,FALSE)&amp;":"&amp;VLOOKUP(C609,attrDesc!A:C,3,FALSE))</f>
        <v/>
      </c>
      <c r="E609" t="s">
        <v>1905</v>
      </c>
      <c r="F609" t="s">
        <v>1897</v>
      </c>
      <c r="H609" t="str">
        <f t="shared" si="36"/>
        <v>151/装备位置:斗笠</v>
      </c>
      <c r="I609" t="str">
        <f t="shared" si="37"/>
        <v>斗笠(减伤=151/装备位置:斗笠</v>
      </c>
      <c r="J609" t="str">
        <f t="shared" si="38"/>
        <v>\168/[物品特性]\250/穿戴后获得大量减伤属性\168/[物品备注]\253/需要魔铠神石升级魔抗属性\253/需要神铠神石升级物抗属性</v>
      </c>
      <c r="K609" t="str">
        <f t="shared" si="39"/>
        <v>斗笠(减伤=\168/[物品特性]\250/穿戴后获得大量减伤属性\168/[物品备注]\253/需要魔铠神石升级魔抗属性\253/需要神铠神石升级物抗属性</v>
      </c>
    </row>
    <row r="610" spans="1:14" x14ac:dyDescent="0.2">
      <c r="A610" t="str">
        <f>IF(LEN(stditems!B610)=0,"",stditems!B610)</f>
        <v>麻痹戒指</v>
      </c>
      <c r="B610" t="str">
        <f>IF(stditems!C610=15,"装备位置:头盔",IF(OR(stditems!C610=19,stditems!C610=20,stditems!C610=21),"装备位置:项链",IF(OR(stditems!C610=5,stditems!C610=6),"装备位置:武器",IF(OR(stditems!C610=10,stditems!C610=11),"装备位置:衣服",IF(stditems!C610=16,"装备位置:斗笠",IF(OR(stditems!C610=22,stditems!C610=23),"装备位置:戒指",IF(OR(stditems!C610=24,stditems!C610=26),"装备位置:手镯",IF(stditems!C610=31,"双击使用物品",IF(stditems!C610=4,"书籍,双击使用",IF(stditems!C610=25,"装备位置:毒符",IF(stditems!C610=41,"任务物品",IF(stditems!C610=56,"强化宝石",IF(stditems!C610=0,"药品",IF(stditems!C610=3,"卷轴",IF(stditems!C610=43,"矿石",IF(stditems!C610=2,"可使用物品",IF(stditems!C610=64,"装备位置:腰带",IF(stditems!C610=62,"装备位置:鞋子",IF(stditems!C610=53,"装备位置:宝石\有气血石功能",IF(stditems!C610=63,"装备位置:灵石",IF(stditems!C610=65,"装备位置:官印",IF(stditems!C610=90,"装备位置:灵玉",IF(OR(stditems!C610=72,stditems!C610=73,stditems!C610=74),"装备位置:称号",IF(stditems!C610=30,"装备位置:勋章",IF(stditems!C610=28,"装备位置:马牌",IF(stditems!C610=12,"装备位置:盾牌",IF(OR(stditems!C610=66,stditems!C610=67),"装备位置:时装衣服",IF(OR(stditems!C610=68,stditems!C610=69),"装备位置:时装武器",IF(OR(stditems!C610=75,stditems!C610=76,stditems!C610=77),"装备位置:时装项链",IF(stditems!C610=78,"装备位置:时装头盔",IF(OR(stditems!C610=79,stditems!C610=80),"装备位置:时装手镯",IF(OR(stditems!C610=81,stditems!C610=82),"装备位置:时装戒指",IF(stditems!C610=83,"装备位置:时装勋章",IF(OR(stditems!C610=84,stditems!C610=85),"装备位置:时装腰带",IF(OR(stditems!C610=86,stditems!C610=87),"装备位置:时装靴子",IF(OR(stditems!C610=88,stditems!C610=89),"装备位置:时装宝石","其他物品"))))))))))))))))))))))))))))))))))))</f>
        <v>装备位置:戒指</v>
      </c>
      <c r="C610">
        <f>IF(OR(stditems!C610=5,stditems!C610=10,stditems!C610=11,stditems!C610=30,stditems!C610=16,stditems!C610=12,stditems!C610=25),0,IF(OR(stditems!C610=15,stditems!C610=19,stditems!C610=20,stditems!C610=21,stditems!C610=22,stditems!C610=23,stditems!C610=24,stditems!C610=26,stditems!C610=28,stditems!C610=29,stditems!C610=30,stditems!C610=53,stditems!C610=62,stditems!C610=63,stditems!C610=64,stditems!C610=65,stditems!C610=90),stditems!D610,""))</f>
        <v>113</v>
      </c>
      <c r="D610" t="str">
        <f>IF(ISNA( VLOOKUP(C610,attrDesc!A:C,2,FALSE)),"", "\250/"&amp;VLOOKUP(C610,attrDesc!A:C,2,FALSE)&amp;":"&amp;VLOOKUP(C610,attrDesc!A:C,3,FALSE))</f>
        <v>\250/麻痹:人物物理攻击时可以将对方麻痹</v>
      </c>
      <c r="F610" t="s">
        <v>1899</v>
      </c>
      <c r="H610" t="str">
        <f t="shared" si="36"/>
        <v>151/装备位置:戒指\249/\250/麻痹:人物物理攻击时可以将对方麻痹</v>
      </c>
      <c r="I610" t="str">
        <f t="shared" si="37"/>
        <v>麻痹戒指=151/装备位置:戒指\249/\250/麻痹:人物物理攻击时可以将对方麻痹</v>
      </c>
      <c r="J610" t="str">
        <f t="shared" si="38"/>
        <v>\168/[物品备注]\250/很低的几率麻痹敌人</v>
      </c>
      <c r="K610" t="str">
        <f t="shared" si="39"/>
        <v>麻痹戒指=\168/[物品备注]\250/很低的几率麻痹敌人</v>
      </c>
      <c r="L610">
        <v>15</v>
      </c>
      <c r="N610" t="str">
        <f>A610&amp;" " &amp;L610 &amp;" " &amp;M610</f>
        <v xml:space="preserve">麻痹戒指 15 </v>
      </c>
    </row>
    <row r="611" spans="1:14" x14ac:dyDescent="0.2">
      <c r="A611" t="str">
        <f>IF(LEN(stditems!B611)=0,"",stditems!B611)</f>
        <v>麻痹戒指+1</v>
      </c>
      <c r="B611" t="str">
        <f>IF(stditems!C611=15,"装备位置:头盔",IF(OR(stditems!C611=19,stditems!C611=20,stditems!C611=21),"装备位置:项链",IF(OR(stditems!C611=5,stditems!C611=6),"装备位置:武器",IF(OR(stditems!C611=10,stditems!C611=11),"装备位置:衣服",IF(stditems!C611=16,"装备位置:斗笠",IF(OR(stditems!C611=22,stditems!C611=23),"装备位置:戒指",IF(OR(stditems!C611=24,stditems!C611=26),"装备位置:手镯",IF(stditems!C611=31,"双击使用物品",IF(stditems!C611=4,"书籍,双击使用",IF(stditems!C611=25,"装备位置:毒符",IF(stditems!C611=41,"任务物品",IF(stditems!C611=56,"强化宝石",IF(stditems!C611=0,"药品",IF(stditems!C611=3,"卷轴",IF(stditems!C611=43,"矿石",IF(stditems!C611=2,"可使用物品",IF(stditems!C611=64,"装备位置:腰带",IF(stditems!C611=62,"装备位置:鞋子",IF(stditems!C611=53,"装备位置:宝石\有气血石功能",IF(stditems!C611=63,"装备位置:灵石",IF(stditems!C611=65,"装备位置:官印",IF(stditems!C611=90,"装备位置:灵玉",IF(OR(stditems!C611=72,stditems!C611=73,stditems!C611=74),"装备位置:称号",IF(stditems!C611=30,"装备位置:勋章",IF(stditems!C611=28,"装备位置:马牌",IF(stditems!C611=12,"装备位置:盾牌",IF(OR(stditems!C611=66,stditems!C611=67),"装备位置:时装衣服",IF(OR(stditems!C611=68,stditems!C611=69),"装备位置:时装武器",IF(OR(stditems!C611=75,stditems!C611=76,stditems!C611=77),"装备位置:时装项链",IF(stditems!C611=78,"装备位置:时装头盔",IF(OR(stditems!C611=79,stditems!C611=80),"装备位置:时装手镯",IF(OR(stditems!C611=81,stditems!C611=82),"装备位置:时装戒指",IF(stditems!C611=83,"装备位置:时装勋章",IF(OR(stditems!C611=84,stditems!C611=85),"装备位置:时装腰带",IF(OR(stditems!C611=86,stditems!C611=87),"装备位置:时装靴子",IF(OR(stditems!C611=88,stditems!C611=89),"装备位置:时装宝石","其他物品"))))))))))))))))))))))))))))))))))))</f>
        <v>装备位置:戒指</v>
      </c>
      <c r="C611">
        <f>IF(OR(stditems!C611=5,stditems!C611=10,stditems!C611=11,stditems!C611=30,stditems!C611=16,stditems!C611=12,stditems!C611=25),0,IF(OR(stditems!C611=15,stditems!C611=19,stditems!C611=20,stditems!C611=21,stditems!C611=22,stditems!C611=23,stditems!C611=24,stditems!C611=26,stditems!C611=28,stditems!C611=29,stditems!C611=30,stditems!C611=53,stditems!C611=62,stditems!C611=63,stditems!C611=64,stditems!C611=65,stditems!C611=90),stditems!D611,""))</f>
        <v>113</v>
      </c>
      <c r="D611" t="str">
        <f>IF(ISNA( VLOOKUP(C611,attrDesc!A:C,2,FALSE)),"", "\250/"&amp;VLOOKUP(C611,attrDesc!A:C,2,FALSE)&amp;":"&amp;VLOOKUP(C611,attrDesc!A:C,3,FALSE))</f>
        <v>\250/麻痹:人物物理攻击时可以将对方麻痹</v>
      </c>
      <c r="F611" t="s">
        <v>1899</v>
      </c>
      <c r="H611" t="str">
        <f t="shared" si="36"/>
        <v>151/装备位置:戒指\249/\250/麻痹:人物物理攻击时可以将对方麻痹</v>
      </c>
      <c r="I611" t="str">
        <f t="shared" si="37"/>
        <v>麻痹戒指+1=151/装备位置:戒指\249/\250/麻痹:人物物理攻击时可以将对方麻痹</v>
      </c>
      <c r="J611" t="str">
        <f t="shared" si="38"/>
        <v>\168/[物品备注]\250/很低的几率麻痹敌人</v>
      </c>
      <c r="K611" t="str">
        <f t="shared" si="39"/>
        <v>麻痹戒指+1=\168/[物品备注]\250/很低的几率麻痹敌人</v>
      </c>
      <c r="L611">
        <v>14</v>
      </c>
      <c r="N611" t="str">
        <f t="shared" ref="N611:N674" si="40">A611&amp;" " &amp;L611 &amp;" " &amp;M611</f>
        <v xml:space="preserve">麻痹戒指+1 14 </v>
      </c>
    </row>
    <row r="612" spans="1:14" x14ac:dyDescent="0.2">
      <c r="A612" t="str">
        <f>IF(LEN(stditems!B612)=0,"",stditems!B612)</f>
        <v>麻痹戒指+2</v>
      </c>
      <c r="B612" t="str">
        <f>IF(stditems!C612=15,"装备位置:头盔",IF(OR(stditems!C612=19,stditems!C612=20,stditems!C612=21),"装备位置:项链",IF(OR(stditems!C612=5,stditems!C612=6),"装备位置:武器",IF(OR(stditems!C612=10,stditems!C612=11),"装备位置:衣服",IF(stditems!C612=16,"装备位置:斗笠",IF(OR(stditems!C612=22,stditems!C612=23),"装备位置:戒指",IF(OR(stditems!C612=24,stditems!C612=26),"装备位置:手镯",IF(stditems!C612=31,"双击使用物品",IF(stditems!C612=4,"书籍,双击使用",IF(stditems!C612=25,"装备位置:毒符",IF(stditems!C612=41,"任务物品",IF(stditems!C612=56,"强化宝石",IF(stditems!C612=0,"药品",IF(stditems!C612=3,"卷轴",IF(stditems!C612=43,"矿石",IF(stditems!C612=2,"可使用物品",IF(stditems!C612=64,"装备位置:腰带",IF(stditems!C612=62,"装备位置:鞋子",IF(stditems!C612=53,"装备位置:宝石\有气血石功能",IF(stditems!C612=63,"装备位置:灵石",IF(stditems!C612=65,"装备位置:官印",IF(stditems!C612=90,"装备位置:灵玉",IF(OR(stditems!C612=72,stditems!C612=73,stditems!C612=74),"装备位置:称号",IF(stditems!C612=30,"装备位置:勋章",IF(stditems!C612=28,"装备位置:马牌",IF(stditems!C612=12,"装备位置:盾牌",IF(OR(stditems!C612=66,stditems!C612=67),"装备位置:时装衣服",IF(OR(stditems!C612=68,stditems!C612=69),"装备位置:时装武器",IF(OR(stditems!C612=75,stditems!C612=76,stditems!C612=77),"装备位置:时装项链",IF(stditems!C612=78,"装备位置:时装头盔",IF(OR(stditems!C612=79,stditems!C612=80),"装备位置:时装手镯",IF(OR(stditems!C612=81,stditems!C612=82),"装备位置:时装戒指",IF(stditems!C612=83,"装备位置:时装勋章",IF(OR(stditems!C612=84,stditems!C612=85),"装备位置:时装腰带",IF(OR(stditems!C612=86,stditems!C612=87),"装备位置:时装靴子",IF(OR(stditems!C612=88,stditems!C612=89),"装备位置:时装宝石","其他物品"))))))))))))))))))))))))))))))))))))</f>
        <v>装备位置:戒指</v>
      </c>
      <c r="C612">
        <f>IF(OR(stditems!C612=5,stditems!C612=10,stditems!C612=11,stditems!C612=30,stditems!C612=16,stditems!C612=12,stditems!C612=25),0,IF(OR(stditems!C612=15,stditems!C612=19,stditems!C612=20,stditems!C612=21,stditems!C612=22,stditems!C612=23,stditems!C612=24,stditems!C612=26,stditems!C612=28,stditems!C612=29,stditems!C612=30,stditems!C612=53,stditems!C612=62,stditems!C612=63,stditems!C612=64,stditems!C612=65,stditems!C612=90),stditems!D612,""))</f>
        <v>113</v>
      </c>
      <c r="D612" t="str">
        <f>IF(ISNA( VLOOKUP(C612,attrDesc!A:C,2,FALSE)),"", "\250/"&amp;VLOOKUP(C612,attrDesc!A:C,2,FALSE)&amp;":"&amp;VLOOKUP(C612,attrDesc!A:C,3,FALSE))</f>
        <v>\250/麻痹:人物物理攻击时可以将对方麻痹</v>
      </c>
      <c r="F612" t="s">
        <v>1898</v>
      </c>
      <c r="H612" t="str">
        <f t="shared" si="36"/>
        <v>151/装备位置:戒指\249/\250/麻痹:人物物理攻击时可以将对方麻痹</v>
      </c>
      <c r="I612" t="str">
        <f t="shared" si="37"/>
        <v>麻痹戒指+2=151/装备位置:戒指\249/\250/麻痹:人物物理攻击时可以将对方麻痹</v>
      </c>
      <c r="J612" t="str">
        <f t="shared" si="38"/>
        <v>\168/[物品备注]\250/很低的几率麻痹敌人</v>
      </c>
      <c r="K612" t="str">
        <f t="shared" si="39"/>
        <v>麻痹戒指+2=\168/[物品备注]\250/很低的几率麻痹敌人</v>
      </c>
      <c r="L612">
        <v>13</v>
      </c>
      <c r="N612" t="str">
        <f t="shared" si="40"/>
        <v xml:space="preserve">麻痹戒指+2 13 </v>
      </c>
    </row>
    <row r="613" spans="1:14" x14ac:dyDescent="0.2">
      <c r="A613" t="str">
        <f>IF(LEN(stditems!B613)=0,"",stditems!B613)</f>
        <v>麻痹戒指+3</v>
      </c>
      <c r="B613" t="str">
        <f>IF(stditems!C613=15,"装备位置:头盔",IF(OR(stditems!C613=19,stditems!C613=20,stditems!C613=21),"装备位置:项链",IF(OR(stditems!C613=5,stditems!C613=6),"装备位置:武器",IF(OR(stditems!C613=10,stditems!C613=11),"装备位置:衣服",IF(stditems!C613=16,"装备位置:斗笠",IF(OR(stditems!C613=22,stditems!C613=23),"装备位置:戒指",IF(OR(stditems!C613=24,stditems!C613=26),"装备位置:手镯",IF(stditems!C613=31,"双击使用物品",IF(stditems!C613=4,"书籍,双击使用",IF(stditems!C613=25,"装备位置:毒符",IF(stditems!C613=41,"任务物品",IF(stditems!C613=56,"强化宝石",IF(stditems!C613=0,"药品",IF(stditems!C613=3,"卷轴",IF(stditems!C613=43,"矿石",IF(stditems!C613=2,"可使用物品",IF(stditems!C613=64,"装备位置:腰带",IF(stditems!C613=62,"装备位置:鞋子",IF(stditems!C613=53,"装备位置:宝石\有气血石功能",IF(stditems!C613=63,"装备位置:灵石",IF(stditems!C613=65,"装备位置:官印",IF(stditems!C613=90,"装备位置:灵玉",IF(OR(stditems!C613=72,stditems!C613=73,stditems!C613=74),"装备位置:称号",IF(stditems!C613=30,"装备位置:勋章",IF(stditems!C613=28,"装备位置:马牌",IF(stditems!C613=12,"装备位置:盾牌",IF(OR(stditems!C613=66,stditems!C613=67),"装备位置:时装衣服",IF(OR(stditems!C613=68,stditems!C613=69),"装备位置:时装武器",IF(OR(stditems!C613=75,stditems!C613=76,stditems!C613=77),"装备位置:时装项链",IF(stditems!C613=78,"装备位置:时装头盔",IF(OR(stditems!C613=79,stditems!C613=80),"装备位置:时装手镯",IF(OR(stditems!C613=81,stditems!C613=82),"装备位置:时装戒指",IF(stditems!C613=83,"装备位置:时装勋章",IF(OR(stditems!C613=84,stditems!C613=85),"装备位置:时装腰带",IF(OR(stditems!C613=86,stditems!C613=87),"装备位置:时装靴子",IF(OR(stditems!C613=88,stditems!C613=89),"装备位置:时装宝石","其他物品"))))))))))))))))))))))))))))))))))))</f>
        <v>装备位置:戒指</v>
      </c>
      <c r="C613">
        <f>IF(OR(stditems!C613=5,stditems!C613=10,stditems!C613=11,stditems!C613=30,stditems!C613=16,stditems!C613=12,stditems!C613=25),0,IF(OR(stditems!C613=15,stditems!C613=19,stditems!C613=20,stditems!C613=21,stditems!C613=22,stditems!C613=23,stditems!C613=24,stditems!C613=26,stditems!C613=28,stditems!C613=29,stditems!C613=30,stditems!C613=53,stditems!C613=62,stditems!C613=63,stditems!C613=64,stditems!C613=65,stditems!C613=90),stditems!D613,""))</f>
        <v>113</v>
      </c>
      <c r="D613" t="str">
        <f>IF(ISNA( VLOOKUP(C613,attrDesc!A:C,2,FALSE)),"", "\250/"&amp;VLOOKUP(C613,attrDesc!A:C,2,FALSE)&amp;":"&amp;VLOOKUP(C613,attrDesc!A:C,3,FALSE))</f>
        <v>\250/麻痹:人物物理攻击时可以将对方麻痹</v>
      </c>
      <c r="F613" t="s">
        <v>1898</v>
      </c>
      <c r="H613" t="str">
        <f t="shared" si="36"/>
        <v>151/装备位置:戒指\249/\250/麻痹:人物物理攻击时可以将对方麻痹</v>
      </c>
      <c r="I613" t="str">
        <f t="shared" si="37"/>
        <v>麻痹戒指+3=151/装备位置:戒指\249/\250/麻痹:人物物理攻击时可以将对方麻痹</v>
      </c>
      <c r="J613" t="str">
        <f t="shared" si="38"/>
        <v>\168/[物品备注]\250/很低的几率麻痹敌人</v>
      </c>
      <c r="K613" t="str">
        <f t="shared" si="39"/>
        <v>麻痹戒指+3=\168/[物品备注]\250/很低的几率麻痹敌人</v>
      </c>
      <c r="L613">
        <v>12</v>
      </c>
      <c r="N613" t="str">
        <f t="shared" si="40"/>
        <v xml:space="preserve">麻痹戒指+3 12 </v>
      </c>
    </row>
    <row r="614" spans="1:14" x14ac:dyDescent="0.2">
      <c r="A614" t="str">
        <f>IF(LEN(stditems!B614)=0,"",stditems!B614)</f>
        <v>麻痹戒指+4</v>
      </c>
      <c r="B614" t="str">
        <f>IF(stditems!C614=15,"装备位置:头盔",IF(OR(stditems!C614=19,stditems!C614=20,stditems!C614=21),"装备位置:项链",IF(OR(stditems!C614=5,stditems!C614=6),"装备位置:武器",IF(OR(stditems!C614=10,stditems!C614=11),"装备位置:衣服",IF(stditems!C614=16,"装备位置:斗笠",IF(OR(stditems!C614=22,stditems!C614=23),"装备位置:戒指",IF(OR(stditems!C614=24,stditems!C614=26),"装备位置:手镯",IF(stditems!C614=31,"双击使用物品",IF(stditems!C614=4,"书籍,双击使用",IF(stditems!C614=25,"装备位置:毒符",IF(stditems!C614=41,"任务物品",IF(stditems!C614=56,"强化宝石",IF(stditems!C614=0,"药品",IF(stditems!C614=3,"卷轴",IF(stditems!C614=43,"矿石",IF(stditems!C614=2,"可使用物品",IF(stditems!C614=64,"装备位置:腰带",IF(stditems!C614=62,"装备位置:鞋子",IF(stditems!C614=53,"装备位置:宝石\有气血石功能",IF(stditems!C614=63,"装备位置:灵石",IF(stditems!C614=65,"装备位置:官印",IF(stditems!C614=90,"装备位置:灵玉",IF(OR(stditems!C614=72,stditems!C614=73,stditems!C614=74),"装备位置:称号",IF(stditems!C614=30,"装备位置:勋章",IF(stditems!C614=28,"装备位置:马牌",IF(stditems!C614=12,"装备位置:盾牌",IF(OR(stditems!C614=66,stditems!C614=67),"装备位置:时装衣服",IF(OR(stditems!C614=68,stditems!C614=69),"装备位置:时装武器",IF(OR(stditems!C614=75,stditems!C614=76,stditems!C614=77),"装备位置:时装项链",IF(stditems!C614=78,"装备位置:时装头盔",IF(OR(stditems!C614=79,stditems!C614=80),"装备位置:时装手镯",IF(OR(stditems!C614=81,stditems!C614=82),"装备位置:时装戒指",IF(stditems!C614=83,"装备位置:时装勋章",IF(OR(stditems!C614=84,stditems!C614=85),"装备位置:时装腰带",IF(OR(stditems!C614=86,stditems!C614=87),"装备位置:时装靴子",IF(OR(stditems!C614=88,stditems!C614=89),"装备位置:时装宝石","其他物品"))))))))))))))))))))))))))))))))))))</f>
        <v>装备位置:戒指</v>
      </c>
      <c r="C614">
        <f>IF(OR(stditems!C614=5,stditems!C614=10,stditems!C614=11,stditems!C614=30,stditems!C614=16,stditems!C614=12,stditems!C614=25),0,IF(OR(stditems!C614=15,stditems!C614=19,stditems!C614=20,stditems!C614=21,stditems!C614=22,stditems!C614=23,stditems!C614=24,stditems!C614=26,stditems!C614=28,stditems!C614=29,stditems!C614=30,stditems!C614=53,stditems!C614=62,stditems!C614=63,stditems!C614=64,stditems!C614=65,stditems!C614=90),stditems!D614,""))</f>
        <v>113</v>
      </c>
      <c r="D614" t="str">
        <f>IF(ISNA( VLOOKUP(C614,attrDesc!A:C,2,FALSE)),"", "\250/"&amp;VLOOKUP(C614,attrDesc!A:C,2,FALSE)&amp;":"&amp;VLOOKUP(C614,attrDesc!A:C,3,FALSE))</f>
        <v>\250/麻痹:人物物理攻击时可以将对方麻痹</v>
      </c>
      <c r="F614" t="s">
        <v>1898</v>
      </c>
      <c r="H614" t="str">
        <f t="shared" si="36"/>
        <v>151/装备位置:戒指\249/\250/麻痹:人物物理攻击时可以将对方麻痹</v>
      </c>
      <c r="I614" t="str">
        <f t="shared" si="37"/>
        <v>麻痹戒指+4=151/装备位置:戒指\249/\250/麻痹:人物物理攻击时可以将对方麻痹</v>
      </c>
      <c r="J614" t="str">
        <f t="shared" si="38"/>
        <v>\168/[物品备注]\250/很低的几率麻痹敌人</v>
      </c>
      <c r="K614" t="str">
        <f t="shared" si="39"/>
        <v>麻痹戒指+4=\168/[物品备注]\250/很低的几率麻痹敌人</v>
      </c>
      <c r="L614">
        <v>11</v>
      </c>
      <c r="N614" t="str">
        <f t="shared" si="40"/>
        <v xml:space="preserve">麻痹戒指+4 11 </v>
      </c>
    </row>
    <row r="615" spans="1:14" x14ac:dyDescent="0.2">
      <c r="A615" t="str">
        <f>IF(LEN(stditems!B615)=0,"",stditems!B615)</f>
        <v>麻痹戒指+5</v>
      </c>
      <c r="B615" t="str">
        <f>IF(stditems!C615=15,"装备位置:头盔",IF(OR(stditems!C615=19,stditems!C615=20,stditems!C615=21),"装备位置:项链",IF(OR(stditems!C615=5,stditems!C615=6),"装备位置:武器",IF(OR(stditems!C615=10,stditems!C615=11),"装备位置:衣服",IF(stditems!C615=16,"装备位置:斗笠",IF(OR(stditems!C615=22,stditems!C615=23),"装备位置:戒指",IF(OR(stditems!C615=24,stditems!C615=26),"装备位置:手镯",IF(stditems!C615=31,"双击使用物品",IF(stditems!C615=4,"书籍,双击使用",IF(stditems!C615=25,"装备位置:毒符",IF(stditems!C615=41,"任务物品",IF(stditems!C615=56,"强化宝石",IF(stditems!C615=0,"药品",IF(stditems!C615=3,"卷轴",IF(stditems!C615=43,"矿石",IF(stditems!C615=2,"可使用物品",IF(stditems!C615=64,"装备位置:腰带",IF(stditems!C615=62,"装备位置:鞋子",IF(stditems!C615=53,"装备位置:宝石\有气血石功能",IF(stditems!C615=63,"装备位置:灵石",IF(stditems!C615=65,"装备位置:官印",IF(stditems!C615=90,"装备位置:灵玉",IF(OR(stditems!C615=72,stditems!C615=73,stditems!C615=74),"装备位置:称号",IF(stditems!C615=30,"装备位置:勋章",IF(stditems!C615=28,"装备位置:马牌",IF(stditems!C615=12,"装备位置:盾牌",IF(OR(stditems!C615=66,stditems!C615=67),"装备位置:时装衣服",IF(OR(stditems!C615=68,stditems!C615=69),"装备位置:时装武器",IF(OR(stditems!C615=75,stditems!C615=76,stditems!C615=77),"装备位置:时装项链",IF(stditems!C615=78,"装备位置:时装头盔",IF(OR(stditems!C615=79,stditems!C615=80),"装备位置:时装手镯",IF(OR(stditems!C615=81,stditems!C615=82),"装备位置:时装戒指",IF(stditems!C615=83,"装备位置:时装勋章",IF(OR(stditems!C615=84,stditems!C615=85),"装备位置:时装腰带",IF(OR(stditems!C615=86,stditems!C615=87),"装备位置:时装靴子",IF(OR(stditems!C615=88,stditems!C615=89),"装备位置:时装宝石","其他物品"))))))))))))))))))))))))))))))))))))</f>
        <v>装备位置:戒指</v>
      </c>
      <c r="C615">
        <f>IF(OR(stditems!C615=5,stditems!C615=10,stditems!C615=11,stditems!C615=30,stditems!C615=16,stditems!C615=12,stditems!C615=25),0,IF(OR(stditems!C615=15,stditems!C615=19,stditems!C615=20,stditems!C615=21,stditems!C615=22,stditems!C615=23,stditems!C615=24,stditems!C615=26,stditems!C615=28,stditems!C615=29,stditems!C615=30,stditems!C615=53,stditems!C615=62,stditems!C615=63,stditems!C615=64,stditems!C615=65,stditems!C615=90),stditems!D615,""))</f>
        <v>113</v>
      </c>
      <c r="D615" t="str">
        <f>IF(ISNA( VLOOKUP(C615,attrDesc!A:C,2,FALSE)),"", "\250/"&amp;VLOOKUP(C615,attrDesc!A:C,2,FALSE)&amp;":"&amp;VLOOKUP(C615,attrDesc!A:C,3,FALSE))</f>
        <v>\250/麻痹:人物物理攻击时可以将对方麻痹</v>
      </c>
      <c r="F615" t="s">
        <v>1898</v>
      </c>
      <c r="H615" t="str">
        <f t="shared" si="36"/>
        <v>151/装备位置:戒指\249/\250/麻痹:人物物理攻击时可以将对方麻痹</v>
      </c>
      <c r="I615" t="str">
        <f t="shared" si="37"/>
        <v>麻痹戒指+5=151/装备位置:戒指\249/\250/麻痹:人物物理攻击时可以将对方麻痹</v>
      </c>
      <c r="J615" t="str">
        <f t="shared" si="38"/>
        <v>\168/[物品备注]\250/很低的几率麻痹敌人</v>
      </c>
      <c r="K615" t="str">
        <f t="shared" si="39"/>
        <v>麻痹戒指+5=\168/[物品备注]\250/很低的几率麻痹敌人</v>
      </c>
      <c r="L615">
        <v>10</v>
      </c>
      <c r="N615" t="str">
        <f t="shared" si="40"/>
        <v xml:space="preserve">麻痹戒指+5 10 </v>
      </c>
    </row>
    <row r="616" spans="1:14" x14ac:dyDescent="0.2">
      <c r="A616" t="str">
        <f>IF(LEN(stditems!B616)=0,"",stditems!B616)</f>
        <v>麻痹戒指+6</v>
      </c>
      <c r="B616" t="str">
        <f>IF(stditems!C616=15,"装备位置:头盔",IF(OR(stditems!C616=19,stditems!C616=20,stditems!C616=21),"装备位置:项链",IF(OR(stditems!C616=5,stditems!C616=6),"装备位置:武器",IF(OR(stditems!C616=10,stditems!C616=11),"装备位置:衣服",IF(stditems!C616=16,"装备位置:斗笠",IF(OR(stditems!C616=22,stditems!C616=23),"装备位置:戒指",IF(OR(stditems!C616=24,stditems!C616=26),"装备位置:手镯",IF(stditems!C616=31,"双击使用物品",IF(stditems!C616=4,"书籍,双击使用",IF(stditems!C616=25,"装备位置:毒符",IF(stditems!C616=41,"任务物品",IF(stditems!C616=56,"强化宝石",IF(stditems!C616=0,"药品",IF(stditems!C616=3,"卷轴",IF(stditems!C616=43,"矿石",IF(stditems!C616=2,"可使用物品",IF(stditems!C616=64,"装备位置:腰带",IF(stditems!C616=62,"装备位置:鞋子",IF(stditems!C616=53,"装备位置:宝石\有气血石功能",IF(stditems!C616=63,"装备位置:灵石",IF(stditems!C616=65,"装备位置:官印",IF(stditems!C616=90,"装备位置:灵玉",IF(OR(stditems!C616=72,stditems!C616=73,stditems!C616=74),"装备位置:称号",IF(stditems!C616=30,"装备位置:勋章",IF(stditems!C616=28,"装备位置:马牌",IF(stditems!C616=12,"装备位置:盾牌",IF(OR(stditems!C616=66,stditems!C616=67),"装备位置:时装衣服",IF(OR(stditems!C616=68,stditems!C616=69),"装备位置:时装武器",IF(OR(stditems!C616=75,stditems!C616=76,stditems!C616=77),"装备位置:时装项链",IF(stditems!C616=78,"装备位置:时装头盔",IF(OR(stditems!C616=79,stditems!C616=80),"装备位置:时装手镯",IF(OR(stditems!C616=81,stditems!C616=82),"装备位置:时装戒指",IF(stditems!C616=83,"装备位置:时装勋章",IF(OR(stditems!C616=84,stditems!C616=85),"装备位置:时装腰带",IF(OR(stditems!C616=86,stditems!C616=87),"装备位置:时装靴子",IF(OR(stditems!C616=88,stditems!C616=89),"装备位置:时装宝石","其他物品"))))))))))))))))))))))))))))))))))))</f>
        <v>装备位置:戒指</v>
      </c>
      <c r="C616">
        <f>IF(OR(stditems!C616=5,stditems!C616=10,stditems!C616=11,stditems!C616=30,stditems!C616=16,stditems!C616=12,stditems!C616=25),0,IF(OR(stditems!C616=15,stditems!C616=19,stditems!C616=20,stditems!C616=21,stditems!C616=22,stditems!C616=23,stditems!C616=24,stditems!C616=26,stditems!C616=28,stditems!C616=29,stditems!C616=30,stditems!C616=53,stditems!C616=62,stditems!C616=63,stditems!C616=64,stditems!C616=65,stditems!C616=90),stditems!D616,""))</f>
        <v>113</v>
      </c>
      <c r="D616" t="str">
        <f>IF(ISNA( VLOOKUP(C616,attrDesc!A:C,2,FALSE)),"", "\250/"&amp;VLOOKUP(C616,attrDesc!A:C,2,FALSE)&amp;":"&amp;VLOOKUP(C616,attrDesc!A:C,3,FALSE))</f>
        <v>\250/麻痹:人物物理攻击时可以将对方麻痹</v>
      </c>
      <c r="F616" t="s">
        <v>1898</v>
      </c>
      <c r="H616" t="str">
        <f t="shared" si="36"/>
        <v>151/装备位置:戒指\249/\250/麻痹:人物物理攻击时可以将对方麻痹</v>
      </c>
      <c r="I616" t="str">
        <f t="shared" si="37"/>
        <v>麻痹戒指+6=151/装备位置:戒指\249/\250/麻痹:人物物理攻击时可以将对方麻痹</v>
      </c>
      <c r="J616" t="str">
        <f t="shared" si="38"/>
        <v>\168/[物品备注]\250/很低的几率麻痹敌人</v>
      </c>
      <c r="K616" t="str">
        <f t="shared" si="39"/>
        <v>麻痹戒指+6=\168/[物品备注]\250/很低的几率麻痹敌人</v>
      </c>
      <c r="L616">
        <v>9</v>
      </c>
      <c r="N616" t="str">
        <f t="shared" si="40"/>
        <v xml:space="preserve">麻痹戒指+6 9 </v>
      </c>
    </row>
    <row r="617" spans="1:14" x14ac:dyDescent="0.2">
      <c r="A617" t="str">
        <f>IF(LEN(stditems!B617)=0,"",stditems!B617)</f>
        <v>麻痹戒指+7</v>
      </c>
      <c r="B617" t="str">
        <f>IF(stditems!C617=15,"装备位置:头盔",IF(OR(stditems!C617=19,stditems!C617=20,stditems!C617=21),"装备位置:项链",IF(OR(stditems!C617=5,stditems!C617=6),"装备位置:武器",IF(OR(stditems!C617=10,stditems!C617=11),"装备位置:衣服",IF(stditems!C617=16,"装备位置:斗笠",IF(OR(stditems!C617=22,stditems!C617=23),"装备位置:戒指",IF(OR(stditems!C617=24,stditems!C617=26),"装备位置:手镯",IF(stditems!C617=31,"双击使用物品",IF(stditems!C617=4,"书籍,双击使用",IF(stditems!C617=25,"装备位置:毒符",IF(stditems!C617=41,"任务物品",IF(stditems!C617=56,"强化宝石",IF(stditems!C617=0,"药品",IF(stditems!C617=3,"卷轴",IF(stditems!C617=43,"矿石",IF(stditems!C617=2,"可使用物品",IF(stditems!C617=64,"装备位置:腰带",IF(stditems!C617=62,"装备位置:鞋子",IF(stditems!C617=53,"装备位置:宝石\有气血石功能",IF(stditems!C617=63,"装备位置:灵石",IF(stditems!C617=65,"装备位置:官印",IF(stditems!C617=90,"装备位置:灵玉",IF(OR(stditems!C617=72,stditems!C617=73,stditems!C617=74),"装备位置:称号",IF(stditems!C617=30,"装备位置:勋章",IF(stditems!C617=28,"装备位置:马牌",IF(stditems!C617=12,"装备位置:盾牌",IF(OR(stditems!C617=66,stditems!C617=67),"装备位置:时装衣服",IF(OR(stditems!C617=68,stditems!C617=69),"装备位置:时装武器",IF(OR(stditems!C617=75,stditems!C617=76,stditems!C617=77),"装备位置:时装项链",IF(stditems!C617=78,"装备位置:时装头盔",IF(OR(stditems!C617=79,stditems!C617=80),"装备位置:时装手镯",IF(OR(stditems!C617=81,stditems!C617=82),"装备位置:时装戒指",IF(stditems!C617=83,"装备位置:时装勋章",IF(OR(stditems!C617=84,stditems!C617=85),"装备位置:时装腰带",IF(OR(stditems!C617=86,stditems!C617=87),"装备位置:时装靴子",IF(OR(stditems!C617=88,stditems!C617=89),"装备位置:时装宝石","其他物品"))))))))))))))))))))))))))))))))))))</f>
        <v>装备位置:戒指</v>
      </c>
      <c r="C617">
        <f>IF(OR(stditems!C617=5,stditems!C617=10,stditems!C617=11,stditems!C617=30,stditems!C617=16,stditems!C617=12,stditems!C617=25),0,IF(OR(stditems!C617=15,stditems!C617=19,stditems!C617=20,stditems!C617=21,stditems!C617=22,stditems!C617=23,stditems!C617=24,stditems!C617=26,stditems!C617=28,stditems!C617=29,stditems!C617=30,stditems!C617=53,stditems!C617=62,stditems!C617=63,stditems!C617=64,stditems!C617=65,stditems!C617=90),stditems!D617,""))</f>
        <v>113</v>
      </c>
      <c r="D617" t="str">
        <f>IF(ISNA( VLOOKUP(C617,attrDesc!A:C,2,FALSE)),"", "\250/"&amp;VLOOKUP(C617,attrDesc!A:C,2,FALSE)&amp;":"&amp;VLOOKUP(C617,attrDesc!A:C,3,FALSE))</f>
        <v>\250/麻痹:人物物理攻击时可以将对方麻痹</v>
      </c>
      <c r="F617" t="s">
        <v>1898</v>
      </c>
      <c r="H617" t="str">
        <f t="shared" si="36"/>
        <v>151/装备位置:戒指\249/\250/麻痹:人物物理攻击时可以将对方麻痹</v>
      </c>
      <c r="I617" t="str">
        <f t="shared" si="37"/>
        <v>麻痹戒指+7=151/装备位置:戒指\249/\250/麻痹:人物物理攻击时可以将对方麻痹</v>
      </c>
      <c r="J617" t="str">
        <f t="shared" si="38"/>
        <v>\168/[物品备注]\250/很低的几率麻痹敌人</v>
      </c>
      <c r="K617" t="str">
        <f t="shared" si="39"/>
        <v>麻痹戒指+7=\168/[物品备注]\250/很低的几率麻痹敌人</v>
      </c>
      <c r="L617">
        <v>9</v>
      </c>
      <c r="N617" t="str">
        <f t="shared" si="40"/>
        <v xml:space="preserve">麻痹戒指+7 9 </v>
      </c>
    </row>
    <row r="618" spans="1:14" x14ac:dyDescent="0.2">
      <c r="A618" t="str">
        <f>IF(LEN(stditems!B618)=0,"",stditems!B618)</f>
        <v>麻痹戒指+8</v>
      </c>
      <c r="B618" t="str">
        <f>IF(stditems!C618=15,"装备位置:头盔",IF(OR(stditems!C618=19,stditems!C618=20,stditems!C618=21),"装备位置:项链",IF(OR(stditems!C618=5,stditems!C618=6),"装备位置:武器",IF(OR(stditems!C618=10,stditems!C618=11),"装备位置:衣服",IF(stditems!C618=16,"装备位置:斗笠",IF(OR(stditems!C618=22,stditems!C618=23),"装备位置:戒指",IF(OR(stditems!C618=24,stditems!C618=26),"装备位置:手镯",IF(stditems!C618=31,"双击使用物品",IF(stditems!C618=4,"书籍,双击使用",IF(stditems!C618=25,"装备位置:毒符",IF(stditems!C618=41,"任务物品",IF(stditems!C618=56,"强化宝石",IF(stditems!C618=0,"药品",IF(stditems!C618=3,"卷轴",IF(stditems!C618=43,"矿石",IF(stditems!C618=2,"可使用物品",IF(stditems!C618=64,"装备位置:腰带",IF(stditems!C618=62,"装备位置:鞋子",IF(stditems!C618=53,"装备位置:宝石\有气血石功能",IF(stditems!C618=63,"装备位置:灵石",IF(stditems!C618=65,"装备位置:官印",IF(stditems!C618=90,"装备位置:灵玉",IF(OR(stditems!C618=72,stditems!C618=73,stditems!C618=74),"装备位置:称号",IF(stditems!C618=30,"装备位置:勋章",IF(stditems!C618=28,"装备位置:马牌",IF(stditems!C618=12,"装备位置:盾牌",IF(OR(stditems!C618=66,stditems!C618=67),"装备位置:时装衣服",IF(OR(stditems!C618=68,stditems!C618=69),"装备位置:时装武器",IF(OR(stditems!C618=75,stditems!C618=76,stditems!C618=77),"装备位置:时装项链",IF(stditems!C618=78,"装备位置:时装头盔",IF(OR(stditems!C618=79,stditems!C618=80),"装备位置:时装手镯",IF(OR(stditems!C618=81,stditems!C618=82),"装备位置:时装戒指",IF(stditems!C618=83,"装备位置:时装勋章",IF(OR(stditems!C618=84,stditems!C618=85),"装备位置:时装腰带",IF(OR(stditems!C618=86,stditems!C618=87),"装备位置:时装靴子",IF(OR(stditems!C618=88,stditems!C618=89),"装备位置:时装宝石","其他物品"))))))))))))))))))))))))))))))))))))</f>
        <v>装备位置:戒指</v>
      </c>
      <c r="C618">
        <f>IF(OR(stditems!C618=5,stditems!C618=10,stditems!C618=11,stditems!C618=30,stditems!C618=16,stditems!C618=12,stditems!C618=25),0,IF(OR(stditems!C618=15,stditems!C618=19,stditems!C618=20,stditems!C618=21,stditems!C618=22,stditems!C618=23,stditems!C618=24,stditems!C618=26,stditems!C618=28,stditems!C618=29,stditems!C618=30,stditems!C618=53,stditems!C618=62,stditems!C618=63,stditems!C618=64,stditems!C618=65,stditems!C618=90),stditems!D618,""))</f>
        <v>113</v>
      </c>
      <c r="D618" t="str">
        <f>IF(ISNA( VLOOKUP(C618,attrDesc!A:C,2,FALSE)),"", "\250/"&amp;VLOOKUP(C618,attrDesc!A:C,2,FALSE)&amp;":"&amp;VLOOKUP(C618,attrDesc!A:C,3,FALSE))</f>
        <v>\250/麻痹:人物物理攻击时可以将对方麻痹</v>
      </c>
      <c r="F618" t="s">
        <v>1907</v>
      </c>
      <c r="H618" t="str">
        <f t="shared" si="36"/>
        <v>151/装备位置:戒指\249/\250/麻痹:人物物理攻击时可以将对方麻痹</v>
      </c>
      <c r="I618" t="str">
        <f t="shared" si="37"/>
        <v>麻痹戒指+8=151/装备位置:戒指\249/\250/麻痹:人物物理攻击时可以将对方麻痹</v>
      </c>
      <c r="J618" t="str">
        <f t="shared" si="38"/>
        <v>\168/[物品备注]\250/一般的几率麻痹敌人</v>
      </c>
      <c r="K618" t="str">
        <f t="shared" si="39"/>
        <v>麻痹戒指+8=\168/[物品备注]\250/一般的几率麻痹敌人</v>
      </c>
      <c r="L618">
        <v>9</v>
      </c>
      <c r="N618" t="str">
        <f t="shared" si="40"/>
        <v xml:space="preserve">麻痹戒指+8 9 </v>
      </c>
    </row>
    <row r="619" spans="1:14" x14ac:dyDescent="0.2">
      <c r="A619" t="str">
        <f>IF(LEN(stditems!B619)=0,"",stditems!B619)</f>
        <v>麻痹戒指+9</v>
      </c>
      <c r="B619" t="str">
        <f>IF(stditems!C619=15,"装备位置:头盔",IF(OR(stditems!C619=19,stditems!C619=20,stditems!C619=21),"装备位置:项链",IF(OR(stditems!C619=5,stditems!C619=6),"装备位置:武器",IF(OR(stditems!C619=10,stditems!C619=11),"装备位置:衣服",IF(stditems!C619=16,"装备位置:斗笠",IF(OR(stditems!C619=22,stditems!C619=23),"装备位置:戒指",IF(OR(stditems!C619=24,stditems!C619=26),"装备位置:手镯",IF(stditems!C619=31,"双击使用物品",IF(stditems!C619=4,"书籍,双击使用",IF(stditems!C619=25,"装备位置:毒符",IF(stditems!C619=41,"任务物品",IF(stditems!C619=56,"强化宝石",IF(stditems!C619=0,"药品",IF(stditems!C619=3,"卷轴",IF(stditems!C619=43,"矿石",IF(stditems!C619=2,"可使用物品",IF(stditems!C619=64,"装备位置:腰带",IF(stditems!C619=62,"装备位置:鞋子",IF(stditems!C619=53,"装备位置:宝石\有气血石功能",IF(stditems!C619=63,"装备位置:灵石",IF(stditems!C619=65,"装备位置:官印",IF(stditems!C619=90,"装备位置:灵玉",IF(OR(stditems!C619=72,stditems!C619=73,stditems!C619=74),"装备位置:称号",IF(stditems!C619=30,"装备位置:勋章",IF(stditems!C619=28,"装备位置:马牌",IF(stditems!C619=12,"装备位置:盾牌",IF(OR(stditems!C619=66,stditems!C619=67),"装备位置:时装衣服",IF(OR(stditems!C619=68,stditems!C619=69),"装备位置:时装武器",IF(OR(stditems!C619=75,stditems!C619=76,stditems!C619=77),"装备位置:时装项链",IF(stditems!C619=78,"装备位置:时装头盔",IF(OR(stditems!C619=79,stditems!C619=80),"装备位置:时装手镯",IF(OR(stditems!C619=81,stditems!C619=82),"装备位置:时装戒指",IF(stditems!C619=83,"装备位置:时装勋章",IF(OR(stditems!C619=84,stditems!C619=85),"装备位置:时装腰带",IF(OR(stditems!C619=86,stditems!C619=87),"装备位置:时装靴子",IF(OR(stditems!C619=88,stditems!C619=89),"装备位置:时装宝石","其他物品"))))))))))))))))))))))))))))))))))))</f>
        <v>装备位置:戒指</v>
      </c>
      <c r="C619">
        <f>IF(OR(stditems!C619=5,stditems!C619=10,stditems!C619=11,stditems!C619=30,stditems!C619=16,stditems!C619=12,stditems!C619=25),0,IF(OR(stditems!C619=15,stditems!C619=19,stditems!C619=20,stditems!C619=21,stditems!C619=22,stditems!C619=23,stditems!C619=24,stditems!C619=26,stditems!C619=28,stditems!C619=29,stditems!C619=30,stditems!C619=53,stditems!C619=62,stditems!C619=63,stditems!C619=64,stditems!C619=65,stditems!C619=90),stditems!D619,""))</f>
        <v>113</v>
      </c>
      <c r="D619" t="str">
        <f>IF(ISNA( VLOOKUP(C619,attrDesc!A:C,2,FALSE)),"", "\250/"&amp;VLOOKUP(C619,attrDesc!A:C,2,FALSE)&amp;":"&amp;VLOOKUP(C619,attrDesc!A:C,3,FALSE))</f>
        <v>\250/麻痹:人物物理攻击时可以将对方麻痹</v>
      </c>
      <c r="F619" t="s">
        <v>1907</v>
      </c>
      <c r="H619" t="str">
        <f t="shared" si="36"/>
        <v>151/装备位置:戒指\249/\250/麻痹:人物物理攻击时可以将对方麻痹</v>
      </c>
      <c r="I619" t="str">
        <f t="shared" si="37"/>
        <v>麻痹戒指+9=151/装备位置:戒指\249/\250/麻痹:人物物理攻击时可以将对方麻痹</v>
      </c>
      <c r="J619" t="str">
        <f t="shared" si="38"/>
        <v>\168/[物品备注]\250/一般的几率麻痹敌人</v>
      </c>
      <c r="K619" t="str">
        <f t="shared" si="39"/>
        <v>麻痹戒指+9=\168/[物品备注]\250/一般的几率麻痹敌人</v>
      </c>
      <c r="L619">
        <v>9</v>
      </c>
      <c r="N619" t="str">
        <f t="shared" si="40"/>
        <v xml:space="preserve">麻痹戒指+9 9 </v>
      </c>
    </row>
    <row r="620" spans="1:14" x14ac:dyDescent="0.2">
      <c r="A620" t="str">
        <f>IF(LEN(stditems!B620)=0,"",stditems!B620)</f>
        <v>麻痹戒指+10</v>
      </c>
      <c r="B620" t="str">
        <f>IF(stditems!C620=15,"装备位置:头盔",IF(OR(stditems!C620=19,stditems!C620=20,stditems!C620=21),"装备位置:项链",IF(OR(stditems!C620=5,stditems!C620=6),"装备位置:武器",IF(OR(stditems!C620=10,stditems!C620=11),"装备位置:衣服",IF(stditems!C620=16,"装备位置:斗笠",IF(OR(stditems!C620=22,stditems!C620=23),"装备位置:戒指",IF(OR(stditems!C620=24,stditems!C620=26),"装备位置:手镯",IF(stditems!C620=31,"双击使用物品",IF(stditems!C620=4,"书籍,双击使用",IF(stditems!C620=25,"装备位置:毒符",IF(stditems!C620=41,"任务物品",IF(stditems!C620=56,"强化宝石",IF(stditems!C620=0,"药品",IF(stditems!C620=3,"卷轴",IF(stditems!C620=43,"矿石",IF(stditems!C620=2,"可使用物品",IF(stditems!C620=64,"装备位置:腰带",IF(stditems!C620=62,"装备位置:鞋子",IF(stditems!C620=53,"装备位置:宝石\有气血石功能",IF(stditems!C620=63,"装备位置:灵石",IF(stditems!C620=65,"装备位置:官印",IF(stditems!C620=90,"装备位置:灵玉",IF(OR(stditems!C620=72,stditems!C620=73,stditems!C620=74),"装备位置:称号",IF(stditems!C620=30,"装备位置:勋章",IF(stditems!C620=28,"装备位置:马牌",IF(stditems!C620=12,"装备位置:盾牌",IF(OR(stditems!C620=66,stditems!C620=67),"装备位置:时装衣服",IF(OR(stditems!C620=68,stditems!C620=69),"装备位置:时装武器",IF(OR(stditems!C620=75,stditems!C620=76,stditems!C620=77),"装备位置:时装项链",IF(stditems!C620=78,"装备位置:时装头盔",IF(OR(stditems!C620=79,stditems!C620=80),"装备位置:时装手镯",IF(OR(stditems!C620=81,stditems!C620=82),"装备位置:时装戒指",IF(stditems!C620=83,"装备位置:时装勋章",IF(OR(stditems!C620=84,stditems!C620=85),"装备位置:时装腰带",IF(OR(stditems!C620=86,stditems!C620=87),"装备位置:时装靴子",IF(OR(stditems!C620=88,stditems!C620=89),"装备位置:时装宝石","其他物品"))))))))))))))))))))))))))))))))))))</f>
        <v>装备位置:戒指</v>
      </c>
      <c r="C620">
        <f>IF(OR(stditems!C620=5,stditems!C620=10,stditems!C620=11,stditems!C620=30,stditems!C620=16,stditems!C620=12,stditems!C620=25),0,IF(OR(stditems!C620=15,stditems!C620=19,stditems!C620=20,stditems!C620=21,stditems!C620=22,stditems!C620=23,stditems!C620=24,stditems!C620=26,stditems!C620=28,stditems!C620=29,stditems!C620=30,stditems!C620=53,stditems!C620=62,stditems!C620=63,stditems!C620=64,stditems!C620=65,stditems!C620=90),stditems!D620,""))</f>
        <v>113</v>
      </c>
      <c r="D620" t="str">
        <f>IF(ISNA( VLOOKUP(C620,attrDesc!A:C,2,FALSE)),"", "\250/"&amp;VLOOKUP(C620,attrDesc!A:C,2,FALSE)&amp;":"&amp;VLOOKUP(C620,attrDesc!A:C,3,FALSE))</f>
        <v>\250/麻痹:人物物理攻击时可以将对方麻痹</v>
      </c>
      <c r="F620" t="s">
        <v>1906</v>
      </c>
      <c r="H620" t="str">
        <f t="shared" si="36"/>
        <v>151/装备位置:戒指\249/\250/麻痹:人物物理攻击时可以将对方麻痹</v>
      </c>
      <c r="I620" t="str">
        <f t="shared" si="37"/>
        <v>麻痹戒指+10=151/装备位置:戒指\249/\250/麻痹:人物物理攻击时可以将对方麻痹</v>
      </c>
      <c r="J620" t="str">
        <f t="shared" si="38"/>
        <v>\168/[物品备注]\250/一般的几率麻痹敌人</v>
      </c>
      <c r="K620" t="str">
        <f t="shared" si="39"/>
        <v>麻痹戒指+10=\168/[物品备注]\250/一般的几率麻痹敌人</v>
      </c>
      <c r="L620">
        <v>9</v>
      </c>
      <c r="N620" t="str">
        <f t="shared" si="40"/>
        <v xml:space="preserve">麻痹戒指+10 9 </v>
      </c>
    </row>
    <row r="621" spans="1:14" x14ac:dyDescent="0.2">
      <c r="A621" t="str">
        <f>IF(LEN(stditems!B621)=0,"",stditems!B621)</f>
        <v>麻痹戒指+11</v>
      </c>
      <c r="B621" t="str">
        <f>IF(stditems!C621=15,"装备位置:头盔",IF(OR(stditems!C621=19,stditems!C621=20,stditems!C621=21),"装备位置:项链",IF(OR(stditems!C621=5,stditems!C621=6),"装备位置:武器",IF(OR(stditems!C621=10,stditems!C621=11),"装备位置:衣服",IF(stditems!C621=16,"装备位置:斗笠",IF(OR(stditems!C621=22,stditems!C621=23),"装备位置:戒指",IF(OR(stditems!C621=24,stditems!C621=26),"装备位置:手镯",IF(stditems!C621=31,"双击使用物品",IF(stditems!C621=4,"书籍,双击使用",IF(stditems!C621=25,"装备位置:毒符",IF(stditems!C621=41,"任务物品",IF(stditems!C621=56,"强化宝石",IF(stditems!C621=0,"药品",IF(stditems!C621=3,"卷轴",IF(stditems!C621=43,"矿石",IF(stditems!C621=2,"可使用物品",IF(stditems!C621=64,"装备位置:腰带",IF(stditems!C621=62,"装备位置:鞋子",IF(stditems!C621=53,"装备位置:宝石\有气血石功能",IF(stditems!C621=63,"装备位置:灵石",IF(stditems!C621=65,"装备位置:官印",IF(stditems!C621=90,"装备位置:灵玉",IF(OR(stditems!C621=72,stditems!C621=73,stditems!C621=74),"装备位置:称号",IF(stditems!C621=30,"装备位置:勋章",IF(stditems!C621=28,"装备位置:马牌",IF(stditems!C621=12,"装备位置:盾牌",IF(OR(stditems!C621=66,stditems!C621=67),"装备位置:时装衣服",IF(OR(stditems!C621=68,stditems!C621=69),"装备位置:时装武器",IF(OR(stditems!C621=75,stditems!C621=76,stditems!C621=77),"装备位置:时装项链",IF(stditems!C621=78,"装备位置:时装头盔",IF(OR(stditems!C621=79,stditems!C621=80),"装备位置:时装手镯",IF(OR(stditems!C621=81,stditems!C621=82),"装备位置:时装戒指",IF(stditems!C621=83,"装备位置:时装勋章",IF(OR(stditems!C621=84,stditems!C621=85),"装备位置:时装腰带",IF(OR(stditems!C621=86,stditems!C621=87),"装备位置:时装靴子",IF(OR(stditems!C621=88,stditems!C621=89),"装备位置:时装宝石","其他物品"))))))))))))))))))))))))))))))))))))</f>
        <v>装备位置:戒指</v>
      </c>
      <c r="C621">
        <f>IF(OR(stditems!C621=5,stditems!C621=10,stditems!C621=11,stditems!C621=30,stditems!C621=16,stditems!C621=12,stditems!C621=25),0,IF(OR(stditems!C621=15,stditems!C621=19,stditems!C621=20,stditems!C621=21,stditems!C621=22,stditems!C621=23,stditems!C621=24,stditems!C621=26,stditems!C621=28,stditems!C621=29,stditems!C621=30,stditems!C621=53,stditems!C621=62,stditems!C621=63,stditems!C621=64,stditems!C621=65,stditems!C621=90),stditems!D621,""))</f>
        <v>113</v>
      </c>
      <c r="D621" t="str">
        <f>IF(ISNA( VLOOKUP(C621,attrDesc!A:C,2,FALSE)),"", "\250/"&amp;VLOOKUP(C621,attrDesc!A:C,2,FALSE)&amp;":"&amp;VLOOKUP(C621,attrDesc!A:C,3,FALSE))</f>
        <v>\250/麻痹:人物物理攻击时可以将对方麻痹</v>
      </c>
      <c r="F621" t="s">
        <v>1906</v>
      </c>
      <c r="H621" t="str">
        <f t="shared" si="36"/>
        <v>151/装备位置:戒指\249/\250/麻痹:人物物理攻击时可以将对方麻痹</v>
      </c>
      <c r="I621" t="str">
        <f t="shared" si="37"/>
        <v>麻痹戒指+11=151/装备位置:戒指\249/\250/麻痹:人物物理攻击时可以将对方麻痹</v>
      </c>
      <c r="J621" t="str">
        <f t="shared" si="38"/>
        <v>\168/[物品备注]\250/一般的几率麻痹敌人</v>
      </c>
      <c r="K621" t="str">
        <f t="shared" si="39"/>
        <v>麻痹戒指+11=\168/[物品备注]\250/一般的几率麻痹敌人</v>
      </c>
      <c r="L621">
        <v>8</v>
      </c>
      <c r="N621" t="str">
        <f t="shared" si="40"/>
        <v xml:space="preserve">麻痹戒指+11 8 </v>
      </c>
    </row>
    <row r="622" spans="1:14" x14ac:dyDescent="0.2">
      <c r="A622" t="str">
        <f>IF(LEN(stditems!B622)=0,"",stditems!B622)</f>
        <v>麻痹戒指+12</v>
      </c>
      <c r="B622" t="str">
        <f>IF(stditems!C622=15,"装备位置:头盔",IF(OR(stditems!C622=19,stditems!C622=20,stditems!C622=21),"装备位置:项链",IF(OR(stditems!C622=5,stditems!C622=6),"装备位置:武器",IF(OR(stditems!C622=10,stditems!C622=11),"装备位置:衣服",IF(stditems!C622=16,"装备位置:斗笠",IF(OR(stditems!C622=22,stditems!C622=23),"装备位置:戒指",IF(OR(stditems!C622=24,stditems!C622=26),"装备位置:手镯",IF(stditems!C622=31,"双击使用物品",IF(stditems!C622=4,"书籍,双击使用",IF(stditems!C622=25,"装备位置:毒符",IF(stditems!C622=41,"任务物品",IF(stditems!C622=56,"强化宝石",IF(stditems!C622=0,"药品",IF(stditems!C622=3,"卷轴",IF(stditems!C622=43,"矿石",IF(stditems!C622=2,"可使用物品",IF(stditems!C622=64,"装备位置:腰带",IF(stditems!C622=62,"装备位置:鞋子",IF(stditems!C622=53,"装备位置:宝石\有气血石功能",IF(stditems!C622=63,"装备位置:灵石",IF(stditems!C622=65,"装备位置:官印",IF(stditems!C622=90,"装备位置:灵玉",IF(OR(stditems!C622=72,stditems!C622=73,stditems!C622=74),"装备位置:称号",IF(stditems!C622=30,"装备位置:勋章",IF(stditems!C622=28,"装备位置:马牌",IF(stditems!C622=12,"装备位置:盾牌",IF(OR(stditems!C622=66,stditems!C622=67),"装备位置:时装衣服",IF(OR(stditems!C622=68,stditems!C622=69),"装备位置:时装武器",IF(OR(stditems!C622=75,stditems!C622=76,stditems!C622=77),"装备位置:时装项链",IF(stditems!C622=78,"装备位置:时装头盔",IF(OR(stditems!C622=79,stditems!C622=80),"装备位置:时装手镯",IF(OR(stditems!C622=81,stditems!C622=82),"装备位置:时装戒指",IF(stditems!C622=83,"装备位置:时装勋章",IF(OR(stditems!C622=84,stditems!C622=85),"装备位置:时装腰带",IF(OR(stditems!C622=86,stditems!C622=87),"装备位置:时装靴子",IF(OR(stditems!C622=88,stditems!C622=89),"装备位置:时装宝石","其他物品"))))))))))))))))))))))))))))))))))))</f>
        <v>装备位置:戒指</v>
      </c>
      <c r="C622">
        <f>IF(OR(stditems!C622=5,stditems!C622=10,stditems!C622=11,stditems!C622=30,stditems!C622=16,stditems!C622=12,stditems!C622=25),0,IF(OR(stditems!C622=15,stditems!C622=19,stditems!C622=20,stditems!C622=21,stditems!C622=22,stditems!C622=23,stditems!C622=24,stditems!C622=26,stditems!C622=28,stditems!C622=29,stditems!C622=30,stditems!C622=53,stditems!C622=62,stditems!C622=63,stditems!C622=64,stditems!C622=65,stditems!C622=90),stditems!D622,""))</f>
        <v>113</v>
      </c>
      <c r="D622" t="str">
        <f>IF(ISNA( VLOOKUP(C622,attrDesc!A:C,2,FALSE)),"", "\250/"&amp;VLOOKUP(C622,attrDesc!A:C,2,FALSE)&amp;":"&amp;VLOOKUP(C622,attrDesc!A:C,3,FALSE))</f>
        <v>\250/麻痹:人物物理攻击时可以将对方麻痹</v>
      </c>
      <c r="F622" t="s">
        <v>1906</v>
      </c>
      <c r="H622" t="str">
        <f t="shared" si="36"/>
        <v>151/装备位置:戒指\249/\250/麻痹:人物物理攻击时可以将对方麻痹</v>
      </c>
      <c r="I622" t="str">
        <f t="shared" si="37"/>
        <v>麻痹戒指+12=151/装备位置:戒指\249/\250/麻痹:人物物理攻击时可以将对方麻痹</v>
      </c>
      <c r="J622" t="str">
        <f t="shared" si="38"/>
        <v>\168/[物品备注]\250/一般的几率麻痹敌人</v>
      </c>
      <c r="K622" t="str">
        <f t="shared" si="39"/>
        <v>麻痹戒指+12=\168/[物品备注]\250/一般的几率麻痹敌人</v>
      </c>
      <c r="L622">
        <v>8</v>
      </c>
      <c r="N622" t="str">
        <f t="shared" si="40"/>
        <v xml:space="preserve">麻痹戒指+12 8 </v>
      </c>
    </row>
    <row r="623" spans="1:14" x14ac:dyDescent="0.2">
      <c r="A623" t="str">
        <f>IF(LEN(stditems!B623)=0,"",stditems!B623)</f>
        <v>麻痹戒指+13</v>
      </c>
      <c r="B623" t="str">
        <f>IF(stditems!C623=15,"装备位置:头盔",IF(OR(stditems!C623=19,stditems!C623=20,stditems!C623=21),"装备位置:项链",IF(OR(stditems!C623=5,stditems!C623=6),"装备位置:武器",IF(OR(stditems!C623=10,stditems!C623=11),"装备位置:衣服",IF(stditems!C623=16,"装备位置:斗笠",IF(OR(stditems!C623=22,stditems!C623=23),"装备位置:戒指",IF(OR(stditems!C623=24,stditems!C623=26),"装备位置:手镯",IF(stditems!C623=31,"双击使用物品",IF(stditems!C623=4,"书籍,双击使用",IF(stditems!C623=25,"装备位置:毒符",IF(stditems!C623=41,"任务物品",IF(stditems!C623=56,"强化宝石",IF(stditems!C623=0,"药品",IF(stditems!C623=3,"卷轴",IF(stditems!C623=43,"矿石",IF(stditems!C623=2,"可使用物品",IF(stditems!C623=64,"装备位置:腰带",IF(stditems!C623=62,"装备位置:鞋子",IF(stditems!C623=53,"装备位置:宝石\有气血石功能",IF(stditems!C623=63,"装备位置:灵石",IF(stditems!C623=65,"装备位置:官印",IF(stditems!C623=90,"装备位置:灵玉",IF(OR(stditems!C623=72,stditems!C623=73,stditems!C623=74),"装备位置:称号",IF(stditems!C623=30,"装备位置:勋章",IF(stditems!C623=28,"装备位置:马牌",IF(stditems!C623=12,"装备位置:盾牌",IF(OR(stditems!C623=66,stditems!C623=67),"装备位置:时装衣服",IF(OR(stditems!C623=68,stditems!C623=69),"装备位置:时装武器",IF(OR(stditems!C623=75,stditems!C623=76,stditems!C623=77),"装备位置:时装项链",IF(stditems!C623=78,"装备位置:时装头盔",IF(OR(stditems!C623=79,stditems!C623=80),"装备位置:时装手镯",IF(OR(stditems!C623=81,stditems!C623=82),"装备位置:时装戒指",IF(stditems!C623=83,"装备位置:时装勋章",IF(OR(stditems!C623=84,stditems!C623=85),"装备位置:时装腰带",IF(OR(stditems!C623=86,stditems!C623=87),"装备位置:时装靴子",IF(OR(stditems!C623=88,stditems!C623=89),"装备位置:时装宝石","其他物品"))))))))))))))))))))))))))))))))))))</f>
        <v>装备位置:戒指</v>
      </c>
      <c r="C623">
        <f>IF(OR(stditems!C623=5,stditems!C623=10,stditems!C623=11,stditems!C623=30,stditems!C623=16,stditems!C623=12,stditems!C623=25),0,IF(OR(stditems!C623=15,stditems!C623=19,stditems!C623=20,stditems!C623=21,stditems!C623=22,stditems!C623=23,stditems!C623=24,stditems!C623=26,stditems!C623=28,stditems!C623=29,stditems!C623=30,stditems!C623=53,stditems!C623=62,stditems!C623=63,stditems!C623=64,stditems!C623=65,stditems!C623=90),stditems!D623,""))</f>
        <v>113</v>
      </c>
      <c r="D623" t="str">
        <f>IF(ISNA( VLOOKUP(C623,attrDesc!A:C,2,FALSE)),"", "\250/"&amp;VLOOKUP(C623,attrDesc!A:C,2,FALSE)&amp;":"&amp;VLOOKUP(C623,attrDesc!A:C,3,FALSE))</f>
        <v>\250/麻痹:人物物理攻击时可以将对方麻痹</v>
      </c>
      <c r="F623" t="s">
        <v>1906</v>
      </c>
      <c r="H623" t="str">
        <f t="shared" si="36"/>
        <v>151/装备位置:戒指\249/\250/麻痹:人物物理攻击时可以将对方麻痹</v>
      </c>
      <c r="I623" t="str">
        <f t="shared" si="37"/>
        <v>麻痹戒指+13=151/装备位置:戒指\249/\250/麻痹:人物物理攻击时可以将对方麻痹</v>
      </c>
      <c r="J623" t="str">
        <f t="shared" si="38"/>
        <v>\168/[物品备注]\250/一般的几率麻痹敌人</v>
      </c>
      <c r="K623" t="str">
        <f t="shared" si="39"/>
        <v>麻痹戒指+13=\168/[物品备注]\250/一般的几率麻痹敌人</v>
      </c>
      <c r="L623">
        <v>8</v>
      </c>
      <c r="N623" t="str">
        <f t="shared" si="40"/>
        <v xml:space="preserve">麻痹戒指+13 8 </v>
      </c>
    </row>
    <row r="624" spans="1:14" x14ac:dyDescent="0.2">
      <c r="A624" t="str">
        <f>IF(LEN(stditems!B624)=0,"",stditems!B624)</f>
        <v>麻痹戒指+14</v>
      </c>
      <c r="B624" t="str">
        <f>IF(stditems!C624=15,"装备位置:头盔",IF(OR(stditems!C624=19,stditems!C624=20,stditems!C624=21),"装备位置:项链",IF(OR(stditems!C624=5,stditems!C624=6),"装备位置:武器",IF(OR(stditems!C624=10,stditems!C624=11),"装备位置:衣服",IF(stditems!C624=16,"装备位置:斗笠",IF(OR(stditems!C624=22,stditems!C624=23),"装备位置:戒指",IF(OR(stditems!C624=24,stditems!C624=26),"装备位置:手镯",IF(stditems!C624=31,"双击使用物品",IF(stditems!C624=4,"书籍,双击使用",IF(stditems!C624=25,"装备位置:毒符",IF(stditems!C624=41,"任务物品",IF(stditems!C624=56,"强化宝石",IF(stditems!C624=0,"药品",IF(stditems!C624=3,"卷轴",IF(stditems!C624=43,"矿石",IF(stditems!C624=2,"可使用物品",IF(stditems!C624=64,"装备位置:腰带",IF(stditems!C624=62,"装备位置:鞋子",IF(stditems!C624=53,"装备位置:宝石\有气血石功能",IF(stditems!C624=63,"装备位置:灵石",IF(stditems!C624=65,"装备位置:官印",IF(stditems!C624=90,"装备位置:灵玉",IF(OR(stditems!C624=72,stditems!C624=73,stditems!C624=74),"装备位置:称号",IF(stditems!C624=30,"装备位置:勋章",IF(stditems!C624=28,"装备位置:马牌",IF(stditems!C624=12,"装备位置:盾牌",IF(OR(stditems!C624=66,stditems!C624=67),"装备位置:时装衣服",IF(OR(stditems!C624=68,stditems!C624=69),"装备位置:时装武器",IF(OR(stditems!C624=75,stditems!C624=76,stditems!C624=77),"装备位置:时装项链",IF(stditems!C624=78,"装备位置:时装头盔",IF(OR(stditems!C624=79,stditems!C624=80),"装备位置:时装手镯",IF(OR(stditems!C624=81,stditems!C624=82),"装备位置:时装戒指",IF(stditems!C624=83,"装备位置:时装勋章",IF(OR(stditems!C624=84,stditems!C624=85),"装备位置:时装腰带",IF(OR(stditems!C624=86,stditems!C624=87),"装备位置:时装靴子",IF(OR(stditems!C624=88,stditems!C624=89),"装备位置:时装宝石","其他物品"))))))))))))))))))))))))))))))))))))</f>
        <v>装备位置:戒指</v>
      </c>
      <c r="C624">
        <f>IF(OR(stditems!C624=5,stditems!C624=10,stditems!C624=11,stditems!C624=30,stditems!C624=16,stditems!C624=12,stditems!C624=25),0,IF(OR(stditems!C624=15,stditems!C624=19,stditems!C624=20,stditems!C624=21,stditems!C624=22,stditems!C624=23,stditems!C624=24,stditems!C624=26,stditems!C624=28,stditems!C624=29,stditems!C624=30,stditems!C624=53,stditems!C624=62,stditems!C624=63,stditems!C624=64,stditems!C624=65,stditems!C624=90),stditems!D624,""))</f>
        <v>113</v>
      </c>
      <c r="D624" t="str">
        <f>IF(ISNA( VLOOKUP(C624,attrDesc!A:C,2,FALSE)),"", "\250/"&amp;VLOOKUP(C624,attrDesc!A:C,2,FALSE)&amp;":"&amp;VLOOKUP(C624,attrDesc!A:C,3,FALSE))</f>
        <v>\250/麻痹:人物物理攻击时可以将对方麻痹</v>
      </c>
      <c r="F624" t="s">
        <v>1906</v>
      </c>
      <c r="H624" t="str">
        <f t="shared" si="36"/>
        <v>151/装备位置:戒指\249/\250/麻痹:人物物理攻击时可以将对方麻痹</v>
      </c>
      <c r="I624" t="str">
        <f t="shared" si="37"/>
        <v>麻痹戒指+14=151/装备位置:戒指\249/\250/麻痹:人物物理攻击时可以将对方麻痹</v>
      </c>
      <c r="J624" t="str">
        <f t="shared" si="38"/>
        <v>\168/[物品备注]\250/一般的几率麻痹敌人</v>
      </c>
      <c r="K624" t="str">
        <f t="shared" si="39"/>
        <v>麻痹戒指+14=\168/[物品备注]\250/一般的几率麻痹敌人</v>
      </c>
      <c r="L624">
        <v>8</v>
      </c>
      <c r="N624" t="str">
        <f t="shared" si="40"/>
        <v xml:space="preserve">麻痹戒指+14 8 </v>
      </c>
    </row>
    <row r="625" spans="1:14" x14ac:dyDescent="0.2">
      <c r="A625" t="str">
        <f>IF(LEN(stditems!B625)=0,"",stditems!B625)</f>
        <v>麻痹戒指+15</v>
      </c>
      <c r="B625" t="str">
        <f>IF(stditems!C625=15,"装备位置:头盔",IF(OR(stditems!C625=19,stditems!C625=20,stditems!C625=21),"装备位置:项链",IF(OR(stditems!C625=5,stditems!C625=6),"装备位置:武器",IF(OR(stditems!C625=10,stditems!C625=11),"装备位置:衣服",IF(stditems!C625=16,"装备位置:斗笠",IF(OR(stditems!C625=22,stditems!C625=23),"装备位置:戒指",IF(OR(stditems!C625=24,stditems!C625=26),"装备位置:手镯",IF(stditems!C625=31,"双击使用物品",IF(stditems!C625=4,"书籍,双击使用",IF(stditems!C625=25,"装备位置:毒符",IF(stditems!C625=41,"任务物品",IF(stditems!C625=56,"强化宝石",IF(stditems!C625=0,"药品",IF(stditems!C625=3,"卷轴",IF(stditems!C625=43,"矿石",IF(stditems!C625=2,"可使用物品",IF(stditems!C625=64,"装备位置:腰带",IF(stditems!C625=62,"装备位置:鞋子",IF(stditems!C625=53,"装备位置:宝石\有气血石功能",IF(stditems!C625=63,"装备位置:灵石",IF(stditems!C625=65,"装备位置:官印",IF(stditems!C625=90,"装备位置:灵玉",IF(OR(stditems!C625=72,stditems!C625=73,stditems!C625=74),"装备位置:称号",IF(stditems!C625=30,"装备位置:勋章",IF(stditems!C625=28,"装备位置:马牌",IF(stditems!C625=12,"装备位置:盾牌",IF(OR(stditems!C625=66,stditems!C625=67),"装备位置:时装衣服",IF(OR(stditems!C625=68,stditems!C625=69),"装备位置:时装武器",IF(OR(stditems!C625=75,stditems!C625=76,stditems!C625=77),"装备位置:时装项链",IF(stditems!C625=78,"装备位置:时装头盔",IF(OR(stditems!C625=79,stditems!C625=80),"装备位置:时装手镯",IF(OR(stditems!C625=81,stditems!C625=82),"装备位置:时装戒指",IF(stditems!C625=83,"装备位置:时装勋章",IF(OR(stditems!C625=84,stditems!C625=85),"装备位置:时装腰带",IF(OR(stditems!C625=86,stditems!C625=87),"装备位置:时装靴子",IF(OR(stditems!C625=88,stditems!C625=89),"装备位置:时装宝石","其他物品"))))))))))))))))))))))))))))))))))))</f>
        <v>装备位置:戒指</v>
      </c>
      <c r="C625">
        <f>IF(OR(stditems!C625=5,stditems!C625=10,stditems!C625=11,stditems!C625=30,stditems!C625=16,stditems!C625=12,stditems!C625=25),0,IF(OR(stditems!C625=15,stditems!C625=19,stditems!C625=20,stditems!C625=21,stditems!C625=22,stditems!C625=23,stditems!C625=24,stditems!C625=26,stditems!C625=28,stditems!C625=29,stditems!C625=30,stditems!C625=53,stditems!C625=62,stditems!C625=63,stditems!C625=64,stditems!C625=65,stditems!C625=90),stditems!D625,""))</f>
        <v>113</v>
      </c>
      <c r="D625" t="str">
        <f>IF(ISNA( VLOOKUP(C625,attrDesc!A:C,2,FALSE)),"", "\250/"&amp;VLOOKUP(C625,attrDesc!A:C,2,FALSE)&amp;":"&amp;VLOOKUP(C625,attrDesc!A:C,3,FALSE))</f>
        <v>\250/麻痹:人物物理攻击时可以将对方麻痹</v>
      </c>
      <c r="F625" t="s">
        <v>1906</v>
      </c>
      <c r="H625" t="str">
        <f t="shared" si="36"/>
        <v>151/装备位置:戒指\249/\250/麻痹:人物物理攻击时可以将对方麻痹</v>
      </c>
      <c r="I625" t="str">
        <f t="shared" si="37"/>
        <v>麻痹戒指+15=151/装备位置:戒指\249/\250/麻痹:人物物理攻击时可以将对方麻痹</v>
      </c>
      <c r="J625" t="str">
        <f t="shared" si="38"/>
        <v>\168/[物品备注]\250/一般的几率麻痹敌人</v>
      </c>
      <c r="K625" t="str">
        <f t="shared" si="39"/>
        <v>麻痹戒指+15=\168/[物品备注]\250/一般的几率麻痹敌人</v>
      </c>
      <c r="L625">
        <v>8</v>
      </c>
      <c r="N625" t="str">
        <f t="shared" si="40"/>
        <v xml:space="preserve">麻痹戒指+15 8 </v>
      </c>
    </row>
    <row r="626" spans="1:14" x14ac:dyDescent="0.2">
      <c r="A626" t="str">
        <f>IF(LEN(stditems!B626)=0,"",stditems!B626)</f>
        <v>麻痹戒指+16</v>
      </c>
      <c r="B626" t="str">
        <f>IF(stditems!C626=15,"装备位置:头盔",IF(OR(stditems!C626=19,stditems!C626=20,stditems!C626=21),"装备位置:项链",IF(OR(stditems!C626=5,stditems!C626=6),"装备位置:武器",IF(OR(stditems!C626=10,stditems!C626=11),"装备位置:衣服",IF(stditems!C626=16,"装备位置:斗笠",IF(OR(stditems!C626=22,stditems!C626=23),"装备位置:戒指",IF(OR(stditems!C626=24,stditems!C626=26),"装备位置:手镯",IF(stditems!C626=31,"双击使用物品",IF(stditems!C626=4,"书籍,双击使用",IF(stditems!C626=25,"装备位置:毒符",IF(stditems!C626=41,"任务物品",IF(stditems!C626=56,"强化宝石",IF(stditems!C626=0,"药品",IF(stditems!C626=3,"卷轴",IF(stditems!C626=43,"矿石",IF(stditems!C626=2,"可使用物品",IF(stditems!C626=64,"装备位置:腰带",IF(stditems!C626=62,"装备位置:鞋子",IF(stditems!C626=53,"装备位置:宝石\有气血石功能",IF(stditems!C626=63,"装备位置:灵石",IF(stditems!C626=65,"装备位置:官印",IF(stditems!C626=90,"装备位置:灵玉",IF(OR(stditems!C626=72,stditems!C626=73,stditems!C626=74),"装备位置:称号",IF(stditems!C626=30,"装备位置:勋章",IF(stditems!C626=28,"装备位置:马牌",IF(stditems!C626=12,"装备位置:盾牌",IF(OR(stditems!C626=66,stditems!C626=67),"装备位置:时装衣服",IF(OR(stditems!C626=68,stditems!C626=69),"装备位置:时装武器",IF(OR(stditems!C626=75,stditems!C626=76,stditems!C626=77),"装备位置:时装项链",IF(stditems!C626=78,"装备位置:时装头盔",IF(OR(stditems!C626=79,stditems!C626=80),"装备位置:时装手镯",IF(OR(stditems!C626=81,stditems!C626=82),"装备位置:时装戒指",IF(stditems!C626=83,"装备位置:时装勋章",IF(OR(stditems!C626=84,stditems!C626=85),"装备位置:时装腰带",IF(OR(stditems!C626=86,stditems!C626=87),"装备位置:时装靴子",IF(OR(stditems!C626=88,stditems!C626=89),"装备位置:时装宝石","其他物品"))))))))))))))))))))))))))))))))))))</f>
        <v>装备位置:戒指</v>
      </c>
      <c r="C626">
        <f>IF(OR(stditems!C626=5,stditems!C626=10,stditems!C626=11,stditems!C626=30,stditems!C626=16,stditems!C626=12,stditems!C626=25),0,IF(OR(stditems!C626=15,stditems!C626=19,stditems!C626=20,stditems!C626=21,stditems!C626=22,stditems!C626=23,stditems!C626=24,stditems!C626=26,stditems!C626=28,stditems!C626=29,stditems!C626=30,stditems!C626=53,stditems!C626=62,stditems!C626=63,stditems!C626=64,stditems!C626=65,stditems!C626=90),stditems!D626,""))</f>
        <v>113</v>
      </c>
      <c r="D626" t="str">
        <f>IF(ISNA( VLOOKUP(C626,attrDesc!A:C,2,FALSE)),"", "\250/"&amp;VLOOKUP(C626,attrDesc!A:C,2,FALSE)&amp;":"&amp;VLOOKUP(C626,attrDesc!A:C,3,FALSE))</f>
        <v>\250/麻痹:人物物理攻击时可以将对方麻痹</v>
      </c>
      <c r="F626" t="s">
        <v>1906</v>
      </c>
      <c r="H626" t="str">
        <f t="shared" si="36"/>
        <v>151/装备位置:戒指\249/\250/麻痹:人物物理攻击时可以将对方麻痹</v>
      </c>
      <c r="I626" t="str">
        <f t="shared" si="37"/>
        <v>麻痹戒指+16=151/装备位置:戒指\249/\250/麻痹:人物物理攻击时可以将对方麻痹</v>
      </c>
      <c r="J626" t="str">
        <f t="shared" si="38"/>
        <v>\168/[物品备注]\250/一般的几率麻痹敌人</v>
      </c>
      <c r="K626" t="str">
        <f t="shared" si="39"/>
        <v>麻痹戒指+16=\168/[物品备注]\250/一般的几率麻痹敌人</v>
      </c>
      <c r="L626">
        <v>7</v>
      </c>
      <c r="N626" t="str">
        <f t="shared" si="40"/>
        <v xml:space="preserve">麻痹戒指+16 7 </v>
      </c>
    </row>
    <row r="627" spans="1:14" x14ac:dyDescent="0.2">
      <c r="A627" t="str">
        <f>IF(LEN(stditems!B627)=0,"",stditems!B627)</f>
        <v>麻痹戒指+17</v>
      </c>
      <c r="B627" t="str">
        <f>IF(stditems!C627=15,"装备位置:头盔",IF(OR(stditems!C627=19,stditems!C627=20,stditems!C627=21),"装备位置:项链",IF(OR(stditems!C627=5,stditems!C627=6),"装备位置:武器",IF(OR(stditems!C627=10,stditems!C627=11),"装备位置:衣服",IF(stditems!C627=16,"装备位置:斗笠",IF(OR(stditems!C627=22,stditems!C627=23),"装备位置:戒指",IF(OR(stditems!C627=24,stditems!C627=26),"装备位置:手镯",IF(stditems!C627=31,"双击使用物品",IF(stditems!C627=4,"书籍,双击使用",IF(stditems!C627=25,"装备位置:毒符",IF(stditems!C627=41,"任务物品",IF(stditems!C627=56,"强化宝石",IF(stditems!C627=0,"药品",IF(stditems!C627=3,"卷轴",IF(stditems!C627=43,"矿石",IF(stditems!C627=2,"可使用物品",IF(stditems!C627=64,"装备位置:腰带",IF(stditems!C627=62,"装备位置:鞋子",IF(stditems!C627=53,"装备位置:宝石\有气血石功能",IF(stditems!C627=63,"装备位置:灵石",IF(stditems!C627=65,"装备位置:官印",IF(stditems!C627=90,"装备位置:灵玉",IF(OR(stditems!C627=72,stditems!C627=73,stditems!C627=74),"装备位置:称号",IF(stditems!C627=30,"装备位置:勋章",IF(stditems!C627=28,"装备位置:马牌",IF(stditems!C627=12,"装备位置:盾牌",IF(OR(stditems!C627=66,stditems!C627=67),"装备位置:时装衣服",IF(OR(stditems!C627=68,stditems!C627=69),"装备位置:时装武器",IF(OR(stditems!C627=75,stditems!C627=76,stditems!C627=77),"装备位置:时装项链",IF(stditems!C627=78,"装备位置:时装头盔",IF(OR(stditems!C627=79,stditems!C627=80),"装备位置:时装手镯",IF(OR(stditems!C627=81,stditems!C627=82),"装备位置:时装戒指",IF(stditems!C627=83,"装备位置:时装勋章",IF(OR(stditems!C627=84,stditems!C627=85),"装备位置:时装腰带",IF(OR(stditems!C627=86,stditems!C627=87),"装备位置:时装靴子",IF(OR(stditems!C627=88,stditems!C627=89),"装备位置:时装宝石","其他物品"))))))))))))))))))))))))))))))))))))</f>
        <v>装备位置:戒指</v>
      </c>
      <c r="C627">
        <f>IF(OR(stditems!C627=5,stditems!C627=10,stditems!C627=11,stditems!C627=30,stditems!C627=16,stditems!C627=12,stditems!C627=25),0,IF(OR(stditems!C627=15,stditems!C627=19,stditems!C627=20,stditems!C627=21,stditems!C627=22,stditems!C627=23,stditems!C627=24,stditems!C627=26,stditems!C627=28,stditems!C627=29,stditems!C627=30,stditems!C627=53,stditems!C627=62,stditems!C627=63,stditems!C627=64,stditems!C627=65,stditems!C627=90),stditems!D627,""))</f>
        <v>113</v>
      </c>
      <c r="D627" t="str">
        <f>IF(ISNA( VLOOKUP(C627,attrDesc!A:C,2,FALSE)),"", "\250/"&amp;VLOOKUP(C627,attrDesc!A:C,2,FALSE)&amp;":"&amp;VLOOKUP(C627,attrDesc!A:C,3,FALSE))</f>
        <v>\250/麻痹:人物物理攻击时可以将对方麻痹</v>
      </c>
      <c r="F627" t="s">
        <v>1906</v>
      </c>
      <c r="H627" t="str">
        <f t="shared" si="36"/>
        <v>151/装备位置:戒指\249/\250/麻痹:人物物理攻击时可以将对方麻痹</v>
      </c>
      <c r="I627" t="str">
        <f t="shared" si="37"/>
        <v>麻痹戒指+17=151/装备位置:戒指\249/\250/麻痹:人物物理攻击时可以将对方麻痹</v>
      </c>
      <c r="J627" t="str">
        <f t="shared" si="38"/>
        <v>\168/[物品备注]\250/一般的几率麻痹敌人</v>
      </c>
      <c r="K627" t="str">
        <f t="shared" si="39"/>
        <v>麻痹戒指+17=\168/[物品备注]\250/一般的几率麻痹敌人</v>
      </c>
      <c r="L627">
        <v>7</v>
      </c>
      <c r="N627" t="str">
        <f t="shared" si="40"/>
        <v xml:space="preserve">麻痹戒指+17 7 </v>
      </c>
    </row>
    <row r="628" spans="1:14" x14ac:dyDescent="0.2">
      <c r="A628" t="str">
        <f>IF(LEN(stditems!B628)=0,"",stditems!B628)</f>
        <v>麻痹戒指+18</v>
      </c>
      <c r="B628" t="str">
        <f>IF(stditems!C628=15,"装备位置:头盔",IF(OR(stditems!C628=19,stditems!C628=20,stditems!C628=21),"装备位置:项链",IF(OR(stditems!C628=5,stditems!C628=6),"装备位置:武器",IF(OR(stditems!C628=10,stditems!C628=11),"装备位置:衣服",IF(stditems!C628=16,"装备位置:斗笠",IF(OR(stditems!C628=22,stditems!C628=23),"装备位置:戒指",IF(OR(stditems!C628=24,stditems!C628=26),"装备位置:手镯",IF(stditems!C628=31,"双击使用物品",IF(stditems!C628=4,"书籍,双击使用",IF(stditems!C628=25,"装备位置:毒符",IF(stditems!C628=41,"任务物品",IF(stditems!C628=56,"强化宝石",IF(stditems!C628=0,"药品",IF(stditems!C628=3,"卷轴",IF(stditems!C628=43,"矿石",IF(stditems!C628=2,"可使用物品",IF(stditems!C628=64,"装备位置:腰带",IF(stditems!C628=62,"装备位置:鞋子",IF(stditems!C628=53,"装备位置:宝石\有气血石功能",IF(stditems!C628=63,"装备位置:灵石",IF(stditems!C628=65,"装备位置:官印",IF(stditems!C628=90,"装备位置:灵玉",IF(OR(stditems!C628=72,stditems!C628=73,stditems!C628=74),"装备位置:称号",IF(stditems!C628=30,"装备位置:勋章",IF(stditems!C628=28,"装备位置:马牌",IF(stditems!C628=12,"装备位置:盾牌",IF(OR(stditems!C628=66,stditems!C628=67),"装备位置:时装衣服",IF(OR(stditems!C628=68,stditems!C628=69),"装备位置:时装武器",IF(OR(stditems!C628=75,stditems!C628=76,stditems!C628=77),"装备位置:时装项链",IF(stditems!C628=78,"装备位置:时装头盔",IF(OR(stditems!C628=79,stditems!C628=80),"装备位置:时装手镯",IF(OR(stditems!C628=81,stditems!C628=82),"装备位置:时装戒指",IF(stditems!C628=83,"装备位置:时装勋章",IF(OR(stditems!C628=84,stditems!C628=85),"装备位置:时装腰带",IF(OR(stditems!C628=86,stditems!C628=87),"装备位置:时装靴子",IF(OR(stditems!C628=88,stditems!C628=89),"装备位置:时装宝石","其他物品"))))))))))))))))))))))))))))))))))))</f>
        <v>装备位置:戒指</v>
      </c>
      <c r="C628">
        <f>IF(OR(stditems!C628=5,stditems!C628=10,stditems!C628=11,stditems!C628=30,stditems!C628=16,stditems!C628=12,stditems!C628=25),0,IF(OR(stditems!C628=15,stditems!C628=19,stditems!C628=20,stditems!C628=21,stditems!C628=22,stditems!C628=23,stditems!C628=24,stditems!C628=26,stditems!C628=28,stditems!C628=29,stditems!C628=30,stditems!C628=53,stditems!C628=62,stditems!C628=63,stditems!C628=64,stditems!C628=65,stditems!C628=90),stditems!D628,""))</f>
        <v>113</v>
      </c>
      <c r="D628" t="str">
        <f>IF(ISNA( VLOOKUP(C628,attrDesc!A:C,2,FALSE)),"", "\250/"&amp;VLOOKUP(C628,attrDesc!A:C,2,FALSE)&amp;":"&amp;VLOOKUP(C628,attrDesc!A:C,3,FALSE))</f>
        <v>\250/麻痹:人物物理攻击时可以将对方麻痹</v>
      </c>
      <c r="F628" t="s">
        <v>1909</v>
      </c>
      <c r="H628" t="str">
        <f t="shared" si="36"/>
        <v>151/装备位置:戒指\249/\250/麻痹:人物物理攻击时可以将对方麻痹</v>
      </c>
      <c r="I628" t="str">
        <f t="shared" si="37"/>
        <v>麻痹戒指+18=151/装备位置:戒指\249/\250/麻痹:人物物理攻击时可以将对方麻痹</v>
      </c>
      <c r="J628" t="str">
        <f t="shared" si="38"/>
        <v>\168/[物品备注]\250/很高的几率麻痹敌人</v>
      </c>
      <c r="K628" t="str">
        <f t="shared" si="39"/>
        <v>麻痹戒指+18=\168/[物品备注]\250/很高的几率麻痹敌人</v>
      </c>
      <c r="L628">
        <v>7</v>
      </c>
      <c r="N628" t="str">
        <f t="shared" si="40"/>
        <v xml:space="preserve">麻痹戒指+18 7 </v>
      </c>
    </row>
    <row r="629" spans="1:14" x14ac:dyDescent="0.2">
      <c r="A629" t="str">
        <f>IF(LEN(stditems!B629)=0,"",stditems!B629)</f>
        <v>麻痹戒指+19</v>
      </c>
      <c r="B629" t="str">
        <f>IF(stditems!C629=15,"装备位置:头盔",IF(OR(stditems!C629=19,stditems!C629=20,stditems!C629=21),"装备位置:项链",IF(OR(stditems!C629=5,stditems!C629=6),"装备位置:武器",IF(OR(stditems!C629=10,stditems!C629=11),"装备位置:衣服",IF(stditems!C629=16,"装备位置:斗笠",IF(OR(stditems!C629=22,stditems!C629=23),"装备位置:戒指",IF(OR(stditems!C629=24,stditems!C629=26),"装备位置:手镯",IF(stditems!C629=31,"双击使用物品",IF(stditems!C629=4,"书籍,双击使用",IF(stditems!C629=25,"装备位置:毒符",IF(stditems!C629=41,"任务物品",IF(stditems!C629=56,"强化宝石",IF(stditems!C629=0,"药品",IF(stditems!C629=3,"卷轴",IF(stditems!C629=43,"矿石",IF(stditems!C629=2,"可使用物品",IF(stditems!C629=64,"装备位置:腰带",IF(stditems!C629=62,"装备位置:鞋子",IF(stditems!C629=53,"装备位置:宝石\有气血石功能",IF(stditems!C629=63,"装备位置:灵石",IF(stditems!C629=65,"装备位置:官印",IF(stditems!C629=90,"装备位置:灵玉",IF(OR(stditems!C629=72,stditems!C629=73,stditems!C629=74),"装备位置:称号",IF(stditems!C629=30,"装备位置:勋章",IF(stditems!C629=28,"装备位置:马牌",IF(stditems!C629=12,"装备位置:盾牌",IF(OR(stditems!C629=66,stditems!C629=67),"装备位置:时装衣服",IF(OR(stditems!C629=68,stditems!C629=69),"装备位置:时装武器",IF(OR(stditems!C629=75,stditems!C629=76,stditems!C629=77),"装备位置:时装项链",IF(stditems!C629=78,"装备位置:时装头盔",IF(OR(stditems!C629=79,stditems!C629=80),"装备位置:时装手镯",IF(OR(stditems!C629=81,stditems!C629=82),"装备位置:时装戒指",IF(stditems!C629=83,"装备位置:时装勋章",IF(OR(stditems!C629=84,stditems!C629=85),"装备位置:时装腰带",IF(OR(stditems!C629=86,stditems!C629=87),"装备位置:时装靴子",IF(OR(stditems!C629=88,stditems!C629=89),"装备位置:时装宝石","其他物品"))))))))))))))))))))))))))))))))))))</f>
        <v>装备位置:戒指</v>
      </c>
      <c r="C629">
        <f>IF(OR(stditems!C629=5,stditems!C629=10,stditems!C629=11,stditems!C629=30,stditems!C629=16,stditems!C629=12,stditems!C629=25),0,IF(OR(stditems!C629=15,stditems!C629=19,stditems!C629=20,stditems!C629=21,stditems!C629=22,stditems!C629=23,stditems!C629=24,stditems!C629=26,stditems!C629=28,stditems!C629=29,stditems!C629=30,stditems!C629=53,stditems!C629=62,stditems!C629=63,stditems!C629=64,stditems!C629=65,stditems!C629=90),stditems!D629,""))</f>
        <v>113</v>
      </c>
      <c r="D629" t="str">
        <f>IF(ISNA( VLOOKUP(C629,attrDesc!A:C,2,FALSE)),"", "\250/"&amp;VLOOKUP(C629,attrDesc!A:C,2,FALSE)&amp;":"&amp;VLOOKUP(C629,attrDesc!A:C,3,FALSE))</f>
        <v>\250/麻痹:人物物理攻击时可以将对方麻痹</v>
      </c>
      <c r="F629" t="s">
        <v>1909</v>
      </c>
      <c r="H629" t="str">
        <f t="shared" si="36"/>
        <v>151/装备位置:戒指\249/\250/麻痹:人物物理攻击时可以将对方麻痹</v>
      </c>
      <c r="I629" t="str">
        <f t="shared" si="37"/>
        <v>麻痹戒指+19=151/装备位置:戒指\249/\250/麻痹:人物物理攻击时可以将对方麻痹</v>
      </c>
      <c r="J629" t="str">
        <f t="shared" si="38"/>
        <v>\168/[物品备注]\250/很高的几率麻痹敌人</v>
      </c>
      <c r="K629" t="str">
        <f t="shared" si="39"/>
        <v>麻痹戒指+19=\168/[物品备注]\250/很高的几率麻痹敌人</v>
      </c>
      <c r="L629">
        <v>7</v>
      </c>
      <c r="N629" t="str">
        <f t="shared" si="40"/>
        <v xml:space="preserve">麻痹戒指+19 7 </v>
      </c>
    </row>
    <row r="630" spans="1:14" x14ac:dyDescent="0.2">
      <c r="A630" t="str">
        <f>IF(LEN(stditems!B630)=0,"",stditems!B630)</f>
        <v>麻痹戒指+20</v>
      </c>
      <c r="B630" t="str">
        <f>IF(stditems!C630=15,"装备位置:头盔",IF(OR(stditems!C630=19,stditems!C630=20,stditems!C630=21),"装备位置:项链",IF(OR(stditems!C630=5,stditems!C630=6),"装备位置:武器",IF(OR(stditems!C630=10,stditems!C630=11),"装备位置:衣服",IF(stditems!C630=16,"装备位置:斗笠",IF(OR(stditems!C630=22,stditems!C630=23),"装备位置:戒指",IF(OR(stditems!C630=24,stditems!C630=26),"装备位置:手镯",IF(stditems!C630=31,"双击使用物品",IF(stditems!C630=4,"书籍,双击使用",IF(stditems!C630=25,"装备位置:毒符",IF(stditems!C630=41,"任务物品",IF(stditems!C630=56,"强化宝石",IF(stditems!C630=0,"药品",IF(stditems!C630=3,"卷轴",IF(stditems!C630=43,"矿石",IF(stditems!C630=2,"可使用物品",IF(stditems!C630=64,"装备位置:腰带",IF(stditems!C630=62,"装备位置:鞋子",IF(stditems!C630=53,"装备位置:宝石\有气血石功能",IF(stditems!C630=63,"装备位置:灵石",IF(stditems!C630=65,"装备位置:官印",IF(stditems!C630=90,"装备位置:灵玉",IF(OR(stditems!C630=72,stditems!C630=73,stditems!C630=74),"装备位置:称号",IF(stditems!C630=30,"装备位置:勋章",IF(stditems!C630=28,"装备位置:马牌",IF(stditems!C630=12,"装备位置:盾牌",IF(OR(stditems!C630=66,stditems!C630=67),"装备位置:时装衣服",IF(OR(stditems!C630=68,stditems!C630=69),"装备位置:时装武器",IF(OR(stditems!C630=75,stditems!C630=76,stditems!C630=77),"装备位置:时装项链",IF(stditems!C630=78,"装备位置:时装头盔",IF(OR(stditems!C630=79,stditems!C630=80),"装备位置:时装手镯",IF(OR(stditems!C630=81,stditems!C630=82),"装备位置:时装戒指",IF(stditems!C630=83,"装备位置:时装勋章",IF(OR(stditems!C630=84,stditems!C630=85),"装备位置:时装腰带",IF(OR(stditems!C630=86,stditems!C630=87),"装备位置:时装靴子",IF(OR(stditems!C630=88,stditems!C630=89),"装备位置:时装宝石","其他物品"))))))))))))))))))))))))))))))))))))</f>
        <v>装备位置:戒指</v>
      </c>
      <c r="C630">
        <f>IF(OR(stditems!C630=5,stditems!C630=10,stditems!C630=11,stditems!C630=30,stditems!C630=16,stditems!C630=12,stditems!C630=25),0,IF(OR(stditems!C630=15,stditems!C630=19,stditems!C630=20,stditems!C630=21,stditems!C630=22,stditems!C630=23,stditems!C630=24,stditems!C630=26,stditems!C630=28,stditems!C630=29,stditems!C630=30,stditems!C630=53,stditems!C630=62,stditems!C630=63,stditems!C630=64,stditems!C630=65,stditems!C630=90),stditems!D630,""))</f>
        <v>113</v>
      </c>
      <c r="D630" t="str">
        <f>IF(ISNA( VLOOKUP(C630,attrDesc!A:C,2,FALSE)),"", "\250/"&amp;VLOOKUP(C630,attrDesc!A:C,2,FALSE)&amp;":"&amp;VLOOKUP(C630,attrDesc!A:C,3,FALSE))</f>
        <v>\250/麻痹:人物物理攻击时可以将对方麻痹</v>
      </c>
      <c r="F630" t="s">
        <v>1908</v>
      </c>
      <c r="H630" t="str">
        <f t="shared" si="36"/>
        <v>151/装备位置:戒指\249/\250/麻痹:人物物理攻击时可以将对方麻痹</v>
      </c>
      <c r="I630" t="str">
        <f t="shared" si="37"/>
        <v>麻痹戒指+20=151/装备位置:戒指\249/\250/麻痹:人物物理攻击时可以将对方麻痹</v>
      </c>
      <c r="J630" t="str">
        <f t="shared" si="38"/>
        <v>\168/[物品备注]\250/很高的几率麻痹敌人</v>
      </c>
      <c r="K630" t="str">
        <f t="shared" ref="K630:K643" si="41">IF(LEN(J630)=0,"",A630&amp;"="&amp;J630)</f>
        <v>麻痹戒指+20=\168/[物品备注]\250/很高的几率麻痹敌人</v>
      </c>
      <c r="L630">
        <v>7</v>
      </c>
      <c r="N630" t="str">
        <f t="shared" si="40"/>
        <v xml:space="preserve">麻痹戒指+20 7 </v>
      </c>
    </row>
    <row r="631" spans="1:14" x14ac:dyDescent="0.2">
      <c r="A631" t="str">
        <f>IF(LEN(stditems!B631)=0,"",stditems!B631)</f>
        <v>麻痹戒指+21</v>
      </c>
      <c r="B631" t="str">
        <f>IF(stditems!C631=15,"装备位置:头盔",IF(OR(stditems!C631=19,stditems!C631=20,stditems!C631=21),"装备位置:项链",IF(OR(stditems!C631=5,stditems!C631=6),"装备位置:武器",IF(OR(stditems!C631=10,stditems!C631=11),"装备位置:衣服",IF(stditems!C631=16,"装备位置:斗笠",IF(OR(stditems!C631=22,stditems!C631=23),"装备位置:戒指",IF(OR(stditems!C631=24,stditems!C631=26),"装备位置:手镯",IF(stditems!C631=31,"双击使用物品",IF(stditems!C631=4,"书籍,双击使用",IF(stditems!C631=25,"装备位置:毒符",IF(stditems!C631=41,"任务物品",IF(stditems!C631=56,"强化宝石",IF(stditems!C631=0,"药品",IF(stditems!C631=3,"卷轴",IF(stditems!C631=43,"矿石",IF(stditems!C631=2,"可使用物品",IF(stditems!C631=64,"装备位置:腰带",IF(stditems!C631=62,"装备位置:鞋子",IF(stditems!C631=53,"装备位置:宝石\有气血石功能",IF(stditems!C631=63,"装备位置:灵石",IF(stditems!C631=65,"装备位置:官印",IF(stditems!C631=90,"装备位置:灵玉",IF(OR(stditems!C631=72,stditems!C631=73,stditems!C631=74),"装备位置:称号",IF(stditems!C631=30,"装备位置:勋章",IF(stditems!C631=28,"装备位置:马牌",IF(stditems!C631=12,"装备位置:盾牌",IF(OR(stditems!C631=66,stditems!C631=67),"装备位置:时装衣服",IF(OR(stditems!C631=68,stditems!C631=69),"装备位置:时装武器",IF(OR(stditems!C631=75,stditems!C631=76,stditems!C631=77),"装备位置:时装项链",IF(stditems!C631=78,"装备位置:时装头盔",IF(OR(stditems!C631=79,stditems!C631=80),"装备位置:时装手镯",IF(OR(stditems!C631=81,stditems!C631=82),"装备位置:时装戒指",IF(stditems!C631=83,"装备位置:时装勋章",IF(OR(stditems!C631=84,stditems!C631=85),"装备位置:时装腰带",IF(OR(stditems!C631=86,stditems!C631=87),"装备位置:时装靴子",IF(OR(stditems!C631=88,stditems!C631=89),"装备位置:时装宝石","其他物品"))))))))))))))))))))))))))))))))))))</f>
        <v>装备位置:戒指</v>
      </c>
      <c r="C631">
        <f>IF(OR(stditems!C631=5,stditems!C631=10,stditems!C631=11,stditems!C631=30,stditems!C631=16,stditems!C631=12,stditems!C631=25),0,IF(OR(stditems!C631=15,stditems!C631=19,stditems!C631=20,stditems!C631=21,stditems!C631=22,stditems!C631=23,stditems!C631=24,stditems!C631=26,stditems!C631=28,stditems!C631=29,stditems!C631=30,stditems!C631=53,stditems!C631=62,stditems!C631=63,stditems!C631=64,stditems!C631=65,stditems!C631=90),stditems!D631,""))</f>
        <v>113</v>
      </c>
      <c r="D631" t="str">
        <f>IF(ISNA( VLOOKUP(C631,attrDesc!A:C,2,FALSE)),"", "\250/"&amp;VLOOKUP(C631,attrDesc!A:C,2,FALSE)&amp;":"&amp;VLOOKUP(C631,attrDesc!A:C,3,FALSE))</f>
        <v>\250/麻痹:人物物理攻击时可以将对方麻痹</v>
      </c>
      <c r="F631" t="s">
        <v>1908</v>
      </c>
      <c r="H631" t="str">
        <f t="shared" si="36"/>
        <v>151/装备位置:戒指\249/\250/麻痹:人物物理攻击时可以将对方麻痹</v>
      </c>
      <c r="I631" t="str">
        <f t="shared" si="37"/>
        <v>麻痹戒指+21=151/装备位置:戒指\249/\250/麻痹:人物物理攻击时可以将对方麻痹</v>
      </c>
      <c r="J631" t="str">
        <f t="shared" si="38"/>
        <v>\168/[物品备注]\250/很高的几率麻痹敌人</v>
      </c>
      <c r="K631" t="str">
        <f t="shared" si="41"/>
        <v>麻痹戒指+21=\168/[物品备注]\250/很高的几率麻痹敌人</v>
      </c>
      <c r="L631">
        <v>6</v>
      </c>
      <c r="N631" t="str">
        <f t="shared" si="40"/>
        <v xml:space="preserve">麻痹戒指+21 6 </v>
      </c>
    </row>
    <row r="632" spans="1:14" x14ac:dyDescent="0.2">
      <c r="A632" t="str">
        <f>IF(LEN(stditems!B632)=0,"",stditems!B632)</f>
        <v>麻痹戒指+22</v>
      </c>
      <c r="B632" t="str">
        <f>IF(stditems!C632=15,"装备位置:头盔",IF(OR(stditems!C632=19,stditems!C632=20,stditems!C632=21),"装备位置:项链",IF(OR(stditems!C632=5,stditems!C632=6),"装备位置:武器",IF(OR(stditems!C632=10,stditems!C632=11),"装备位置:衣服",IF(stditems!C632=16,"装备位置:斗笠",IF(OR(stditems!C632=22,stditems!C632=23),"装备位置:戒指",IF(OR(stditems!C632=24,stditems!C632=26),"装备位置:手镯",IF(stditems!C632=31,"双击使用物品",IF(stditems!C632=4,"书籍,双击使用",IF(stditems!C632=25,"装备位置:毒符",IF(stditems!C632=41,"任务物品",IF(stditems!C632=56,"强化宝石",IF(stditems!C632=0,"药品",IF(stditems!C632=3,"卷轴",IF(stditems!C632=43,"矿石",IF(stditems!C632=2,"可使用物品",IF(stditems!C632=64,"装备位置:腰带",IF(stditems!C632=62,"装备位置:鞋子",IF(stditems!C632=53,"装备位置:宝石\有气血石功能",IF(stditems!C632=63,"装备位置:灵石",IF(stditems!C632=65,"装备位置:官印",IF(stditems!C632=90,"装备位置:灵玉",IF(OR(stditems!C632=72,stditems!C632=73,stditems!C632=74),"装备位置:称号",IF(stditems!C632=30,"装备位置:勋章",IF(stditems!C632=28,"装备位置:马牌",IF(stditems!C632=12,"装备位置:盾牌",IF(OR(stditems!C632=66,stditems!C632=67),"装备位置:时装衣服",IF(OR(stditems!C632=68,stditems!C632=69),"装备位置:时装武器",IF(OR(stditems!C632=75,stditems!C632=76,stditems!C632=77),"装备位置:时装项链",IF(stditems!C632=78,"装备位置:时装头盔",IF(OR(stditems!C632=79,stditems!C632=80),"装备位置:时装手镯",IF(OR(stditems!C632=81,stditems!C632=82),"装备位置:时装戒指",IF(stditems!C632=83,"装备位置:时装勋章",IF(OR(stditems!C632=84,stditems!C632=85),"装备位置:时装腰带",IF(OR(stditems!C632=86,stditems!C632=87),"装备位置:时装靴子",IF(OR(stditems!C632=88,stditems!C632=89),"装备位置:时装宝石","其他物品"))))))))))))))))))))))))))))))))))))</f>
        <v>装备位置:戒指</v>
      </c>
      <c r="C632">
        <f>IF(OR(stditems!C632=5,stditems!C632=10,stditems!C632=11,stditems!C632=30,stditems!C632=16,stditems!C632=12,stditems!C632=25),0,IF(OR(stditems!C632=15,stditems!C632=19,stditems!C632=20,stditems!C632=21,stditems!C632=22,stditems!C632=23,stditems!C632=24,stditems!C632=26,stditems!C632=28,stditems!C632=29,stditems!C632=30,stditems!C632=53,stditems!C632=62,stditems!C632=63,stditems!C632=64,stditems!C632=65,stditems!C632=90),stditems!D632,""))</f>
        <v>113</v>
      </c>
      <c r="D632" t="str">
        <f>IF(ISNA( VLOOKUP(C632,attrDesc!A:C,2,FALSE)),"", "\250/"&amp;VLOOKUP(C632,attrDesc!A:C,2,FALSE)&amp;":"&amp;VLOOKUP(C632,attrDesc!A:C,3,FALSE))</f>
        <v>\250/麻痹:人物物理攻击时可以将对方麻痹</v>
      </c>
      <c r="F632" t="s">
        <v>1908</v>
      </c>
      <c r="H632" t="str">
        <f t="shared" si="36"/>
        <v>151/装备位置:戒指\249/\250/麻痹:人物物理攻击时可以将对方麻痹</v>
      </c>
      <c r="I632" t="str">
        <f t="shared" si="37"/>
        <v>麻痹戒指+22=151/装备位置:戒指\249/\250/麻痹:人物物理攻击时可以将对方麻痹</v>
      </c>
      <c r="J632" t="str">
        <f t="shared" si="38"/>
        <v>\168/[物品备注]\250/很高的几率麻痹敌人</v>
      </c>
      <c r="K632" t="str">
        <f t="shared" si="41"/>
        <v>麻痹戒指+22=\168/[物品备注]\250/很高的几率麻痹敌人</v>
      </c>
      <c r="L632">
        <v>6</v>
      </c>
      <c r="N632" t="str">
        <f t="shared" si="40"/>
        <v xml:space="preserve">麻痹戒指+22 6 </v>
      </c>
    </row>
    <row r="633" spans="1:14" x14ac:dyDescent="0.2">
      <c r="A633" t="str">
        <f>IF(LEN(stditems!B633)=0,"",stditems!B633)</f>
        <v>麻痹戒指+23</v>
      </c>
      <c r="B633" t="str">
        <f>IF(stditems!C633=15,"装备位置:头盔",IF(OR(stditems!C633=19,stditems!C633=20,stditems!C633=21),"装备位置:项链",IF(OR(stditems!C633=5,stditems!C633=6),"装备位置:武器",IF(OR(stditems!C633=10,stditems!C633=11),"装备位置:衣服",IF(stditems!C633=16,"装备位置:斗笠",IF(OR(stditems!C633=22,stditems!C633=23),"装备位置:戒指",IF(OR(stditems!C633=24,stditems!C633=26),"装备位置:手镯",IF(stditems!C633=31,"双击使用物品",IF(stditems!C633=4,"书籍,双击使用",IF(stditems!C633=25,"装备位置:毒符",IF(stditems!C633=41,"任务物品",IF(stditems!C633=56,"强化宝石",IF(stditems!C633=0,"药品",IF(stditems!C633=3,"卷轴",IF(stditems!C633=43,"矿石",IF(stditems!C633=2,"可使用物品",IF(stditems!C633=64,"装备位置:腰带",IF(stditems!C633=62,"装备位置:鞋子",IF(stditems!C633=53,"装备位置:宝石\有气血石功能",IF(stditems!C633=63,"装备位置:灵石",IF(stditems!C633=65,"装备位置:官印",IF(stditems!C633=90,"装备位置:灵玉",IF(OR(stditems!C633=72,stditems!C633=73,stditems!C633=74),"装备位置:称号",IF(stditems!C633=30,"装备位置:勋章",IF(stditems!C633=28,"装备位置:马牌",IF(stditems!C633=12,"装备位置:盾牌",IF(OR(stditems!C633=66,stditems!C633=67),"装备位置:时装衣服",IF(OR(stditems!C633=68,stditems!C633=69),"装备位置:时装武器",IF(OR(stditems!C633=75,stditems!C633=76,stditems!C633=77),"装备位置:时装项链",IF(stditems!C633=78,"装备位置:时装头盔",IF(OR(stditems!C633=79,stditems!C633=80),"装备位置:时装手镯",IF(OR(stditems!C633=81,stditems!C633=82),"装备位置:时装戒指",IF(stditems!C633=83,"装备位置:时装勋章",IF(OR(stditems!C633=84,stditems!C633=85),"装备位置:时装腰带",IF(OR(stditems!C633=86,stditems!C633=87),"装备位置:时装靴子",IF(OR(stditems!C633=88,stditems!C633=89),"装备位置:时装宝石","其他物品"))))))))))))))))))))))))))))))))))))</f>
        <v>装备位置:戒指</v>
      </c>
      <c r="C633">
        <f>IF(OR(stditems!C633=5,stditems!C633=10,stditems!C633=11,stditems!C633=30,stditems!C633=16,stditems!C633=12,stditems!C633=25),0,IF(OR(stditems!C633=15,stditems!C633=19,stditems!C633=20,stditems!C633=21,stditems!C633=22,stditems!C633=23,stditems!C633=24,stditems!C633=26,stditems!C633=28,stditems!C633=29,stditems!C633=30,stditems!C633=53,stditems!C633=62,stditems!C633=63,stditems!C633=64,stditems!C633=65,stditems!C633=90),stditems!D633,""))</f>
        <v>113</v>
      </c>
      <c r="D633" t="str">
        <f>IF(ISNA( VLOOKUP(C633,attrDesc!A:C,2,FALSE)),"", "\250/"&amp;VLOOKUP(C633,attrDesc!A:C,2,FALSE)&amp;":"&amp;VLOOKUP(C633,attrDesc!A:C,3,FALSE))</f>
        <v>\250/麻痹:人物物理攻击时可以将对方麻痹</v>
      </c>
      <c r="F633" t="s">
        <v>1908</v>
      </c>
      <c r="H633" t="str">
        <f t="shared" si="36"/>
        <v>151/装备位置:戒指\249/\250/麻痹:人物物理攻击时可以将对方麻痹</v>
      </c>
      <c r="I633" t="str">
        <f t="shared" si="37"/>
        <v>麻痹戒指+23=151/装备位置:戒指\249/\250/麻痹:人物物理攻击时可以将对方麻痹</v>
      </c>
      <c r="J633" t="str">
        <f t="shared" si="38"/>
        <v>\168/[物品备注]\250/很高的几率麻痹敌人</v>
      </c>
      <c r="K633" t="str">
        <f t="shared" si="41"/>
        <v>麻痹戒指+23=\168/[物品备注]\250/很高的几率麻痹敌人</v>
      </c>
      <c r="L633">
        <v>6</v>
      </c>
      <c r="N633" t="str">
        <f t="shared" si="40"/>
        <v xml:space="preserve">麻痹戒指+23 6 </v>
      </c>
    </row>
    <row r="634" spans="1:14" x14ac:dyDescent="0.2">
      <c r="A634" t="str">
        <f>IF(LEN(stditems!B634)=0,"",stditems!B634)</f>
        <v>麻痹戒指+24</v>
      </c>
      <c r="B634" t="str">
        <f>IF(stditems!C634=15,"装备位置:头盔",IF(OR(stditems!C634=19,stditems!C634=20,stditems!C634=21),"装备位置:项链",IF(OR(stditems!C634=5,stditems!C634=6),"装备位置:武器",IF(OR(stditems!C634=10,stditems!C634=11),"装备位置:衣服",IF(stditems!C634=16,"装备位置:斗笠",IF(OR(stditems!C634=22,stditems!C634=23),"装备位置:戒指",IF(OR(stditems!C634=24,stditems!C634=26),"装备位置:手镯",IF(stditems!C634=31,"双击使用物品",IF(stditems!C634=4,"书籍,双击使用",IF(stditems!C634=25,"装备位置:毒符",IF(stditems!C634=41,"任务物品",IF(stditems!C634=56,"强化宝石",IF(stditems!C634=0,"药品",IF(stditems!C634=3,"卷轴",IF(stditems!C634=43,"矿石",IF(stditems!C634=2,"可使用物品",IF(stditems!C634=64,"装备位置:腰带",IF(stditems!C634=62,"装备位置:鞋子",IF(stditems!C634=53,"装备位置:宝石\有气血石功能",IF(stditems!C634=63,"装备位置:灵石",IF(stditems!C634=65,"装备位置:官印",IF(stditems!C634=90,"装备位置:灵玉",IF(OR(stditems!C634=72,stditems!C634=73,stditems!C634=74),"装备位置:称号",IF(stditems!C634=30,"装备位置:勋章",IF(stditems!C634=28,"装备位置:马牌",IF(stditems!C634=12,"装备位置:盾牌",IF(OR(stditems!C634=66,stditems!C634=67),"装备位置:时装衣服",IF(OR(stditems!C634=68,stditems!C634=69),"装备位置:时装武器",IF(OR(stditems!C634=75,stditems!C634=76,stditems!C634=77),"装备位置:时装项链",IF(stditems!C634=78,"装备位置:时装头盔",IF(OR(stditems!C634=79,stditems!C634=80),"装备位置:时装手镯",IF(OR(stditems!C634=81,stditems!C634=82),"装备位置:时装戒指",IF(stditems!C634=83,"装备位置:时装勋章",IF(OR(stditems!C634=84,stditems!C634=85),"装备位置:时装腰带",IF(OR(stditems!C634=86,stditems!C634=87),"装备位置:时装靴子",IF(OR(stditems!C634=88,stditems!C634=89),"装备位置:时装宝石","其他物品"))))))))))))))))))))))))))))))))))))</f>
        <v>装备位置:戒指</v>
      </c>
      <c r="C634">
        <f>IF(OR(stditems!C634=5,stditems!C634=10,stditems!C634=11,stditems!C634=30,stditems!C634=16,stditems!C634=12,stditems!C634=25),0,IF(OR(stditems!C634=15,stditems!C634=19,stditems!C634=20,stditems!C634=21,stditems!C634=22,stditems!C634=23,stditems!C634=24,stditems!C634=26,stditems!C634=28,stditems!C634=29,stditems!C634=30,stditems!C634=53,stditems!C634=62,stditems!C634=63,stditems!C634=64,stditems!C634=65,stditems!C634=90),stditems!D634,""))</f>
        <v>113</v>
      </c>
      <c r="D634" t="str">
        <f>IF(ISNA( VLOOKUP(C634,attrDesc!A:C,2,FALSE)),"", "\250/"&amp;VLOOKUP(C634,attrDesc!A:C,2,FALSE)&amp;":"&amp;VLOOKUP(C634,attrDesc!A:C,3,FALSE))</f>
        <v>\250/麻痹:人物物理攻击时可以将对方麻痹</v>
      </c>
      <c r="F634" t="s">
        <v>1908</v>
      </c>
      <c r="H634" t="str">
        <f t="shared" si="36"/>
        <v>151/装备位置:戒指\249/\250/麻痹:人物物理攻击时可以将对方麻痹</v>
      </c>
      <c r="I634" t="str">
        <f t="shared" si="37"/>
        <v>麻痹戒指+24=151/装备位置:戒指\249/\250/麻痹:人物物理攻击时可以将对方麻痹</v>
      </c>
      <c r="J634" t="str">
        <f t="shared" si="38"/>
        <v>\168/[物品备注]\250/很高的几率麻痹敌人</v>
      </c>
      <c r="K634" t="str">
        <f t="shared" si="41"/>
        <v>麻痹戒指+24=\168/[物品备注]\250/很高的几率麻痹敌人</v>
      </c>
      <c r="L634">
        <v>6</v>
      </c>
      <c r="N634" t="str">
        <f t="shared" si="40"/>
        <v xml:space="preserve">麻痹戒指+24 6 </v>
      </c>
    </row>
    <row r="635" spans="1:14" x14ac:dyDescent="0.2">
      <c r="A635" t="str">
        <f>IF(LEN(stditems!B635)=0,"",stditems!B635)</f>
        <v>麻痹戒指+25</v>
      </c>
      <c r="B635" t="str">
        <f>IF(stditems!C635=15,"装备位置:头盔",IF(OR(stditems!C635=19,stditems!C635=20,stditems!C635=21),"装备位置:项链",IF(OR(stditems!C635=5,stditems!C635=6),"装备位置:武器",IF(OR(stditems!C635=10,stditems!C635=11),"装备位置:衣服",IF(stditems!C635=16,"装备位置:斗笠",IF(OR(stditems!C635=22,stditems!C635=23),"装备位置:戒指",IF(OR(stditems!C635=24,stditems!C635=26),"装备位置:手镯",IF(stditems!C635=31,"双击使用物品",IF(stditems!C635=4,"书籍,双击使用",IF(stditems!C635=25,"装备位置:毒符",IF(stditems!C635=41,"任务物品",IF(stditems!C635=56,"强化宝石",IF(stditems!C635=0,"药品",IF(stditems!C635=3,"卷轴",IF(stditems!C635=43,"矿石",IF(stditems!C635=2,"可使用物品",IF(stditems!C635=64,"装备位置:腰带",IF(stditems!C635=62,"装备位置:鞋子",IF(stditems!C635=53,"装备位置:宝石\有气血石功能",IF(stditems!C635=63,"装备位置:灵石",IF(stditems!C635=65,"装备位置:官印",IF(stditems!C635=90,"装备位置:灵玉",IF(OR(stditems!C635=72,stditems!C635=73,stditems!C635=74),"装备位置:称号",IF(stditems!C635=30,"装备位置:勋章",IF(stditems!C635=28,"装备位置:马牌",IF(stditems!C635=12,"装备位置:盾牌",IF(OR(stditems!C635=66,stditems!C635=67),"装备位置:时装衣服",IF(OR(stditems!C635=68,stditems!C635=69),"装备位置:时装武器",IF(OR(stditems!C635=75,stditems!C635=76,stditems!C635=77),"装备位置:时装项链",IF(stditems!C635=78,"装备位置:时装头盔",IF(OR(stditems!C635=79,stditems!C635=80),"装备位置:时装手镯",IF(OR(stditems!C635=81,stditems!C635=82),"装备位置:时装戒指",IF(stditems!C635=83,"装备位置:时装勋章",IF(OR(stditems!C635=84,stditems!C635=85),"装备位置:时装腰带",IF(OR(stditems!C635=86,stditems!C635=87),"装备位置:时装靴子",IF(OR(stditems!C635=88,stditems!C635=89),"装备位置:时装宝石","其他物品"))))))))))))))))))))))))))))))))))))</f>
        <v>装备位置:戒指</v>
      </c>
      <c r="C635">
        <f>IF(OR(stditems!C635=5,stditems!C635=10,stditems!C635=11,stditems!C635=30,stditems!C635=16,stditems!C635=12,stditems!C635=25),0,IF(OR(stditems!C635=15,stditems!C635=19,stditems!C635=20,stditems!C635=21,stditems!C635=22,stditems!C635=23,stditems!C635=24,stditems!C635=26,stditems!C635=28,stditems!C635=29,stditems!C635=30,stditems!C635=53,stditems!C635=62,stditems!C635=63,stditems!C635=64,stditems!C635=65,stditems!C635=90),stditems!D635,""))</f>
        <v>113</v>
      </c>
      <c r="D635" t="str">
        <f>IF(ISNA( VLOOKUP(C635,attrDesc!A:C,2,FALSE)),"", "\250/"&amp;VLOOKUP(C635,attrDesc!A:C,2,FALSE)&amp;":"&amp;VLOOKUP(C635,attrDesc!A:C,3,FALSE))</f>
        <v>\250/麻痹:人物物理攻击时可以将对方麻痹</v>
      </c>
      <c r="F635" t="s">
        <v>1911</v>
      </c>
      <c r="H635" t="str">
        <f t="shared" si="36"/>
        <v>151/装备位置:戒指\249/\250/麻痹:人物物理攻击时可以将对方麻痹</v>
      </c>
      <c r="I635" t="str">
        <f t="shared" si="37"/>
        <v>麻痹戒指+25=151/装备位置:戒指\249/\250/麻痹:人物物理攻击时可以将对方麻痹</v>
      </c>
      <c r="J635" t="str">
        <f t="shared" si="38"/>
        <v>\168/[物品备注]\250/极高的几率麻痹敌人</v>
      </c>
      <c r="K635" t="str">
        <f t="shared" si="41"/>
        <v>麻痹戒指+25=\168/[物品备注]\250/极高的几率麻痹敌人</v>
      </c>
      <c r="L635">
        <v>5</v>
      </c>
      <c r="N635" t="str">
        <f t="shared" si="40"/>
        <v xml:space="preserve">麻痹戒指+25 5 </v>
      </c>
    </row>
    <row r="636" spans="1:14" x14ac:dyDescent="0.2">
      <c r="A636" t="str">
        <f>IF(LEN(stditems!B636)=0,"",stditems!B636)</f>
        <v>麻痹戒指+26</v>
      </c>
      <c r="B636" t="str">
        <f>IF(stditems!C636=15,"装备位置:头盔",IF(OR(stditems!C636=19,stditems!C636=20,stditems!C636=21),"装备位置:项链",IF(OR(stditems!C636=5,stditems!C636=6),"装备位置:武器",IF(OR(stditems!C636=10,stditems!C636=11),"装备位置:衣服",IF(stditems!C636=16,"装备位置:斗笠",IF(OR(stditems!C636=22,stditems!C636=23),"装备位置:戒指",IF(OR(stditems!C636=24,stditems!C636=26),"装备位置:手镯",IF(stditems!C636=31,"双击使用物品",IF(stditems!C636=4,"书籍,双击使用",IF(stditems!C636=25,"装备位置:毒符",IF(stditems!C636=41,"任务物品",IF(stditems!C636=56,"强化宝石",IF(stditems!C636=0,"药品",IF(stditems!C636=3,"卷轴",IF(stditems!C636=43,"矿石",IF(stditems!C636=2,"可使用物品",IF(stditems!C636=64,"装备位置:腰带",IF(stditems!C636=62,"装备位置:鞋子",IF(stditems!C636=53,"装备位置:宝石\有气血石功能",IF(stditems!C636=63,"装备位置:灵石",IF(stditems!C636=65,"装备位置:官印",IF(stditems!C636=90,"装备位置:灵玉",IF(OR(stditems!C636=72,stditems!C636=73,stditems!C636=74),"装备位置:称号",IF(stditems!C636=30,"装备位置:勋章",IF(stditems!C636=28,"装备位置:马牌",IF(stditems!C636=12,"装备位置:盾牌",IF(OR(stditems!C636=66,stditems!C636=67),"装备位置:时装衣服",IF(OR(stditems!C636=68,stditems!C636=69),"装备位置:时装武器",IF(OR(stditems!C636=75,stditems!C636=76,stditems!C636=77),"装备位置:时装项链",IF(stditems!C636=78,"装备位置:时装头盔",IF(OR(stditems!C636=79,stditems!C636=80),"装备位置:时装手镯",IF(OR(stditems!C636=81,stditems!C636=82),"装备位置:时装戒指",IF(stditems!C636=83,"装备位置:时装勋章",IF(OR(stditems!C636=84,stditems!C636=85),"装备位置:时装腰带",IF(OR(stditems!C636=86,stditems!C636=87),"装备位置:时装靴子",IF(OR(stditems!C636=88,stditems!C636=89),"装备位置:时装宝石","其他物品"))))))))))))))))))))))))))))))))))))</f>
        <v>装备位置:戒指</v>
      </c>
      <c r="C636">
        <f>IF(OR(stditems!C636=5,stditems!C636=10,stditems!C636=11,stditems!C636=30,stditems!C636=16,stditems!C636=12,stditems!C636=25),0,IF(OR(stditems!C636=15,stditems!C636=19,stditems!C636=20,stditems!C636=21,stditems!C636=22,stditems!C636=23,stditems!C636=24,stditems!C636=26,stditems!C636=28,stditems!C636=29,stditems!C636=30,stditems!C636=53,stditems!C636=62,stditems!C636=63,stditems!C636=64,stditems!C636=65,stditems!C636=90),stditems!D636,""))</f>
        <v>113</v>
      </c>
      <c r="D636" t="str">
        <f>IF(ISNA( VLOOKUP(C636,attrDesc!A:C,2,FALSE)),"", "\250/"&amp;VLOOKUP(C636,attrDesc!A:C,2,FALSE)&amp;":"&amp;VLOOKUP(C636,attrDesc!A:C,3,FALSE))</f>
        <v>\250/麻痹:人物物理攻击时可以将对方麻痹</v>
      </c>
      <c r="F636" t="s">
        <v>1911</v>
      </c>
      <c r="H636" t="str">
        <f t="shared" si="36"/>
        <v>151/装备位置:戒指\249/\250/麻痹:人物物理攻击时可以将对方麻痹</v>
      </c>
      <c r="I636" t="str">
        <f t="shared" si="37"/>
        <v>麻痹戒指+26=151/装备位置:戒指\249/\250/麻痹:人物物理攻击时可以将对方麻痹</v>
      </c>
      <c r="J636" t="str">
        <f t="shared" si="38"/>
        <v>\168/[物品备注]\250/极高的几率麻痹敌人</v>
      </c>
      <c r="K636" t="str">
        <f t="shared" si="41"/>
        <v>麻痹戒指+26=\168/[物品备注]\250/极高的几率麻痹敌人</v>
      </c>
      <c r="L636">
        <v>5</v>
      </c>
      <c r="N636" t="str">
        <f t="shared" si="40"/>
        <v xml:space="preserve">麻痹戒指+26 5 </v>
      </c>
    </row>
    <row r="637" spans="1:14" x14ac:dyDescent="0.2">
      <c r="A637" t="str">
        <f>IF(LEN(stditems!B637)=0,"",stditems!B637)</f>
        <v>麻痹戒指+27</v>
      </c>
      <c r="B637" t="str">
        <f>IF(stditems!C637=15,"装备位置:头盔",IF(OR(stditems!C637=19,stditems!C637=20,stditems!C637=21),"装备位置:项链",IF(OR(stditems!C637=5,stditems!C637=6),"装备位置:武器",IF(OR(stditems!C637=10,stditems!C637=11),"装备位置:衣服",IF(stditems!C637=16,"装备位置:斗笠",IF(OR(stditems!C637=22,stditems!C637=23),"装备位置:戒指",IF(OR(stditems!C637=24,stditems!C637=26),"装备位置:手镯",IF(stditems!C637=31,"双击使用物品",IF(stditems!C637=4,"书籍,双击使用",IF(stditems!C637=25,"装备位置:毒符",IF(stditems!C637=41,"任务物品",IF(stditems!C637=56,"强化宝石",IF(stditems!C637=0,"药品",IF(stditems!C637=3,"卷轴",IF(stditems!C637=43,"矿石",IF(stditems!C637=2,"可使用物品",IF(stditems!C637=64,"装备位置:腰带",IF(stditems!C637=62,"装备位置:鞋子",IF(stditems!C637=53,"装备位置:宝石\有气血石功能",IF(stditems!C637=63,"装备位置:灵石",IF(stditems!C637=65,"装备位置:官印",IF(stditems!C637=90,"装备位置:灵玉",IF(OR(stditems!C637=72,stditems!C637=73,stditems!C637=74),"装备位置:称号",IF(stditems!C637=30,"装备位置:勋章",IF(stditems!C637=28,"装备位置:马牌",IF(stditems!C637=12,"装备位置:盾牌",IF(OR(stditems!C637=66,stditems!C637=67),"装备位置:时装衣服",IF(OR(stditems!C637=68,stditems!C637=69),"装备位置:时装武器",IF(OR(stditems!C637=75,stditems!C637=76,stditems!C637=77),"装备位置:时装项链",IF(stditems!C637=78,"装备位置:时装头盔",IF(OR(stditems!C637=79,stditems!C637=80),"装备位置:时装手镯",IF(OR(stditems!C637=81,stditems!C637=82),"装备位置:时装戒指",IF(stditems!C637=83,"装备位置:时装勋章",IF(OR(stditems!C637=84,stditems!C637=85),"装备位置:时装腰带",IF(OR(stditems!C637=86,stditems!C637=87),"装备位置:时装靴子",IF(OR(stditems!C637=88,stditems!C637=89),"装备位置:时装宝石","其他物品"))))))))))))))))))))))))))))))))))))</f>
        <v>装备位置:戒指</v>
      </c>
      <c r="C637">
        <f>IF(OR(stditems!C637=5,stditems!C637=10,stditems!C637=11,stditems!C637=30,stditems!C637=16,stditems!C637=12,stditems!C637=25),0,IF(OR(stditems!C637=15,stditems!C637=19,stditems!C637=20,stditems!C637=21,stditems!C637=22,stditems!C637=23,stditems!C637=24,stditems!C637=26,stditems!C637=28,stditems!C637=29,stditems!C637=30,stditems!C637=53,stditems!C637=62,stditems!C637=63,stditems!C637=64,stditems!C637=65,stditems!C637=90),stditems!D637,""))</f>
        <v>113</v>
      </c>
      <c r="D637" t="str">
        <f>IF(ISNA( VLOOKUP(C637,attrDesc!A:C,2,FALSE)),"", "\250/"&amp;VLOOKUP(C637,attrDesc!A:C,2,FALSE)&amp;":"&amp;VLOOKUP(C637,attrDesc!A:C,3,FALSE))</f>
        <v>\250/麻痹:人物物理攻击时可以将对方麻痹</v>
      </c>
      <c r="F637" t="s">
        <v>1910</v>
      </c>
      <c r="H637" t="str">
        <f t="shared" si="36"/>
        <v>151/装备位置:戒指\249/\250/麻痹:人物物理攻击时可以将对方麻痹</v>
      </c>
      <c r="I637" t="str">
        <f t="shared" si="37"/>
        <v>麻痹戒指+27=151/装备位置:戒指\249/\250/麻痹:人物物理攻击时可以将对方麻痹</v>
      </c>
      <c r="J637" t="str">
        <f t="shared" si="38"/>
        <v>\168/[物品备注]\250/极高的几率麻痹敌人</v>
      </c>
      <c r="K637" t="str">
        <f t="shared" si="41"/>
        <v>麻痹戒指+27=\168/[物品备注]\250/极高的几率麻痹敌人</v>
      </c>
      <c r="L637">
        <v>5</v>
      </c>
      <c r="N637" t="str">
        <f t="shared" si="40"/>
        <v xml:space="preserve">麻痹戒指+27 5 </v>
      </c>
    </row>
    <row r="638" spans="1:14" x14ac:dyDescent="0.2">
      <c r="A638" t="str">
        <f>IF(LEN(stditems!B638)=0,"",stditems!B638)</f>
        <v>麻痹戒指+28</v>
      </c>
      <c r="B638" t="str">
        <f>IF(stditems!C638=15,"装备位置:头盔",IF(OR(stditems!C638=19,stditems!C638=20,stditems!C638=21),"装备位置:项链",IF(OR(stditems!C638=5,stditems!C638=6),"装备位置:武器",IF(OR(stditems!C638=10,stditems!C638=11),"装备位置:衣服",IF(stditems!C638=16,"装备位置:斗笠",IF(OR(stditems!C638=22,stditems!C638=23),"装备位置:戒指",IF(OR(stditems!C638=24,stditems!C638=26),"装备位置:手镯",IF(stditems!C638=31,"双击使用物品",IF(stditems!C638=4,"书籍,双击使用",IF(stditems!C638=25,"装备位置:毒符",IF(stditems!C638=41,"任务物品",IF(stditems!C638=56,"强化宝石",IF(stditems!C638=0,"药品",IF(stditems!C638=3,"卷轴",IF(stditems!C638=43,"矿石",IF(stditems!C638=2,"可使用物品",IF(stditems!C638=64,"装备位置:腰带",IF(stditems!C638=62,"装备位置:鞋子",IF(stditems!C638=53,"装备位置:宝石\有气血石功能",IF(stditems!C638=63,"装备位置:灵石",IF(stditems!C638=65,"装备位置:官印",IF(stditems!C638=90,"装备位置:灵玉",IF(OR(stditems!C638=72,stditems!C638=73,stditems!C638=74),"装备位置:称号",IF(stditems!C638=30,"装备位置:勋章",IF(stditems!C638=28,"装备位置:马牌",IF(stditems!C638=12,"装备位置:盾牌",IF(OR(stditems!C638=66,stditems!C638=67),"装备位置:时装衣服",IF(OR(stditems!C638=68,stditems!C638=69),"装备位置:时装武器",IF(OR(stditems!C638=75,stditems!C638=76,stditems!C638=77),"装备位置:时装项链",IF(stditems!C638=78,"装备位置:时装头盔",IF(OR(stditems!C638=79,stditems!C638=80),"装备位置:时装手镯",IF(OR(stditems!C638=81,stditems!C638=82),"装备位置:时装戒指",IF(stditems!C638=83,"装备位置:时装勋章",IF(OR(stditems!C638=84,stditems!C638=85),"装备位置:时装腰带",IF(OR(stditems!C638=86,stditems!C638=87),"装备位置:时装靴子",IF(OR(stditems!C638=88,stditems!C638=89),"装备位置:时装宝石","其他物品"))))))))))))))))))))))))))))))))))))</f>
        <v>装备位置:戒指</v>
      </c>
      <c r="C638">
        <f>IF(OR(stditems!C638=5,stditems!C638=10,stditems!C638=11,stditems!C638=30,stditems!C638=16,stditems!C638=12,stditems!C638=25),0,IF(OR(stditems!C638=15,stditems!C638=19,stditems!C638=20,stditems!C638=21,stditems!C638=22,stditems!C638=23,stditems!C638=24,stditems!C638=26,stditems!C638=28,stditems!C638=29,stditems!C638=30,stditems!C638=53,stditems!C638=62,stditems!C638=63,stditems!C638=64,stditems!C638=65,stditems!C638=90),stditems!D638,""))</f>
        <v>113</v>
      </c>
      <c r="D638" t="str">
        <f>IF(ISNA( VLOOKUP(C638,attrDesc!A:C,2,FALSE)),"", "\250/"&amp;VLOOKUP(C638,attrDesc!A:C,2,FALSE)&amp;":"&amp;VLOOKUP(C638,attrDesc!A:C,3,FALSE))</f>
        <v>\250/麻痹:人物物理攻击时可以将对方麻痹</v>
      </c>
      <c r="F638" t="s">
        <v>1910</v>
      </c>
      <c r="H638" t="str">
        <f t="shared" si="36"/>
        <v>151/装备位置:戒指\249/\250/麻痹:人物物理攻击时可以将对方麻痹</v>
      </c>
      <c r="I638" t="str">
        <f t="shared" si="37"/>
        <v>麻痹戒指+28=151/装备位置:戒指\249/\250/麻痹:人物物理攻击时可以将对方麻痹</v>
      </c>
      <c r="J638" t="str">
        <f t="shared" si="38"/>
        <v>\168/[物品备注]\250/极高的几率麻痹敌人</v>
      </c>
      <c r="K638" t="str">
        <f t="shared" si="41"/>
        <v>麻痹戒指+28=\168/[物品备注]\250/极高的几率麻痹敌人</v>
      </c>
      <c r="L638">
        <v>4</v>
      </c>
      <c r="N638" t="str">
        <f t="shared" si="40"/>
        <v xml:space="preserve">麻痹戒指+28 4 </v>
      </c>
    </row>
    <row r="639" spans="1:14" x14ac:dyDescent="0.2">
      <c r="A639" t="str">
        <f>IF(LEN(stditems!B639)=0,"",stditems!B639)</f>
        <v>麻痹戒指+29</v>
      </c>
      <c r="B639" t="str">
        <f>IF(stditems!C639=15,"装备位置:头盔",IF(OR(stditems!C639=19,stditems!C639=20,stditems!C639=21),"装备位置:项链",IF(OR(stditems!C639=5,stditems!C639=6),"装备位置:武器",IF(OR(stditems!C639=10,stditems!C639=11),"装备位置:衣服",IF(stditems!C639=16,"装备位置:斗笠",IF(OR(stditems!C639=22,stditems!C639=23),"装备位置:戒指",IF(OR(stditems!C639=24,stditems!C639=26),"装备位置:手镯",IF(stditems!C639=31,"双击使用物品",IF(stditems!C639=4,"书籍,双击使用",IF(stditems!C639=25,"装备位置:毒符",IF(stditems!C639=41,"任务物品",IF(stditems!C639=56,"强化宝石",IF(stditems!C639=0,"药品",IF(stditems!C639=3,"卷轴",IF(stditems!C639=43,"矿石",IF(stditems!C639=2,"可使用物品",IF(stditems!C639=64,"装备位置:腰带",IF(stditems!C639=62,"装备位置:鞋子",IF(stditems!C639=53,"装备位置:宝石\有气血石功能",IF(stditems!C639=63,"装备位置:灵石",IF(stditems!C639=65,"装备位置:官印",IF(stditems!C639=90,"装备位置:灵玉",IF(OR(stditems!C639=72,stditems!C639=73,stditems!C639=74),"装备位置:称号",IF(stditems!C639=30,"装备位置:勋章",IF(stditems!C639=28,"装备位置:马牌",IF(stditems!C639=12,"装备位置:盾牌",IF(OR(stditems!C639=66,stditems!C639=67),"装备位置:时装衣服",IF(OR(stditems!C639=68,stditems!C639=69),"装备位置:时装武器",IF(OR(stditems!C639=75,stditems!C639=76,stditems!C639=77),"装备位置:时装项链",IF(stditems!C639=78,"装备位置:时装头盔",IF(OR(stditems!C639=79,stditems!C639=80),"装备位置:时装手镯",IF(OR(stditems!C639=81,stditems!C639=82),"装备位置:时装戒指",IF(stditems!C639=83,"装备位置:时装勋章",IF(OR(stditems!C639=84,stditems!C639=85),"装备位置:时装腰带",IF(OR(stditems!C639=86,stditems!C639=87),"装备位置:时装靴子",IF(OR(stditems!C639=88,stditems!C639=89),"装备位置:时装宝石","其他物品"))))))))))))))))))))))))))))))))))))</f>
        <v>装备位置:戒指</v>
      </c>
      <c r="C639">
        <f>IF(OR(stditems!C639=5,stditems!C639=10,stditems!C639=11,stditems!C639=30,stditems!C639=16,stditems!C639=12,stditems!C639=25),0,IF(OR(stditems!C639=15,stditems!C639=19,stditems!C639=20,stditems!C639=21,stditems!C639=22,stditems!C639=23,stditems!C639=24,stditems!C639=26,stditems!C639=28,stditems!C639=29,stditems!C639=30,stditems!C639=53,stditems!C639=62,stditems!C639=63,stditems!C639=64,stditems!C639=65,stditems!C639=90),stditems!D639,""))</f>
        <v>113</v>
      </c>
      <c r="D639" t="str">
        <f>IF(ISNA( VLOOKUP(C639,attrDesc!A:C,2,FALSE)),"", "\250/"&amp;VLOOKUP(C639,attrDesc!A:C,2,FALSE)&amp;":"&amp;VLOOKUP(C639,attrDesc!A:C,3,FALSE))</f>
        <v>\250/麻痹:人物物理攻击时可以将对方麻痹</v>
      </c>
      <c r="F639" t="s">
        <v>1910</v>
      </c>
      <c r="H639" t="str">
        <f t="shared" si="36"/>
        <v>151/装备位置:戒指\249/\250/麻痹:人物物理攻击时可以将对方麻痹</v>
      </c>
      <c r="I639" t="str">
        <f t="shared" si="37"/>
        <v>麻痹戒指+29=151/装备位置:戒指\249/\250/麻痹:人物物理攻击时可以将对方麻痹</v>
      </c>
      <c r="J639" t="str">
        <f t="shared" si="38"/>
        <v>\168/[物品备注]\250/极高的几率麻痹敌人</v>
      </c>
      <c r="K639" t="str">
        <f t="shared" si="41"/>
        <v>麻痹戒指+29=\168/[物品备注]\250/极高的几率麻痹敌人</v>
      </c>
      <c r="L639">
        <v>4</v>
      </c>
      <c r="N639" t="str">
        <f t="shared" si="40"/>
        <v xml:space="preserve">麻痹戒指+29 4 </v>
      </c>
    </row>
    <row r="640" spans="1:14" x14ac:dyDescent="0.2">
      <c r="A640" t="str">
        <f>IF(LEN(stditems!B640)=0,"",stditems!B640)</f>
        <v>麻痹戒指+30</v>
      </c>
      <c r="B640" t="str">
        <f>IF(stditems!C640=15,"装备位置:头盔",IF(OR(stditems!C640=19,stditems!C640=20,stditems!C640=21),"装备位置:项链",IF(OR(stditems!C640=5,stditems!C640=6),"装备位置:武器",IF(OR(stditems!C640=10,stditems!C640=11),"装备位置:衣服",IF(stditems!C640=16,"装备位置:斗笠",IF(OR(stditems!C640=22,stditems!C640=23),"装备位置:戒指",IF(OR(stditems!C640=24,stditems!C640=26),"装备位置:手镯",IF(stditems!C640=31,"双击使用物品",IF(stditems!C640=4,"书籍,双击使用",IF(stditems!C640=25,"装备位置:毒符",IF(stditems!C640=41,"任务物品",IF(stditems!C640=56,"强化宝石",IF(stditems!C640=0,"药品",IF(stditems!C640=3,"卷轴",IF(stditems!C640=43,"矿石",IF(stditems!C640=2,"可使用物品",IF(stditems!C640=64,"装备位置:腰带",IF(stditems!C640=62,"装备位置:鞋子",IF(stditems!C640=53,"装备位置:宝石\有气血石功能",IF(stditems!C640=63,"装备位置:灵石",IF(stditems!C640=65,"装备位置:官印",IF(stditems!C640=90,"装备位置:灵玉",IF(OR(stditems!C640=72,stditems!C640=73,stditems!C640=74),"装备位置:称号",IF(stditems!C640=30,"装备位置:勋章",IF(stditems!C640=28,"装备位置:马牌",IF(stditems!C640=12,"装备位置:盾牌",IF(OR(stditems!C640=66,stditems!C640=67),"装备位置:时装衣服",IF(OR(stditems!C640=68,stditems!C640=69),"装备位置:时装武器",IF(OR(stditems!C640=75,stditems!C640=76,stditems!C640=77),"装备位置:时装项链",IF(stditems!C640=78,"装备位置:时装头盔",IF(OR(stditems!C640=79,stditems!C640=80),"装备位置:时装手镯",IF(OR(stditems!C640=81,stditems!C640=82),"装备位置:时装戒指",IF(stditems!C640=83,"装备位置:时装勋章",IF(OR(stditems!C640=84,stditems!C640=85),"装备位置:时装腰带",IF(OR(stditems!C640=86,stditems!C640=87),"装备位置:时装靴子",IF(OR(stditems!C640=88,stditems!C640=89),"装备位置:时装宝石","其他物品"))))))))))))))))))))))))))))))))))))</f>
        <v>装备位置:戒指</v>
      </c>
      <c r="C640">
        <f>IF(OR(stditems!C640=5,stditems!C640=10,stditems!C640=11,stditems!C640=30,stditems!C640=16,stditems!C640=12,stditems!C640=25),0,IF(OR(stditems!C640=15,stditems!C640=19,stditems!C640=20,stditems!C640=21,stditems!C640=22,stditems!C640=23,stditems!C640=24,stditems!C640=26,stditems!C640=28,stditems!C640=29,stditems!C640=30,stditems!C640=53,stditems!C640=62,stditems!C640=63,stditems!C640=64,stditems!C640=65,stditems!C640=90),stditems!D640,""))</f>
        <v>113</v>
      </c>
      <c r="D640" t="str">
        <f>IF(ISNA( VLOOKUP(C640,attrDesc!A:C,2,FALSE)),"", "\250/"&amp;VLOOKUP(C640,attrDesc!A:C,2,FALSE)&amp;":"&amp;VLOOKUP(C640,attrDesc!A:C,3,FALSE))</f>
        <v>\250/麻痹:人物物理攻击时可以将对方麻痹</v>
      </c>
      <c r="F640" t="s">
        <v>1910</v>
      </c>
      <c r="H640" t="str">
        <f t="shared" si="36"/>
        <v>151/装备位置:戒指\249/\250/麻痹:人物物理攻击时可以将对方麻痹</v>
      </c>
      <c r="I640" t="str">
        <f t="shared" si="37"/>
        <v>麻痹戒指+30=151/装备位置:戒指\249/\250/麻痹:人物物理攻击时可以将对方麻痹</v>
      </c>
      <c r="J640" t="str">
        <f t="shared" si="38"/>
        <v>\168/[物品备注]\250/极高的几率麻痹敌人</v>
      </c>
      <c r="K640" t="str">
        <f t="shared" si="41"/>
        <v>麻痹戒指+30=\168/[物品备注]\250/极高的几率麻痹敌人</v>
      </c>
      <c r="L640">
        <v>3</v>
      </c>
      <c r="N640" t="str">
        <f t="shared" si="40"/>
        <v xml:space="preserve">麻痹戒指+30 3 </v>
      </c>
    </row>
    <row r="641" spans="1:14" x14ac:dyDescent="0.2">
      <c r="A641" t="str">
        <f>IF(LEN(stditems!B641)=0,"",stditems!B641)</f>
        <v>复活戒指</v>
      </c>
      <c r="B641" t="str">
        <f>IF(stditems!C641=15,"装备位置:头盔",IF(OR(stditems!C641=19,stditems!C641=20,stditems!C641=21),"装备位置:项链",IF(OR(stditems!C641=5,stditems!C641=6),"装备位置:武器",IF(OR(stditems!C641=10,stditems!C641=11),"装备位置:衣服",IF(stditems!C641=16,"装备位置:斗笠",IF(OR(stditems!C641=22,stditems!C641=23),"装备位置:戒指",IF(OR(stditems!C641=24,stditems!C641=26),"装备位置:手镯",IF(stditems!C641=31,"双击使用物品",IF(stditems!C641=4,"书籍,双击使用",IF(stditems!C641=25,"装备位置:毒符",IF(stditems!C641=41,"任务物品",IF(stditems!C641=56,"强化宝石",IF(stditems!C641=0,"药品",IF(stditems!C641=3,"卷轴",IF(stditems!C641=43,"矿石",IF(stditems!C641=2,"可使用物品",IF(stditems!C641=64,"装备位置:腰带",IF(stditems!C641=62,"装备位置:鞋子",IF(stditems!C641=53,"装备位置:宝石\有气血石功能",IF(stditems!C641=63,"装备位置:灵石",IF(stditems!C641=65,"装备位置:官印",IF(stditems!C641=90,"装备位置:灵玉",IF(OR(stditems!C641=72,stditems!C641=73,stditems!C641=74),"装备位置:称号",IF(stditems!C641=30,"装备位置:勋章",IF(stditems!C641=28,"装备位置:马牌",IF(stditems!C641=12,"装备位置:盾牌",IF(OR(stditems!C641=66,stditems!C641=67),"装备位置:时装衣服",IF(OR(stditems!C641=68,stditems!C641=69),"装备位置:时装武器",IF(OR(stditems!C641=75,stditems!C641=76,stditems!C641=77),"装备位置:时装项链",IF(stditems!C641=78,"装备位置:时装头盔",IF(OR(stditems!C641=79,stditems!C641=80),"装备位置:时装手镯",IF(OR(stditems!C641=81,stditems!C641=82),"装备位置:时装戒指",IF(stditems!C641=83,"装备位置:时装勋章",IF(OR(stditems!C641=84,stditems!C641=85),"装备位置:时装腰带",IF(OR(stditems!C641=86,stditems!C641=87),"装备位置:时装靴子",IF(OR(stditems!C641=88,stditems!C641=89),"装备位置:时装宝石","其他物品"))))))))))))))))))))))))))))))))))))</f>
        <v>装备位置:戒指</v>
      </c>
      <c r="C641">
        <f>IF(OR(stditems!C641=5,stditems!C641=10,stditems!C641=11,stditems!C641=30,stditems!C641=16,stditems!C641=12,stditems!C641=25),0,IF(OR(stditems!C641=15,stditems!C641=19,stditems!C641=20,stditems!C641=21,stditems!C641=22,stditems!C641=23,stditems!C641=24,stditems!C641=26,stditems!C641=28,stditems!C641=29,stditems!C641=30,stditems!C641=53,stditems!C641=62,stditems!C641=63,stditems!C641=64,stditems!C641=65,stditems!C641=90),stditems!D641,""))</f>
        <v>114</v>
      </c>
      <c r="D641" t="str">
        <f>IF(ISNA( VLOOKUP(C641,attrDesc!A:C,2,FALSE)),"", "\250/"&amp;VLOOKUP(C641,attrDesc!A:C,2,FALSE)&amp;":"&amp;VLOOKUP(C641,attrDesc!A:C,3,FALSE))</f>
        <v>\250/复活:人物具备复活功能\人物在死亡时起作用\生效一次掉一个持久</v>
      </c>
      <c r="F641" t="str">
        <f>"250/复活间隔["&amp;L641&amp;"]秒\250/复活后恢复"&amp;M641&amp;"%血量\253/升级之后复活间隔缩短"</f>
        <v>250/复活间隔[99]秒\250/复活后恢复60%血量\253/升级之后复活间隔缩短</v>
      </c>
      <c r="H641" t="str">
        <f t="shared" si="36"/>
        <v>151/装备位置:戒指\249/\250/复活:人物具备复活功能\人物在死亡时起作用\生效一次掉一个持久</v>
      </c>
      <c r="I641" t="str">
        <f t="shared" si="37"/>
        <v>复活戒指=151/装备位置:戒指\249/\250/复活:人物具备复活功能\人物在死亡时起作用\生效一次掉一个持久</v>
      </c>
      <c r="J641" t="str">
        <f t="shared" si="38"/>
        <v>\168/[物品备注]\250/复活间隔[99]秒\250/复活后恢复60%血量\253/升级之后复活间隔缩短</v>
      </c>
      <c r="K641" t="str">
        <f t="shared" si="41"/>
        <v>复活戒指=\168/[物品备注]\250/复活间隔[99]秒\250/复活后恢复60%血量\253/升级之后复活间隔缩短</v>
      </c>
      <c r="L641">
        <v>99</v>
      </c>
      <c r="M641">
        <v>60</v>
      </c>
      <c r="N641" t="str">
        <f t="shared" si="40"/>
        <v>复活戒指 99 60</v>
      </c>
    </row>
    <row r="642" spans="1:14" x14ac:dyDescent="0.2">
      <c r="A642" t="str">
        <f>IF(LEN(stditems!B642)=0,"",stditems!B642)</f>
        <v>复活戒指+1</v>
      </c>
      <c r="B642" t="str">
        <f>IF(stditems!C642=15,"装备位置:头盔",IF(OR(stditems!C642=19,stditems!C642=20,stditems!C642=21),"装备位置:项链",IF(OR(stditems!C642=5,stditems!C642=6),"装备位置:武器",IF(OR(stditems!C642=10,stditems!C642=11),"装备位置:衣服",IF(stditems!C642=16,"装备位置:斗笠",IF(OR(stditems!C642=22,stditems!C642=23),"装备位置:戒指",IF(OR(stditems!C642=24,stditems!C642=26),"装备位置:手镯",IF(stditems!C642=31,"双击使用物品",IF(stditems!C642=4,"书籍,双击使用",IF(stditems!C642=25,"装备位置:毒符",IF(stditems!C642=41,"任务物品",IF(stditems!C642=56,"强化宝石",IF(stditems!C642=0,"药品",IF(stditems!C642=3,"卷轴",IF(stditems!C642=43,"矿石",IF(stditems!C642=2,"可使用物品",IF(stditems!C642=64,"装备位置:腰带",IF(stditems!C642=62,"装备位置:鞋子",IF(stditems!C642=53,"装备位置:宝石\有气血石功能",IF(stditems!C642=63,"装备位置:灵石",IF(stditems!C642=65,"装备位置:官印",IF(stditems!C642=90,"装备位置:灵玉",IF(OR(stditems!C642=72,stditems!C642=73,stditems!C642=74),"装备位置:称号",IF(stditems!C642=30,"装备位置:勋章",IF(stditems!C642=28,"装备位置:马牌",IF(stditems!C642=12,"装备位置:盾牌",IF(OR(stditems!C642=66,stditems!C642=67),"装备位置:时装衣服",IF(OR(stditems!C642=68,stditems!C642=69),"装备位置:时装武器",IF(OR(stditems!C642=75,stditems!C642=76,stditems!C642=77),"装备位置:时装项链",IF(stditems!C642=78,"装备位置:时装头盔",IF(OR(stditems!C642=79,stditems!C642=80),"装备位置:时装手镯",IF(OR(stditems!C642=81,stditems!C642=82),"装备位置:时装戒指",IF(stditems!C642=83,"装备位置:时装勋章",IF(OR(stditems!C642=84,stditems!C642=85),"装备位置:时装腰带",IF(OR(stditems!C642=86,stditems!C642=87),"装备位置:时装靴子",IF(OR(stditems!C642=88,stditems!C642=89),"装备位置:时装宝石","其他物品"))))))))))))))))))))))))))))))))))))</f>
        <v>装备位置:戒指</v>
      </c>
      <c r="C642">
        <f>IF(OR(stditems!C642=5,stditems!C642=10,stditems!C642=11,stditems!C642=30,stditems!C642=16,stditems!C642=12,stditems!C642=25),0,IF(OR(stditems!C642=15,stditems!C642=19,stditems!C642=20,stditems!C642=21,stditems!C642=22,stditems!C642=23,stditems!C642=24,stditems!C642=26,stditems!C642=28,stditems!C642=29,stditems!C642=30,stditems!C642=53,stditems!C642=62,stditems!C642=63,stditems!C642=64,stditems!C642=65,stditems!C642=90),stditems!D642,""))</f>
        <v>114</v>
      </c>
      <c r="D642" t="str">
        <f>IF(ISNA( VLOOKUP(C642,attrDesc!A:C,2,FALSE)),"", "\250/"&amp;VLOOKUP(C642,attrDesc!A:C,2,FALSE)&amp;":"&amp;VLOOKUP(C642,attrDesc!A:C,3,FALSE))</f>
        <v>\250/复活:人物具备复活功能\人物在死亡时起作用\生效一次掉一个持久</v>
      </c>
      <c r="F642" t="str">
        <f t="shared" ref="F642:F654" si="42">"250/复活间隔["&amp;L642&amp;"]秒\250/复活后恢复"&amp;M642&amp;"%血量\253/升级之后复活间隔缩短"</f>
        <v>250/复活间隔[96]秒\250/复活后恢复60%血量\253/升级之后复活间隔缩短</v>
      </c>
      <c r="H642" t="str">
        <f t="shared" si="36"/>
        <v>151/装备位置:戒指\249/\250/复活:人物具备复活功能\人物在死亡时起作用\生效一次掉一个持久</v>
      </c>
      <c r="I642" t="str">
        <f t="shared" si="37"/>
        <v>复活戒指+1=151/装备位置:戒指\249/\250/复活:人物具备复活功能\人物在死亡时起作用\生效一次掉一个持久</v>
      </c>
      <c r="J642" t="str">
        <f t="shared" si="38"/>
        <v>\168/[物品备注]\250/复活间隔[96]秒\250/复活后恢复60%血量\253/升级之后复活间隔缩短</v>
      </c>
      <c r="K642" t="str">
        <f t="shared" si="41"/>
        <v>复活戒指+1=\168/[物品备注]\250/复活间隔[96]秒\250/复活后恢复60%血量\253/升级之后复活间隔缩短</v>
      </c>
      <c r="L642">
        <v>96</v>
      </c>
      <c r="M642">
        <v>60</v>
      </c>
      <c r="N642" t="str">
        <f t="shared" si="40"/>
        <v>复活戒指+1 96 60</v>
      </c>
    </row>
    <row r="643" spans="1:14" x14ac:dyDescent="0.2">
      <c r="A643" t="str">
        <f>IF(LEN(stditems!B643)=0,"",stditems!B643)</f>
        <v>复活戒指+2</v>
      </c>
      <c r="B643" t="str">
        <f>IF(stditems!C643=15,"装备位置:头盔",IF(OR(stditems!C643=19,stditems!C643=20,stditems!C643=21),"装备位置:项链",IF(OR(stditems!C643=5,stditems!C643=6),"装备位置:武器",IF(OR(stditems!C643=10,stditems!C643=11),"装备位置:衣服",IF(stditems!C643=16,"装备位置:斗笠",IF(OR(stditems!C643=22,stditems!C643=23),"装备位置:戒指",IF(OR(stditems!C643=24,stditems!C643=26),"装备位置:手镯",IF(stditems!C643=31,"双击使用物品",IF(stditems!C643=4,"书籍,双击使用",IF(stditems!C643=25,"装备位置:毒符",IF(stditems!C643=41,"任务物品",IF(stditems!C643=56,"强化宝石",IF(stditems!C643=0,"药品",IF(stditems!C643=3,"卷轴",IF(stditems!C643=43,"矿石",IF(stditems!C643=2,"可使用物品",IF(stditems!C643=64,"装备位置:腰带",IF(stditems!C643=62,"装备位置:鞋子",IF(stditems!C643=53,"装备位置:宝石\有气血石功能",IF(stditems!C643=63,"装备位置:灵石",IF(stditems!C643=65,"装备位置:官印",IF(stditems!C643=90,"装备位置:灵玉",IF(OR(stditems!C643=72,stditems!C643=73,stditems!C643=74),"装备位置:称号",IF(stditems!C643=30,"装备位置:勋章",IF(stditems!C643=28,"装备位置:马牌",IF(stditems!C643=12,"装备位置:盾牌",IF(OR(stditems!C643=66,stditems!C643=67),"装备位置:时装衣服",IF(OR(stditems!C643=68,stditems!C643=69),"装备位置:时装武器",IF(OR(stditems!C643=75,stditems!C643=76,stditems!C643=77),"装备位置:时装项链",IF(stditems!C643=78,"装备位置:时装头盔",IF(OR(stditems!C643=79,stditems!C643=80),"装备位置:时装手镯",IF(OR(stditems!C643=81,stditems!C643=82),"装备位置:时装戒指",IF(stditems!C643=83,"装备位置:时装勋章",IF(OR(stditems!C643=84,stditems!C643=85),"装备位置:时装腰带",IF(OR(stditems!C643=86,stditems!C643=87),"装备位置:时装靴子",IF(OR(stditems!C643=88,stditems!C643=89),"装备位置:时装宝石","其他物品"))))))))))))))))))))))))))))))))))))</f>
        <v>装备位置:戒指</v>
      </c>
      <c r="C643">
        <f>IF(OR(stditems!C643=5,stditems!C643=10,stditems!C643=11,stditems!C643=30,stditems!C643=16,stditems!C643=12,stditems!C643=25),0,IF(OR(stditems!C643=15,stditems!C643=19,stditems!C643=20,stditems!C643=21,stditems!C643=22,stditems!C643=23,stditems!C643=24,stditems!C643=26,stditems!C643=28,stditems!C643=29,stditems!C643=30,stditems!C643=53,stditems!C643=62,stditems!C643=63,stditems!C643=64,stditems!C643=65,stditems!C643=90),stditems!D643,""))</f>
        <v>114</v>
      </c>
      <c r="D643" t="str">
        <f>IF(ISNA( VLOOKUP(C643,attrDesc!A:C,2,FALSE)),"", "\250/"&amp;VLOOKUP(C643,attrDesc!A:C,2,FALSE)&amp;":"&amp;VLOOKUP(C643,attrDesc!A:C,3,FALSE))</f>
        <v>\250/复活:人物具备复活功能\人物在死亡时起作用\生效一次掉一个持久</v>
      </c>
      <c r="F643" t="str">
        <f t="shared" si="42"/>
        <v>250/复活间隔[93]秒\250/复活后恢复60%血量\253/升级之后复活间隔缩短</v>
      </c>
      <c r="H643" t="str">
        <f t="shared" ref="H643:H706" si="43">IF(LEN(A643)=0,"", IF(LEN(B643)=0,"","151/"&amp;B643)&amp;IF(LEN(D643)=0,"", "\249/"&amp;D643))</f>
        <v>151/装备位置:戒指\249/\250/复活:人物具备复活功能\人物在死亡时起作用\生效一次掉一个持久</v>
      </c>
      <c r="I643" t="str">
        <f t="shared" ref="I643:I706" si="44">IF(LEN(H643)=0,"",A643&amp;"="&amp; H643)</f>
        <v>复活戒指+2=151/装备位置:戒指\249/\250/复活:人物具备复活功能\人物在死亡时起作用\生效一次掉一个持久</v>
      </c>
      <c r="J643" t="str">
        <f t="shared" ref="J643:J706" si="45">IF(LEN(E643)=0,"", "\168/[物品特性]\"&amp;E643) &amp;IF(LEN(F643)=0,"", "\168/[物品备注]\"&amp; F643)&amp;IF(LEN(G643)=0,"", "\168/[物品出处]\"&amp; G643)</f>
        <v>\168/[物品备注]\250/复活间隔[93]秒\250/复活后恢复60%血量\253/升级之后复活间隔缩短</v>
      </c>
      <c r="K643" t="str">
        <f t="shared" si="41"/>
        <v>复活戒指+2=\168/[物品备注]\250/复活间隔[93]秒\250/复活后恢复60%血量\253/升级之后复活间隔缩短</v>
      </c>
      <c r="L643">
        <v>93</v>
      </c>
      <c r="M643">
        <v>60</v>
      </c>
      <c r="N643" t="str">
        <f t="shared" si="40"/>
        <v>复活戒指+2 93 60</v>
      </c>
    </row>
    <row r="644" spans="1:14" x14ac:dyDescent="0.2">
      <c r="A644" t="str">
        <f>IF(LEN(stditems!B644)=0,"",stditems!B644)</f>
        <v>复活戒指+3</v>
      </c>
      <c r="B644" t="str">
        <f>IF(stditems!C644=15,"装备位置:头盔",IF(OR(stditems!C644=19,stditems!C644=20,stditems!C644=21),"装备位置:项链",IF(OR(stditems!C644=5,stditems!C644=6),"装备位置:武器",IF(OR(stditems!C644=10,stditems!C644=11),"装备位置:衣服",IF(stditems!C644=16,"装备位置:斗笠",IF(OR(stditems!C644=22,stditems!C644=23),"装备位置:戒指",IF(OR(stditems!C644=24,stditems!C644=26),"装备位置:手镯",IF(stditems!C644=31,"双击使用物品",IF(stditems!C644=4,"书籍,双击使用",IF(stditems!C644=25,"装备位置:毒符",IF(stditems!C644=41,"任务物品",IF(stditems!C644=56,"强化宝石",IF(stditems!C644=0,"药品",IF(stditems!C644=3,"卷轴",IF(stditems!C644=43,"矿石",IF(stditems!C644=2,"可使用物品",IF(stditems!C644=64,"装备位置:腰带",IF(stditems!C644=62,"装备位置:鞋子",IF(stditems!C644=53,"装备位置:宝石\有气血石功能",IF(stditems!C644=63,"装备位置:灵石",IF(stditems!C644=65,"装备位置:官印",IF(stditems!C644=90,"装备位置:灵玉",IF(OR(stditems!C644=72,stditems!C644=73,stditems!C644=74),"装备位置:称号",IF(stditems!C644=30,"装备位置:勋章",IF(stditems!C644=28,"装备位置:马牌",IF(stditems!C644=12,"装备位置:盾牌",IF(OR(stditems!C644=66,stditems!C644=67),"装备位置:时装衣服",IF(OR(stditems!C644=68,stditems!C644=69),"装备位置:时装武器",IF(OR(stditems!C644=75,stditems!C644=76,stditems!C644=77),"装备位置:时装项链",IF(stditems!C644=78,"装备位置:时装头盔",IF(OR(stditems!C644=79,stditems!C644=80),"装备位置:时装手镯",IF(OR(stditems!C644=81,stditems!C644=82),"装备位置:时装戒指",IF(stditems!C644=83,"装备位置:时装勋章",IF(OR(stditems!C644=84,stditems!C644=85),"装备位置:时装腰带",IF(OR(stditems!C644=86,stditems!C644=87),"装备位置:时装靴子",IF(OR(stditems!C644=88,stditems!C644=89),"装备位置:时装宝石","其他物品"))))))))))))))))))))))))))))))))))))</f>
        <v>装备位置:戒指</v>
      </c>
      <c r="C644">
        <f>IF(OR(stditems!C644=5,stditems!C644=10,stditems!C644=11,stditems!C644=30,stditems!C644=16,stditems!C644=12,stditems!C644=25),0,IF(OR(stditems!C644=15,stditems!C644=19,stditems!C644=20,stditems!C644=21,stditems!C644=22,stditems!C644=23,stditems!C644=24,stditems!C644=26,stditems!C644=28,stditems!C644=29,stditems!C644=30,stditems!C644=53,stditems!C644=62,stditems!C644=63,stditems!C644=64,stditems!C644=65,stditems!C644=90),stditems!D644,""))</f>
        <v>114</v>
      </c>
      <c r="D644" t="str">
        <f>IF(ISNA( VLOOKUP(C644,attrDesc!A:C,2,FALSE)),"", "\250/"&amp;VLOOKUP(C644,attrDesc!A:C,2,FALSE)&amp;":"&amp;VLOOKUP(C644,attrDesc!A:C,3,FALSE))</f>
        <v>\250/复活:人物具备复活功能\人物在死亡时起作用\生效一次掉一个持久</v>
      </c>
      <c r="F644" t="str">
        <f t="shared" si="42"/>
        <v>250/复活间隔[90]秒\250/复活后恢复60%血量\253/升级之后复活间隔缩短</v>
      </c>
      <c r="H644" t="str">
        <f t="shared" si="43"/>
        <v>151/装备位置:戒指\249/\250/复活:人物具备复活功能\人物在死亡时起作用\生效一次掉一个持久</v>
      </c>
      <c r="I644" t="str">
        <f t="shared" si="44"/>
        <v>复活戒指+3=151/装备位置:戒指\249/\250/复活:人物具备复活功能\人物在死亡时起作用\生效一次掉一个持久</v>
      </c>
      <c r="J644" t="str">
        <f t="shared" si="45"/>
        <v>\168/[物品备注]\250/复活间隔[90]秒\250/复活后恢复60%血量\253/升级之后复活间隔缩短</v>
      </c>
      <c r="K644" t="str">
        <f t="shared" si="39"/>
        <v>复活戒指+3=\168/[物品备注]\250/复活间隔[90]秒\250/复活后恢复60%血量\253/升级之后复活间隔缩短</v>
      </c>
      <c r="L644">
        <v>90</v>
      </c>
      <c r="M644">
        <v>60</v>
      </c>
      <c r="N644" t="str">
        <f t="shared" si="40"/>
        <v>复活戒指+3 90 60</v>
      </c>
    </row>
    <row r="645" spans="1:14" x14ac:dyDescent="0.2">
      <c r="A645" t="str">
        <f>IF(LEN(stditems!B645)=0,"",stditems!B645)</f>
        <v>复活戒指+4</v>
      </c>
      <c r="B645" t="str">
        <f>IF(stditems!C645=15,"装备位置:头盔",IF(OR(stditems!C645=19,stditems!C645=20,stditems!C645=21),"装备位置:项链",IF(OR(stditems!C645=5,stditems!C645=6),"装备位置:武器",IF(OR(stditems!C645=10,stditems!C645=11),"装备位置:衣服",IF(stditems!C645=16,"装备位置:斗笠",IF(OR(stditems!C645=22,stditems!C645=23),"装备位置:戒指",IF(OR(stditems!C645=24,stditems!C645=26),"装备位置:手镯",IF(stditems!C645=31,"双击使用物品",IF(stditems!C645=4,"书籍,双击使用",IF(stditems!C645=25,"装备位置:毒符",IF(stditems!C645=41,"任务物品",IF(stditems!C645=56,"强化宝石",IF(stditems!C645=0,"药品",IF(stditems!C645=3,"卷轴",IF(stditems!C645=43,"矿石",IF(stditems!C645=2,"可使用物品",IF(stditems!C645=64,"装备位置:腰带",IF(stditems!C645=62,"装备位置:鞋子",IF(stditems!C645=53,"装备位置:宝石\有气血石功能",IF(stditems!C645=63,"装备位置:灵石",IF(stditems!C645=65,"装备位置:官印",IF(stditems!C645=90,"装备位置:灵玉",IF(OR(stditems!C645=72,stditems!C645=73,stditems!C645=74),"装备位置:称号",IF(stditems!C645=30,"装备位置:勋章",IF(stditems!C645=28,"装备位置:马牌",IF(stditems!C645=12,"装备位置:盾牌",IF(OR(stditems!C645=66,stditems!C645=67),"装备位置:时装衣服",IF(OR(stditems!C645=68,stditems!C645=69),"装备位置:时装武器",IF(OR(stditems!C645=75,stditems!C645=76,stditems!C645=77),"装备位置:时装项链",IF(stditems!C645=78,"装备位置:时装头盔",IF(OR(stditems!C645=79,stditems!C645=80),"装备位置:时装手镯",IF(OR(stditems!C645=81,stditems!C645=82),"装备位置:时装戒指",IF(stditems!C645=83,"装备位置:时装勋章",IF(OR(stditems!C645=84,stditems!C645=85),"装备位置:时装腰带",IF(OR(stditems!C645=86,stditems!C645=87),"装备位置:时装靴子",IF(OR(stditems!C645=88,stditems!C645=89),"装备位置:时装宝石","其他物品"))))))))))))))))))))))))))))))))))))</f>
        <v>装备位置:戒指</v>
      </c>
      <c r="C645">
        <f>IF(OR(stditems!C645=5,stditems!C645=10,stditems!C645=11,stditems!C645=30,stditems!C645=16,stditems!C645=12,stditems!C645=25),0,IF(OR(stditems!C645=15,stditems!C645=19,stditems!C645=20,stditems!C645=21,stditems!C645=22,stditems!C645=23,stditems!C645=24,stditems!C645=26,stditems!C645=28,stditems!C645=29,stditems!C645=30,stditems!C645=53,stditems!C645=62,stditems!C645=63,stditems!C645=64,stditems!C645=65,stditems!C645=90),stditems!D645,""))</f>
        <v>114</v>
      </c>
      <c r="D645" t="str">
        <f>IF(ISNA( VLOOKUP(C645,attrDesc!A:C,2,FALSE)),"", "\250/"&amp;VLOOKUP(C645,attrDesc!A:C,2,FALSE)&amp;":"&amp;VLOOKUP(C645,attrDesc!A:C,3,FALSE))</f>
        <v>\250/复活:人物具备复活功能\人物在死亡时起作用\生效一次掉一个持久</v>
      </c>
      <c r="F645" t="str">
        <f t="shared" si="42"/>
        <v>250/复活间隔[87]秒\250/复活后恢复60%血量\253/升级之后复活间隔缩短</v>
      </c>
      <c r="H645" t="str">
        <f t="shared" si="43"/>
        <v>151/装备位置:戒指\249/\250/复活:人物具备复活功能\人物在死亡时起作用\生效一次掉一个持久</v>
      </c>
      <c r="I645" t="str">
        <f t="shared" si="44"/>
        <v>复活戒指+4=151/装备位置:戒指\249/\250/复活:人物具备复活功能\人物在死亡时起作用\生效一次掉一个持久</v>
      </c>
      <c r="J645" t="str">
        <f t="shared" si="45"/>
        <v>\168/[物品备注]\250/复活间隔[87]秒\250/复活后恢复60%血量\253/升级之后复活间隔缩短</v>
      </c>
      <c r="K645" t="str">
        <f t="shared" si="39"/>
        <v>复活戒指+4=\168/[物品备注]\250/复活间隔[87]秒\250/复活后恢复60%血量\253/升级之后复活间隔缩短</v>
      </c>
      <c r="L645">
        <v>87</v>
      </c>
      <c r="M645">
        <v>60</v>
      </c>
      <c r="N645" t="str">
        <f t="shared" si="40"/>
        <v>复活戒指+4 87 60</v>
      </c>
    </row>
    <row r="646" spans="1:14" x14ac:dyDescent="0.2">
      <c r="A646" t="str">
        <f>IF(LEN(stditems!B646)=0,"",stditems!B646)</f>
        <v>复活戒指+5</v>
      </c>
      <c r="B646" t="str">
        <f>IF(stditems!C646=15,"装备位置:头盔",IF(OR(stditems!C646=19,stditems!C646=20,stditems!C646=21),"装备位置:项链",IF(OR(stditems!C646=5,stditems!C646=6),"装备位置:武器",IF(OR(stditems!C646=10,stditems!C646=11),"装备位置:衣服",IF(stditems!C646=16,"装备位置:斗笠",IF(OR(stditems!C646=22,stditems!C646=23),"装备位置:戒指",IF(OR(stditems!C646=24,stditems!C646=26),"装备位置:手镯",IF(stditems!C646=31,"双击使用物品",IF(stditems!C646=4,"书籍,双击使用",IF(stditems!C646=25,"装备位置:毒符",IF(stditems!C646=41,"任务物品",IF(stditems!C646=56,"强化宝石",IF(stditems!C646=0,"药品",IF(stditems!C646=3,"卷轴",IF(stditems!C646=43,"矿石",IF(stditems!C646=2,"可使用物品",IF(stditems!C646=64,"装备位置:腰带",IF(stditems!C646=62,"装备位置:鞋子",IF(stditems!C646=53,"装备位置:宝石\有气血石功能",IF(stditems!C646=63,"装备位置:灵石",IF(stditems!C646=65,"装备位置:官印",IF(stditems!C646=90,"装备位置:灵玉",IF(OR(stditems!C646=72,stditems!C646=73,stditems!C646=74),"装备位置:称号",IF(stditems!C646=30,"装备位置:勋章",IF(stditems!C646=28,"装备位置:马牌",IF(stditems!C646=12,"装备位置:盾牌",IF(OR(stditems!C646=66,stditems!C646=67),"装备位置:时装衣服",IF(OR(stditems!C646=68,stditems!C646=69),"装备位置:时装武器",IF(OR(stditems!C646=75,stditems!C646=76,stditems!C646=77),"装备位置:时装项链",IF(stditems!C646=78,"装备位置:时装头盔",IF(OR(stditems!C646=79,stditems!C646=80),"装备位置:时装手镯",IF(OR(stditems!C646=81,stditems!C646=82),"装备位置:时装戒指",IF(stditems!C646=83,"装备位置:时装勋章",IF(OR(stditems!C646=84,stditems!C646=85),"装备位置:时装腰带",IF(OR(stditems!C646=86,stditems!C646=87),"装备位置:时装靴子",IF(OR(stditems!C646=88,stditems!C646=89),"装备位置:时装宝石","其他物品"))))))))))))))))))))))))))))))))))))</f>
        <v>装备位置:戒指</v>
      </c>
      <c r="C646">
        <f>IF(OR(stditems!C646=5,stditems!C646=10,stditems!C646=11,stditems!C646=30,stditems!C646=16,stditems!C646=12,stditems!C646=25),0,IF(OR(stditems!C646=15,stditems!C646=19,stditems!C646=20,stditems!C646=21,stditems!C646=22,stditems!C646=23,stditems!C646=24,stditems!C646=26,stditems!C646=28,stditems!C646=29,stditems!C646=30,stditems!C646=53,stditems!C646=62,stditems!C646=63,stditems!C646=64,stditems!C646=65,stditems!C646=90),stditems!D646,""))</f>
        <v>114</v>
      </c>
      <c r="D646" t="str">
        <f>IF(ISNA( VLOOKUP(C646,attrDesc!A:C,2,FALSE)),"", "\250/"&amp;VLOOKUP(C646,attrDesc!A:C,2,FALSE)&amp;":"&amp;VLOOKUP(C646,attrDesc!A:C,3,FALSE))</f>
        <v>\250/复活:人物具备复活功能\人物在死亡时起作用\生效一次掉一个持久</v>
      </c>
      <c r="F646" t="str">
        <f t="shared" si="42"/>
        <v>250/复活间隔[84]秒\250/复活后恢复60%血量\253/升级之后复活间隔缩短</v>
      </c>
      <c r="H646" t="str">
        <f t="shared" si="43"/>
        <v>151/装备位置:戒指\249/\250/复活:人物具备复活功能\人物在死亡时起作用\生效一次掉一个持久</v>
      </c>
      <c r="I646" t="str">
        <f t="shared" si="44"/>
        <v>复活戒指+5=151/装备位置:戒指\249/\250/复活:人物具备复活功能\人物在死亡时起作用\生效一次掉一个持久</v>
      </c>
      <c r="J646" t="str">
        <f t="shared" si="45"/>
        <v>\168/[物品备注]\250/复活间隔[84]秒\250/复活后恢复60%血量\253/升级之后复活间隔缩短</v>
      </c>
      <c r="K646" t="str">
        <f t="shared" si="39"/>
        <v>复活戒指+5=\168/[物品备注]\250/复活间隔[84]秒\250/复活后恢复60%血量\253/升级之后复活间隔缩短</v>
      </c>
      <c r="L646">
        <v>84</v>
      </c>
      <c r="M646">
        <v>60</v>
      </c>
      <c r="N646" t="str">
        <f t="shared" si="40"/>
        <v>复活戒指+5 84 60</v>
      </c>
    </row>
    <row r="647" spans="1:14" x14ac:dyDescent="0.2">
      <c r="A647" t="str">
        <f>IF(LEN(stditems!B647)=0,"",stditems!B647)</f>
        <v>复活戒指+6</v>
      </c>
      <c r="B647" t="str">
        <f>IF(stditems!C647=15,"装备位置:头盔",IF(OR(stditems!C647=19,stditems!C647=20,stditems!C647=21),"装备位置:项链",IF(OR(stditems!C647=5,stditems!C647=6),"装备位置:武器",IF(OR(stditems!C647=10,stditems!C647=11),"装备位置:衣服",IF(stditems!C647=16,"装备位置:斗笠",IF(OR(stditems!C647=22,stditems!C647=23),"装备位置:戒指",IF(OR(stditems!C647=24,stditems!C647=26),"装备位置:手镯",IF(stditems!C647=31,"双击使用物品",IF(stditems!C647=4,"书籍,双击使用",IF(stditems!C647=25,"装备位置:毒符",IF(stditems!C647=41,"任务物品",IF(stditems!C647=56,"强化宝石",IF(stditems!C647=0,"药品",IF(stditems!C647=3,"卷轴",IF(stditems!C647=43,"矿石",IF(stditems!C647=2,"可使用物品",IF(stditems!C647=64,"装备位置:腰带",IF(stditems!C647=62,"装备位置:鞋子",IF(stditems!C647=53,"装备位置:宝石\有气血石功能",IF(stditems!C647=63,"装备位置:灵石",IF(stditems!C647=65,"装备位置:官印",IF(stditems!C647=90,"装备位置:灵玉",IF(OR(stditems!C647=72,stditems!C647=73,stditems!C647=74),"装备位置:称号",IF(stditems!C647=30,"装备位置:勋章",IF(stditems!C647=28,"装备位置:马牌",IF(stditems!C647=12,"装备位置:盾牌",IF(OR(stditems!C647=66,stditems!C647=67),"装备位置:时装衣服",IF(OR(stditems!C647=68,stditems!C647=69),"装备位置:时装武器",IF(OR(stditems!C647=75,stditems!C647=76,stditems!C647=77),"装备位置:时装项链",IF(stditems!C647=78,"装备位置:时装头盔",IF(OR(stditems!C647=79,stditems!C647=80),"装备位置:时装手镯",IF(OR(stditems!C647=81,stditems!C647=82),"装备位置:时装戒指",IF(stditems!C647=83,"装备位置:时装勋章",IF(OR(stditems!C647=84,stditems!C647=85),"装备位置:时装腰带",IF(OR(stditems!C647=86,stditems!C647=87),"装备位置:时装靴子",IF(OR(stditems!C647=88,stditems!C647=89),"装备位置:时装宝石","其他物品"))))))))))))))))))))))))))))))))))))</f>
        <v>装备位置:戒指</v>
      </c>
      <c r="C647">
        <f>IF(OR(stditems!C647=5,stditems!C647=10,stditems!C647=11,stditems!C647=30,stditems!C647=16,stditems!C647=12,stditems!C647=25),0,IF(OR(stditems!C647=15,stditems!C647=19,stditems!C647=20,stditems!C647=21,stditems!C647=22,stditems!C647=23,stditems!C647=24,stditems!C647=26,stditems!C647=28,stditems!C647=29,stditems!C647=30,stditems!C647=53,stditems!C647=62,stditems!C647=63,stditems!C647=64,stditems!C647=65,stditems!C647=90),stditems!D647,""))</f>
        <v>114</v>
      </c>
      <c r="D647" t="str">
        <f>IF(ISNA( VLOOKUP(C647,attrDesc!A:C,2,FALSE)),"", "\250/"&amp;VLOOKUP(C647,attrDesc!A:C,2,FALSE)&amp;":"&amp;VLOOKUP(C647,attrDesc!A:C,3,FALSE))</f>
        <v>\250/复活:人物具备复活功能\人物在死亡时起作用\生效一次掉一个持久</v>
      </c>
      <c r="F647" t="str">
        <f t="shared" si="42"/>
        <v>250/复活间隔[81]秒\250/复活后恢复60%血量\253/升级之后复活间隔缩短</v>
      </c>
      <c r="H647" t="str">
        <f t="shared" si="43"/>
        <v>151/装备位置:戒指\249/\250/复活:人物具备复活功能\人物在死亡时起作用\生效一次掉一个持久</v>
      </c>
      <c r="I647" t="str">
        <f t="shared" si="44"/>
        <v>复活戒指+6=151/装备位置:戒指\249/\250/复活:人物具备复活功能\人物在死亡时起作用\生效一次掉一个持久</v>
      </c>
      <c r="J647" t="str">
        <f t="shared" si="45"/>
        <v>\168/[物品备注]\250/复活间隔[81]秒\250/复活后恢复60%血量\253/升级之后复活间隔缩短</v>
      </c>
      <c r="K647" t="str">
        <f t="shared" si="39"/>
        <v>复活戒指+6=\168/[物品备注]\250/复活间隔[81]秒\250/复活后恢复60%血量\253/升级之后复活间隔缩短</v>
      </c>
      <c r="L647">
        <v>81</v>
      </c>
      <c r="M647">
        <v>60</v>
      </c>
      <c r="N647" t="str">
        <f t="shared" si="40"/>
        <v>复活戒指+6 81 60</v>
      </c>
    </row>
    <row r="648" spans="1:14" x14ac:dyDescent="0.2">
      <c r="A648" t="str">
        <f>IF(LEN(stditems!B648)=0,"",stditems!B648)</f>
        <v>复活戒指+7</v>
      </c>
      <c r="B648" t="str">
        <f>IF(stditems!C648=15,"装备位置:头盔",IF(OR(stditems!C648=19,stditems!C648=20,stditems!C648=21),"装备位置:项链",IF(OR(stditems!C648=5,stditems!C648=6),"装备位置:武器",IF(OR(stditems!C648=10,stditems!C648=11),"装备位置:衣服",IF(stditems!C648=16,"装备位置:斗笠",IF(OR(stditems!C648=22,stditems!C648=23),"装备位置:戒指",IF(OR(stditems!C648=24,stditems!C648=26),"装备位置:手镯",IF(stditems!C648=31,"双击使用物品",IF(stditems!C648=4,"书籍,双击使用",IF(stditems!C648=25,"装备位置:毒符",IF(stditems!C648=41,"任务物品",IF(stditems!C648=56,"强化宝石",IF(stditems!C648=0,"药品",IF(stditems!C648=3,"卷轴",IF(stditems!C648=43,"矿石",IF(stditems!C648=2,"可使用物品",IF(stditems!C648=64,"装备位置:腰带",IF(stditems!C648=62,"装备位置:鞋子",IF(stditems!C648=53,"装备位置:宝石\有气血石功能",IF(stditems!C648=63,"装备位置:灵石",IF(stditems!C648=65,"装备位置:官印",IF(stditems!C648=90,"装备位置:灵玉",IF(OR(stditems!C648=72,stditems!C648=73,stditems!C648=74),"装备位置:称号",IF(stditems!C648=30,"装备位置:勋章",IF(stditems!C648=28,"装备位置:马牌",IF(stditems!C648=12,"装备位置:盾牌",IF(OR(stditems!C648=66,stditems!C648=67),"装备位置:时装衣服",IF(OR(stditems!C648=68,stditems!C648=69),"装备位置:时装武器",IF(OR(stditems!C648=75,stditems!C648=76,stditems!C648=77),"装备位置:时装项链",IF(stditems!C648=78,"装备位置:时装头盔",IF(OR(stditems!C648=79,stditems!C648=80),"装备位置:时装手镯",IF(OR(stditems!C648=81,stditems!C648=82),"装备位置:时装戒指",IF(stditems!C648=83,"装备位置:时装勋章",IF(OR(stditems!C648=84,stditems!C648=85),"装备位置:时装腰带",IF(OR(stditems!C648=86,stditems!C648=87),"装备位置:时装靴子",IF(OR(stditems!C648=88,stditems!C648=89),"装备位置:时装宝石","其他物品"))))))))))))))))))))))))))))))))))))</f>
        <v>装备位置:戒指</v>
      </c>
      <c r="C648">
        <f>IF(OR(stditems!C648=5,stditems!C648=10,stditems!C648=11,stditems!C648=30,stditems!C648=16,stditems!C648=12,stditems!C648=25),0,IF(OR(stditems!C648=15,stditems!C648=19,stditems!C648=20,stditems!C648=21,stditems!C648=22,stditems!C648=23,stditems!C648=24,stditems!C648=26,stditems!C648=28,stditems!C648=29,stditems!C648=30,stditems!C648=53,stditems!C648=62,stditems!C648=63,stditems!C648=64,stditems!C648=65,stditems!C648=90),stditems!D648,""))</f>
        <v>114</v>
      </c>
      <c r="D648" t="str">
        <f>IF(ISNA( VLOOKUP(C648,attrDesc!A:C,2,FALSE)),"", "\250/"&amp;VLOOKUP(C648,attrDesc!A:C,2,FALSE)&amp;":"&amp;VLOOKUP(C648,attrDesc!A:C,3,FALSE))</f>
        <v>\250/复活:人物具备复活功能\人物在死亡时起作用\生效一次掉一个持久</v>
      </c>
      <c r="F648" t="str">
        <f t="shared" si="42"/>
        <v>250/复活间隔[78]秒\250/复活后恢复60%血量\253/升级之后复活间隔缩短</v>
      </c>
      <c r="H648" t="str">
        <f t="shared" si="43"/>
        <v>151/装备位置:戒指\249/\250/复活:人物具备复活功能\人物在死亡时起作用\生效一次掉一个持久</v>
      </c>
      <c r="I648" t="str">
        <f t="shared" si="44"/>
        <v>复活戒指+7=151/装备位置:戒指\249/\250/复活:人物具备复活功能\人物在死亡时起作用\生效一次掉一个持久</v>
      </c>
      <c r="J648" t="str">
        <f t="shared" si="45"/>
        <v>\168/[物品备注]\250/复活间隔[78]秒\250/复活后恢复60%血量\253/升级之后复活间隔缩短</v>
      </c>
      <c r="K648" t="str">
        <f t="shared" si="39"/>
        <v>复活戒指+7=\168/[物品备注]\250/复活间隔[78]秒\250/复活后恢复60%血量\253/升级之后复活间隔缩短</v>
      </c>
      <c r="L648">
        <v>78</v>
      </c>
      <c r="M648">
        <v>60</v>
      </c>
      <c r="N648" t="str">
        <f t="shared" si="40"/>
        <v>复活戒指+7 78 60</v>
      </c>
    </row>
    <row r="649" spans="1:14" x14ac:dyDescent="0.2">
      <c r="A649" t="str">
        <f>IF(LEN(stditems!B649)=0,"",stditems!B649)</f>
        <v>复活戒指+8</v>
      </c>
      <c r="B649" t="str">
        <f>IF(stditems!C649=15,"装备位置:头盔",IF(OR(stditems!C649=19,stditems!C649=20,stditems!C649=21),"装备位置:项链",IF(OR(stditems!C649=5,stditems!C649=6),"装备位置:武器",IF(OR(stditems!C649=10,stditems!C649=11),"装备位置:衣服",IF(stditems!C649=16,"装备位置:斗笠",IF(OR(stditems!C649=22,stditems!C649=23),"装备位置:戒指",IF(OR(stditems!C649=24,stditems!C649=26),"装备位置:手镯",IF(stditems!C649=31,"双击使用物品",IF(stditems!C649=4,"书籍,双击使用",IF(stditems!C649=25,"装备位置:毒符",IF(stditems!C649=41,"任务物品",IF(stditems!C649=56,"强化宝石",IF(stditems!C649=0,"药品",IF(stditems!C649=3,"卷轴",IF(stditems!C649=43,"矿石",IF(stditems!C649=2,"可使用物品",IF(stditems!C649=64,"装备位置:腰带",IF(stditems!C649=62,"装备位置:鞋子",IF(stditems!C649=53,"装备位置:宝石\有气血石功能",IF(stditems!C649=63,"装备位置:灵石",IF(stditems!C649=65,"装备位置:官印",IF(stditems!C649=90,"装备位置:灵玉",IF(OR(stditems!C649=72,stditems!C649=73,stditems!C649=74),"装备位置:称号",IF(stditems!C649=30,"装备位置:勋章",IF(stditems!C649=28,"装备位置:马牌",IF(stditems!C649=12,"装备位置:盾牌",IF(OR(stditems!C649=66,stditems!C649=67),"装备位置:时装衣服",IF(OR(stditems!C649=68,stditems!C649=69),"装备位置:时装武器",IF(OR(stditems!C649=75,stditems!C649=76,stditems!C649=77),"装备位置:时装项链",IF(stditems!C649=78,"装备位置:时装头盔",IF(OR(stditems!C649=79,stditems!C649=80),"装备位置:时装手镯",IF(OR(stditems!C649=81,stditems!C649=82),"装备位置:时装戒指",IF(stditems!C649=83,"装备位置:时装勋章",IF(OR(stditems!C649=84,stditems!C649=85),"装备位置:时装腰带",IF(OR(stditems!C649=86,stditems!C649=87),"装备位置:时装靴子",IF(OR(stditems!C649=88,stditems!C649=89),"装备位置:时装宝石","其他物品"))))))))))))))))))))))))))))))))))))</f>
        <v>装备位置:戒指</v>
      </c>
      <c r="C649">
        <f>IF(OR(stditems!C649=5,stditems!C649=10,stditems!C649=11,stditems!C649=30,stditems!C649=16,stditems!C649=12,stditems!C649=25),0,IF(OR(stditems!C649=15,stditems!C649=19,stditems!C649=20,stditems!C649=21,stditems!C649=22,stditems!C649=23,stditems!C649=24,stditems!C649=26,stditems!C649=28,stditems!C649=29,stditems!C649=30,stditems!C649=53,stditems!C649=62,stditems!C649=63,stditems!C649=64,stditems!C649=65,stditems!C649=90),stditems!D649,""))</f>
        <v>114</v>
      </c>
      <c r="D649" t="str">
        <f>IF(ISNA( VLOOKUP(C649,attrDesc!A:C,2,FALSE)),"", "\250/"&amp;VLOOKUP(C649,attrDesc!A:C,2,FALSE)&amp;":"&amp;VLOOKUP(C649,attrDesc!A:C,3,FALSE))</f>
        <v>\250/复活:人物具备复活功能\人物在死亡时起作用\生效一次掉一个持久</v>
      </c>
      <c r="F649" t="str">
        <f t="shared" si="42"/>
        <v>250/复活间隔[75]秒\250/复活后恢复60%血量\253/升级之后复活间隔缩短</v>
      </c>
      <c r="H649" t="str">
        <f t="shared" si="43"/>
        <v>151/装备位置:戒指\249/\250/复活:人物具备复活功能\人物在死亡时起作用\生效一次掉一个持久</v>
      </c>
      <c r="I649" t="str">
        <f t="shared" si="44"/>
        <v>复活戒指+8=151/装备位置:戒指\249/\250/复活:人物具备复活功能\人物在死亡时起作用\生效一次掉一个持久</v>
      </c>
      <c r="J649" t="str">
        <f t="shared" si="45"/>
        <v>\168/[物品备注]\250/复活间隔[75]秒\250/复活后恢复60%血量\253/升级之后复活间隔缩短</v>
      </c>
      <c r="K649" t="str">
        <f t="shared" si="39"/>
        <v>复活戒指+8=\168/[物品备注]\250/复活间隔[75]秒\250/复活后恢复60%血量\253/升级之后复活间隔缩短</v>
      </c>
      <c r="L649">
        <v>75</v>
      </c>
      <c r="M649">
        <v>60</v>
      </c>
      <c r="N649" t="str">
        <f t="shared" si="40"/>
        <v>复活戒指+8 75 60</v>
      </c>
    </row>
    <row r="650" spans="1:14" x14ac:dyDescent="0.2">
      <c r="A650" t="str">
        <f>IF(LEN(stditems!B650)=0,"",stditems!B650)</f>
        <v>复活戒指+9</v>
      </c>
      <c r="B650" t="str">
        <f>IF(stditems!C650=15,"装备位置:头盔",IF(OR(stditems!C650=19,stditems!C650=20,stditems!C650=21),"装备位置:项链",IF(OR(stditems!C650=5,stditems!C650=6),"装备位置:武器",IF(OR(stditems!C650=10,stditems!C650=11),"装备位置:衣服",IF(stditems!C650=16,"装备位置:斗笠",IF(OR(stditems!C650=22,stditems!C650=23),"装备位置:戒指",IF(OR(stditems!C650=24,stditems!C650=26),"装备位置:手镯",IF(stditems!C650=31,"双击使用物品",IF(stditems!C650=4,"书籍,双击使用",IF(stditems!C650=25,"装备位置:毒符",IF(stditems!C650=41,"任务物品",IF(stditems!C650=56,"强化宝石",IF(stditems!C650=0,"药品",IF(stditems!C650=3,"卷轴",IF(stditems!C650=43,"矿石",IF(stditems!C650=2,"可使用物品",IF(stditems!C650=64,"装备位置:腰带",IF(stditems!C650=62,"装备位置:鞋子",IF(stditems!C650=53,"装备位置:宝石\有气血石功能",IF(stditems!C650=63,"装备位置:灵石",IF(stditems!C650=65,"装备位置:官印",IF(stditems!C650=90,"装备位置:灵玉",IF(OR(stditems!C650=72,stditems!C650=73,stditems!C650=74),"装备位置:称号",IF(stditems!C650=30,"装备位置:勋章",IF(stditems!C650=28,"装备位置:马牌",IF(stditems!C650=12,"装备位置:盾牌",IF(OR(stditems!C650=66,stditems!C650=67),"装备位置:时装衣服",IF(OR(stditems!C650=68,stditems!C650=69),"装备位置:时装武器",IF(OR(stditems!C650=75,stditems!C650=76,stditems!C650=77),"装备位置:时装项链",IF(stditems!C650=78,"装备位置:时装头盔",IF(OR(stditems!C650=79,stditems!C650=80),"装备位置:时装手镯",IF(OR(stditems!C650=81,stditems!C650=82),"装备位置:时装戒指",IF(stditems!C650=83,"装备位置:时装勋章",IF(OR(stditems!C650=84,stditems!C650=85),"装备位置:时装腰带",IF(OR(stditems!C650=86,stditems!C650=87),"装备位置:时装靴子",IF(OR(stditems!C650=88,stditems!C650=89),"装备位置:时装宝石","其他物品"))))))))))))))))))))))))))))))))))))</f>
        <v>装备位置:戒指</v>
      </c>
      <c r="C650">
        <f>IF(OR(stditems!C650=5,stditems!C650=10,stditems!C650=11,stditems!C650=30,stditems!C650=16,stditems!C650=12,stditems!C650=25),0,IF(OR(stditems!C650=15,stditems!C650=19,stditems!C650=20,stditems!C650=21,stditems!C650=22,stditems!C650=23,stditems!C650=24,stditems!C650=26,stditems!C650=28,stditems!C650=29,stditems!C650=30,stditems!C650=53,stditems!C650=62,stditems!C650=63,stditems!C650=64,stditems!C650=65,stditems!C650=90),stditems!D650,""))</f>
        <v>114</v>
      </c>
      <c r="D650" t="str">
        <f>IF(ISNA( VLOOKUP(C650,attrDesc!A:C,2,FALSE)),"", "\250/"&amp;VLOOKUP(C650,attrDesc!A:C,2,FALSE)&amp;":"&amp;VLOOKUP(C650,attrDesc!A:C,3,FALSE))</f>
        <v>\250/复活:人物具备复活功能\人物在死亡时起作用\生效一次掉一个持久</v>
      </c>
      <c r="F650" t="str">
        <f t="shared" si="42"/>
        <v>250/复活间隔[72]秒\250/复活后恢复60%血量\253/升级之后复活间隔缩短</v>
      </c>
      <c r="H650" t="str">
        <f t="shared" si="43"/>
        <v>151/装备位置:戒指\249/\250/复活:人物具备复活功能\人物在死亡时起作用\生效一次掉一个持久</v>
      </c>
      <c r="I650" t="str">
        <f t="shared" si="44"/>
        <v>复活戒指+9=151/装备位置:戒指\249/\250/复活:人物具备复活功能\人物在死亡时起作用\生效一次掉一个持久</v>
      </c>
      <c r="J650" t="str">
        <f t="shared" si="45"/>
        <v>\168/[物品备注]\250/复活间隔[72]秒\250/复活后恢复60%血量\253/升级之后复活间隔缩短</v>
      </c>
      <c r="K650" t="str">
        <f t="shared" si="39"/>
        <v>复活戒指+9=\168/[物品备注]\250/复活间隔[72]秒\250/复活后恢复60%血量\253/升级之后复活间隔缩短</v>
      </c>
      <c r="L650">
        <v>72</v>
      </c>
      <c r="M650">
        <v>60</v>
      </c>
      <c r="N650" t="str">
        <f t="shared" si="40"/>
        <v>复活戒指+9 72 60</v>
      </c>
    </row>
    <row r="651" spans="1:14" x14ac:dyDescent="0.2">
      <c r="A651" t="str">
        <f>IF(LEN(stditems!B651)=0,"",stditems!B651)</f>
        <v>复活戒指+10</v>
      </c>
      <c r="B651" t="str">
        <f>IF(stditems!C651=15,"装备位置:头盔",IF(OR(stditems!C651=19,stditems!C651=20,stditems!C651=21),"装备位置:项链",IF(OR(stditems!C651=5,stditems!C651=6),"装备位置:武器",IF(OR(stditems!C651=10,stditems!C651=11),"装备位置:衣服",IF(stditems!C651=16,"装备位置:斗笠",IF(OR(stditems!C651=22,stditems!C651=23),"装备位置:戒指",IF(OR(stditems!C651=24,stditems!C651=26),"装备位置:手镯",IF(stditems!C651=31,"双击使用物品",IF(stditems!C651=4,"书籍,双击使用",IF(stditems!C651=25,"装备位置:毒符",IF(stditems!C651=41,"任务物品",IF(stditems!C651=56,"强化宝石",IF(stditems!C651=0,"药品",IF(stditems!C651=3,"卷轴",IF(stditems!C651=43,"矿石",IF(stditems!C651=2,"可使用物品",IF(stditems!C651=64,"装备位置:腰带",IF(stditems!C651=62,"装备位置:鞋子",IF(stditems!C651=53,"装备位置:宝石\有气血石功能",IF(stditems!C651=63,"装备位置:灵石",IF(stditems!C651=65,"装备位置:官印",IF(stditems!C651=90,"装备位置:灵玉",IF(OR(stditems!C651=72,stditems!C651=73,stditems!C651=74),"装备位置:称号",IF(stditems!C651=30,"装备位置:勋章",IF(stditems!C651=28,"装备位置:马牌",IF(stditems!C651=12,"装备位置:盾牌",IF(OR(stditems!C651=66,stditems!C651=67),"装备位置:时装衣服",IF(OR(stditems!C651=68,stditems!C651=69),"装备位置:时装武器",IF(OR(stditems!C651=75,stditems!C651=76,stditems!C651=77),"装备位置:时装项链",IF(stditems!C651=78,"装备位置:时装头盔",IF(OR(stditems!C651=79,stditems!C651=80),"装备位置:时装手镯",IF(OR(stditems!C651=81,stditems!C651=82),"装备位置:时装戒指",IF(stditems!C651=83,"装备位置:时装勋章",IF(OR(stditems!C651=84,stditems!C651=85),"装备位置:时装腰带",IF(OR(stditems!C651=86,stditems!C651=87),"装备位置:时装靴子",IF(OR(stditems!C651=88,stditems!C651=89),"装备位置:时装宝石","其他物品"))))))))))))))))))))))))))))))))))))</f>
        <v>装备位置:戒指</v>
      </c>
      <c r="C651">
        <f>IF(OR(stditems!C651=5,stditems!C651=10,stditems!C651=11,stditems!C651=30,stditems!C651=16,stditems!C651=12,stditems!C651=25),0,IF(OR(stditems!C651=15,stditems!C651=19,stditems!C651=20,stditems!C651=21,stditems!C651=22,stditems!C651=23,stditems!C651=24,stditems!C651=26,stditems!C651=28,stditems!C651=29,stditems!C651=30,stditems!C651=53,stditems!C651=62,stditems!C651=63,stditems!C651=64,stditems!C651=65,stditems!C651=90),stditems!D651,""))</f>
        <v>114</v>
      </c>
      <c r="D651" t="str">
        <f>IF(ISNA( VLOOKUP(C651,attrDesc!A:C,2,FALSE)),"", "\250/"&amp;VLOOKUP(C651,attrDesc!A:C,2,FALSE)&amp;":"&amp;VLOOKUP(C651,attrDesc!A:C,3,FALSE))</f>
        <v>\250/复活:人物具备复活功能\人物在死亡时起作用\生效一次掉一个持久</v>
      </c>
      <c r="F651" t="str">
        <f t="shared" si="42"/>
        <v>250/复活间隔[69]秒\250/复活后恢复60%血量\253/升级之后复活间隔缩短</v>
      </c>
      <c r="H651" t="str">
        <f t="shared" si="43"/>
        <v>151/装备位置:戒指\249/\250/复活:人物具备复活功能\人物在死亡时起作用\生效一次掉一个持久</v>
      </c>
      <c r="I651" t="str">
        <f t="shared" si="44"/>
        <v>复活戒指+10=151/装备位置:戒指\249/\250/复活:人物具备复活功能\人物在死亡时起作用\生效一次掉一个持久</v>
      </c>
      <c r="J651" t="str">
        <f t="shared" si="45"/>
        <v>\168/[物品备注]\250/复活间隔[69]秒\250/复活后恢复60%血量\253/升级之后复活间隔缩短</v>
      </c>
      <c r="K651" t="str">
        <f t="shared" si="39"/>
        <v>复活戒指+10=\168/[物品备注]\250/复活间隔[69]秒\250/复活后恢复60%血量\253/升级之后复活间隔缩短</v>
      </c>
      <c r="L651">
        <v>69</v>
      </c>
      <c r="M651">
        <v>60</v>
      </c>
      <c r="N651" t="str">
        <f t="shared" si="40"/>
        <v>复活戒指+10 69 60</v>
      </c>
    </row>
    <row r="652" spans="1:14" x14ac:dyDescent="0.2">
      <c r="A652" t="str">
        <f>IF(LEN(stditems!B652)=0,"",stditems!B652)</f>
        <v>复活戒指+11</v>
      </c>
      <c r="B652" t="str">
        <f>IF(stditems!C652=15,"装备位置:头盔",IF(OR(stditems!C652=19,stditems!C652=20,stditems!C652=21),"装备位置:项链",IF(OR(stditems!C652=5,stditems!C652=6),"装备位置:武器",IF(OR(stditems!C652=10,stditems!C652=11),"装备位置:衣服",IF(stditems!C652=16,"装备位置:斗笠",IF(OR(stditems!C652=22,stditems!C652=23),"装备位置:戒指",IF(OR(stditems!C652=24,stditems!C652=26),"装备位置:手镯",IF(stditems!C652=31,"双击使用物品",IF(stditems!C652=4,"书籍,双击使用",IF(stditems!C652=25,"装备位置:毒符",IF(stditems!C652=41,"任务物品",IF(stditems!C652=56,"强化宝石",IF(stditems!C652=0,"药品",IF(stditems!C652=3,"卷轴",IF(stditems!C652=43,"矿石",IF(stditems!C652=2,"可使用物品",IF(stditems!C652=64,"装备位置:腰带",IF(stditems!C652=62,"装备位置:鞋子",IF(stditems!C652=53,"装备位置:宝石\有气血石功能",IF(stditems!C652=63,"装备位置:灵石",IF(stditems!C652=65,"装备位置:官印",IF(stditems!C652=90,"装备位置:灵玉",IF(OR(stditems!C652=72,stditems!C652=73,stditems!C652=74),"装备位置:称号",IF(stditems!C652=30,"装备位置:勋章",IF(stditems!C652=28,"装备位置:马牌",IF(stditems!C652=12,"装备位置:盾牌",IF(OR(stditems!C652=66,stditems!C652=67),"装备位置:时装衣服",IF(OR(stditems!C652=68,stditems!C652=69),"装备位置:时装武器",IF(OR(stditems!C652=75,stditems!C652=76,stditems!C652=77),"装备位置:时装项链",IF(stditems!C652=78,"装备位置:时装头盔",IF(OR(stditems!C652=79,stditems!C652=80),"装备位置:时装手镯",IF(OR(stditems!C652=81,stditems!C652=82),"装备位置:时装戒指",IF(stditems!C652=83,"装备位置:时装勋章",IF(OR(stditems!C652=84,stditems!C652=85),"装备位置:时装腰带",IF(OR(stditems!C652=86,stditems!C652=87),"装备位置:时装靴子",IF(OR(stditems!C652=88,stditems!C652=89),"装备位置:时装宝石","其他物品"))))))))))))))))))))))))))))))))))))</f>
        <v>装备位置:戒指</v>
      </c>
      <c r="C652">
        <f>IF(OR(stditems!C652=5,stditems!C652=10,stditems!C652=11,stditems!C652=30,stditems!C652=16,stditems!C652=12,stditems!C652=25),0,IF(OR(stditems!C652=15,stditems!C652=19,stditems!C652=20,stditems!C652=21,stditems!C652=22,stditems!C652=23,stditems!C652=24,stditems!C652=26,stditems!C652=28,stditems!C652=29,stditems!C652=30,stditems!C652=53,stditems!C652=62,stditems!C652=63,stditems!C652=64,stditems!C652=65,stditems!C652=90),stditems!D652,""))</f>
        <v>114</v>
      </c>
      <c r="D652" t="str">
        <f>IF(ISNA( VLOOKUP(C652,attrDesc!A:C,2,FALSE)),"", "\250/"&amp;VLOOKUP(C652,attrDesc!A:C,2,FALSE)&amp;":"&amp;VLOOKUP(C652,attrDesc!A:C,3,FALSE))</f>
        <v>\250/复活:人物具备复活功能\人物在死亡时起作用\生效一次掉一个持久</v>
      </c>
      <c r="F652" t="str">
        <f t="shared" si="42"/>
        <v>250/复活间隔[66]秒\250/复活后恢复60%血量\253/升级之后复活间隔缩短</v>
      </c>
      <c r="H652" t="str">
        <f t="shared" si="43"/>
        <v>151/装备位置:戒指\249/\250/复活:人物具备复活功能\人物在死亡时起作用\生效一次掉一个持久</v>
      </c>
      <c r="I652" t="str">
        <f t="shared" si="44"/>
        <v>复活戒指+11=151/装备位置:戒指\249/\250/复活:人物具备复活功能\人物在死亡时起作用\生效一次掉一个持久</v>
      </c>
      <c r="J652" t="str">
        <f t="shared" si="45"/>
        <v>\168/[物品备注]\250/复活间隔[66]秒\250/复活后恢复60%血量\253/升级之后复活间隔缩短</v>
      </c>
      <c r="K652" t="str">
        <f t="shared" si="39"/>
        <v>复活戒指+11=\168/[物品备注]\250/复活间隔[66]秒\250/复活后恢复60%血量\253/升级之后复活间隔缩短</v>
      </c>
      <c r="L652">
        <v>66</v>
      </c>
      <c r="M652">
        <v>60</v>
      </c>
      <c r="N652" t="str">
        <f t="shared" si="40"/>
        <v>复活戒指+11 66 60</v>
      </c>
    </row>
    <row r="653" spans="1:14" x14ac:dyDescent="0.2">
      <c r="A653" t="str">
        <f>IF(LEN(stditems!B653)=0,"",stditems!B653)</f>
        <v>复活戒指+12</v>
      </c>
      <c r="B653" t="str">
        <f>IF(stditems!C653=15,"装备位置:头盔",IF(OR(stditems!C653=19,stditems!C653=20,stditems!C653=21),"装备位置:项链",IF(OR(stditems!C653=5,stditems!C653=6),"装备位置:武器",IF(OR(stditems!C653=10,stditems!C653=11),"装备位置:衣服",IF(stditems!C653=16,"装备位置:斗笠",IF(OR(stditems!C653=22,stditems!C653=23),"装备位置:戒指",IF(OR(stditems!C653=24,stditems!C653=26),"装备位置:手镯",IF(stditems!C653=31,"双击使用物品",IF(stditems!C653=4,"书籍,双击使用",IF(stditems!C653=25,"装备位置:毒符",IF(stditems!C653=41,"任务物品",IF(stditems!C653=56,"强化宝石",IF(stditems!C653=0,"药品",IF(stditems!C653=3,"卷轴",IF(stditems!C653=43,"矿石",IF(stditems!C653=2,"可使用物品",IF(stditems!C653=64,"装备位置:腰带",IF(stditems!C653=62,"装备位置:鞋子",IF(stditems!C653=53,"装备位置:宝石\有气血石功能",IF(stditems!C653=63,"装备位置:灵石",IF(stditems!C653=65,"装备位置:官印",IF(stditems!C653=90,"装备位置:灵玉",IF(OR(stditems!C653=72,stditems!C653=73,stditems!C653=74),"装备位置:称号",IF(stditems!C653=30,"装备位置:勋章",IF(stditems!C653=28,"装备位置:马牌",IF(stditems!C653=12,"装备位置:盾牌",IF(OR(stditems!C653=66,stditems!C653=67),"装备位置:时装衣服",IF(OR(stditems!C653=68,stditems!C653=69),"装备位置:时装武器",IF(OR(stditems!C653=75,stditems!C653=76,stditems!C653=77),"装备位置:时装项链",IF(stditems!C653=78,"装备位置:时装头盔",IF(OR(stditems!C653=79,stditems!C653=80),"装备位置:时装手镯",IF(OR(stditems!C653=81,stditems!C653=82),"装备位置:时装戒指",IF(stditems!C653=83,"装备位置:时装勋章",IF(OR(stditems!C653=84,stditems!C653=85),"装备位置:时装腰带",IF(OR(stditems!C653=86,stditems!C653=87),"装备位置:时装靴子",IF(OR(stditems!C653=88,stditems!C653=89),"装备位置:时装宝石","其他物品"))))))))))))))))))))))))))))))))))))</f>
        <v>装备位置:戒指</v>
      </c>
      <c r="C653">
        <f>IF(OR(stditems!C653=5,stditems!C653=10,stditems!C653=11,stditems!C653=30,stditems!C653=16,stditems!C653=12,stditems!C653=25),0,IF(OR(stditems!C653=15,stditems!C653=19,stditems!C653=20,stditems!C653=21,stditems!C653=22,stditems!C653=23,stditems!C653=24,stditems!C653=26,stditems!C653=28,stditems!C653=29,stditems!C653=30,stditems!C653=53,stditems!C653=62,stditems!C653=63,stditems!C653=64,stditems!C653=65,stditems!C653=90),stditems!D653,""))</f>
        <v>114</v>
      </c>
      <c r="D653" t="str">
        <f>IF(ISNA( VLOOKUP(C653,attrDesc!A:C,2,FALSE)),"", "\250/"&amp;VLOOKUP(C653,attrDesc!A:C,2,FALSE)&amp;":"&amp;VLOOKUP(C653,attrDesc!A:C,3,FALSE))</f>
        <v>\250/复活:人物具备复活功能\人物在死亡时起作用\生效一次掉一个持久</v>
      </c>
      <c r="F653" t="str">
        <f t="shared" si="42"/>
        <v>250/复活间隔[63]秒\250/复活后恢复60%血量\253/升级之后复活间隔缩短</v>
      </c>
      <c r="H653" t="str">
        <f t="shared" si="43"/>
        <v>151/装备位置:戒指\249/\250/复活:人物具备复活功能\人物在死亡时起作用\生效一次掉一个持久</v>
      </c>
      <c r="I653" t="str">
        <f t="shared" si="44"/>
        <v>复活戒指+12=151/装备位置:戒指\249/\250/复活:人物具备复活功能\人物在死亡时起作用\生效一次掉一个持久</v>
      </c>
      <c r="J653" t="str">
        <f t="shared" si="45"/>
        <v>\168/[物品备注]\250/复活间隔[63]秒\250/复活后恢复60%血量\253/升级之后复活间隔缩短</v>
      </c>
      <c r="K653" t="str">
        <f t="shared" si="39"/>
        <v>复活戒指+12=\168/[物品备注]\250/复活间隔[63]秒\250/复活后恢复60%血量\253/升级之后复活间隔缩短</v>
      </c>
      <c r="L653">
        <v>63</v>
      </c>
      <c r="M653">
        <v>60</v>
      </c>
      <c r="N653" t="str">
        <f t="shared" si="40"/>
        <v>复活戒指+12 63 60</v>
      </c>
    </row>
    <row r="654" spans="1:14" x14ac:dyDescent="0.2">
      <c r="A654" t="str">
        <f>IF(LEN(stditems!B654)=0,"",stditems!B654)</f>
        <v>复活戒指+13</v>
      </c>
      <c r="B654" t="str">
        <f>IF(stditems!C654=15,"装备位置:头盔",IF(OR(stditems!C654=19,stditems!C654=20,stditems!C654=21),"装备位置:项链",IF(OR(stditems!C654=5,stditems!C654=6),"装备位置:武器",IF(OR(stditems!C654=10,stditems!C654=11),"装备位置:衣服",IF(stditems!C654=16,"装备位置:斗笠",IF(OR(stditems!C654=22,stditems!C654=23),"装备位置:戒指",IF(OR(stditems!C654=24,stditems!C654=26),"装备位置:手镯",IF(stditems!C654=31,"双击使用物品",IF(stditems!C654=4,"书籍,双击使用",IF(stditems!C654=25,"装备位置:毒符",IF(stditems!C654=41,"任务物品",IF(stditems!C654=56,"强化宝石",IF(stditems!C654=0,"药品",IF(stditems!C654=3,"卷轴",IF(stditems!C654=43,"矿石",IF(stditems!C654=2,"可使用物品",IF(stditems!C654=64,"装备位置:腰带",IF(stditems!C654=62,"装备位置:鞋子",IF(stditems!C654=53,"装备位置:宝石\有气血石功能",IF(stditems!C654=63,"装备位置:灵石",IF(stditems!C654=65,"装备位置:官印",IF(stditems!C654=90,"装备位置:灵玉",IF(OR(stditems!C654=72,stditems!C654=73,stditems!C654=74),"装备位置:称号",IF(stditems!C654=30,"装备位置:勋章",IF(stditems!C654=28,"装备位置:马牌",IF(stditems!C654=12,"装备位置:盾牌",IF(OR(stditems!C654=66,stditems!C654=67),"装备位置:时装衣服",IF(OR(stditems!C654=68,stditems!C654=69),"装备位置:时装武器",IF(OR(stditems!C654=75,stditems!C654=76,stditems!C654=77),"装备位置:时装项链",IF(stditems!C654=78,"装备位置:时装头盔",IF(OR(stditems!C654=79,stditems!C654=80),"装备位置:时装手镯",IF(OR(stditems!C654=81,stditems!C654=82),"装备位置:时装戒指",IF(stditems!C654=83,"装备位置:时装勋章",IF(OR(stditems!C654=84,stditems!C654=85),"装备位置:时装腰带",IF(OR(stditems!C654=86,stditems!C654=87),"装备位置:时装靴子",IF(OR(stditems!C654=88,stditems!C654=89),"装备位置:时装宝石","其他物品"))))))))))))))))))))))))))))))))))))</f>
        <v>装备位置:戒指</v>
      </c>
      <c r="C654">
        <f>IF(OR(stditems!C654=5,stditems!C654=10,stditems!C654=11,stditems!C654=30,stditems!C654=16,stditems!C654=12,stditems!C654=25),0,IF(OR(stditems!C654=15,stditems!C654=19,stditems!C654=20,stditems!C654=21,stditems!C654=22,stditems!C654=23,stditems!C654=24,stditems!C654=26,stditems!C654=28,stditems!C654=29,stditems!C654=30,stditems!C654=53,stditems!C654=62,stditems!C654=63,stditems!C654=64,stditems!C654=65,stditems!C654=90),stditems!D654,""))</f>
        <v>114</v>
      </c>
      <c r="D654" t="str">
        <f>IF(ISNA( VLOOKUP(C654,attrDesc!A:C,2,FALSE)),"", "\250/"&amp;VLOOKUP(C654,attrDesc!A:C,2,FALSE)&amp;":"&amp;VLOOKUP(C654,attrDesc!A:C,3,FALSE))</f>
        <v>\250/复活:人物具备复活功能\人物在死亡时起作用\生效一次掉一个持久</v>
      </c>
      <c r="F654" t="str">
        <f t="shared" si="42"/>
        <v>250/复活间隔[60]秒\250/复活后恢复60%血量\253/升级之后复活间隔缩短</v>
      </c>
      <c r="H654" t="str">
        <f t="shared" si="43"/>
        <v>151/装备位置:戒指\249/\250/复活:人物具备复活功能\人物在死亡时起作用\生效一次掉一个持久</v>
      </c>
      <c r="I654" t="str">
        <f t="shared" si="44"/>
        <v>复活戒指+13=151/装备位置:戒指\249/\250/复活:人物具备复活功能\人物在死亡时起作用\生效一次掉一个持久</v>
      </c>
      <c r="J654" t="str">
        <f t="shared" si="45"/>
        <v>\168/[物品备注]\250/复活间隔[60]秒\250/复活后恢复60%血量\253/升级之后复活间隔缩短</v>
      </c>
      <c r="K654" t="str">
        <f t="shared" si="39"/>
        <v>复活戒指+13=\168/[物品备注]\250/复活间隔[60]秒\250/复活后恢复60%血量\253/升级之后复活间隔缩短</v>
      </c>
      <c r="L654">
        <v>60</v>
      </c>
      <c r="M654">
        <v>60</v>
      </c>
      <c r="N654" t="str">
        <f t="shared" si="40"/>
        <v>复活戒指+13 60 60</v>
      </c>
    </row>
    <row r="655" spans="1:14" x14ac:dyDescent="0.2">
      <c r="A655" t="str">
        <f>IF(LEN(stditems!B655)=0,"",stditems!B655)</f>
        <v>复活戒指+14</v>
      </c>
      <c r="B655" t="str">
        <f>IF(stditems!C655=15,"装备位置:头盔",IF(OR(stditems!C655=19,stditems!C655=20,stditems!C655=21),"装备位置:项链",IF(OR(stditems!C655=5,stditems!C655=6),"装备位置:武器",IF(OR(stditems!C655=10,stditems!C655=11),"装备位置:衣服",IF(stditems!C655=16,"装备位置:斗笠",IF(OR(stditems!C655=22,stditems!C655=23),"装备位置:戒指",IF(OR(stditems!C655=24,stditems!C655=26),"装备位置:手镯",IF(stditems!C655=31,"双击使用物品",IF(stditems!C655=4,"书籍,双击使用",IF(stditems!C655=25,"装备位置:毒符",IF(stditems!C655=41,"任务物品",IF(stditems!C655=56,"强化宝石",IF(stditems!C655=0,"药品",IF(stditems!C655=3,"卷轴",IF(stditems!C655=43,"矿石",IF(stditems!C655=2,"可使用物品",IF(stditems!C655=64,"装备位置:腰带",IF(stditems!C655=62,"装备位置:鞋子",IF(stditems!C655=53,"装备位置:宝石\有气血石功能",IF(stditems!C655=63,"装备位置:灵石",IF(stditems!C655=65,"装备位置:官印",IF(stditems!C655=90,"装备位置:灵玉",IF(OR(stditems!C655=72,stditems!C655=73,stditems!C655=74),"装备位置:称号",IF(stditems!C655=30,"装备位置:勋章",IF(stditems!C655=28,"装备位置:马牌",IF(stditems!C655=12,"装备位置:盾牌",IF(OR(stditems!C655=66,stditems!C655=67),"装备位置:时装衣服",IF(OR(stditems!C655=68,stditems!C655=69),"装备位置:时装武器",IF(OR(stditems!C655=75,stditems!C655=76,stditems!C655=77),"装备位置:时装项链",IF(stditems!C655=78,"装备位置:时装头盔",IF(OR(stditems!C655=79,stditems!C655=80),"装备位置:时装手镯",IF(OR(stditems!C655=81,stditems!C655=82),"装备位置:时装戒指",IF(stditems!C655=83,"装备位置:时装勋章",IF(OR(stditems!C655=84,stditems!C655=85),"装备位置:时装腰带",IF(OR(stditems!C655=86,stditems!C655=87),"装备位置:时装靴子",IF(OR(stditems!C655=88,stditems!C655=89),"装备位置:时装宝石","其他物品"))))))))))))))))))))))))))))))))))))</f>
        <v>装备位置:戒指</v>
      </c>
      <c r="C655">
        <f>IF(OR(stditems!C655=5,stditems!C655=10,stditems!C655=11,stditems!C655=30,stditems!C655=16,stditems!C655=12,stditems!C655=25),0,IF(OR(stditems!C655=15,stditems!C655=19,stditems!C655=20,stditems!C655=21,stditems!C655=22,stditems!C655=23,stditems!C655=24,stditems!C655=26,stditems!C655=28,stditems!C655=29,stditems!C655=30,stditems!C655=53,stditems!C655=62,stditems!C655=63,stditems!C655=64,stditems!C655=65,stditems!C655=90),stditems!D655,""))</f>
        <v>114</v>
      </c>
      <c r="D655" t="str">
        <f>IF(ISNA( VLOOKUP(C655,attrDesc!A:C,2,FALSE)),"", "\250/"&amp;VLOOKUP(C655,attrDesc!A:C,2,FALSE)&amp;":"&amp;VLOOKUP(C655,attrDesc!A:C,3,FALSE))</f>
        <v>\250/复活:人物具备复活功能\人物在死亡时起作用\生效一次掉一个持久</v>
      </c>
      <c r="F655" t="str">
        <f>"250/复活间隔["&amp;L655&amp;"]秒\250/复活后恢复"&amp;M655&amp;"%血量\253/升级之后恢复血量增加"</f>
        <v>250/复活间隔[60]秒\250/复活后恢复63%血量\253/升级之后恢复血量增加</v>
      </c>
      <c r="H655" t="str">
        <f t="shared" si="43"/>
        <v>151/装备位置:戒指\249/\250/复活:人物具备复活功能\人物在死亡时起作用\生效一次掉一个持久</v>
      </c>
      <c r="I655" t="str">
        <f t="shared" si="44"/>
        <v>复活戒指+14=151/装备位置:戒指\249/\250/复活:人物具备复活功能\人物在死亡时起作用\生效一次掉一个持久</v>
      </c>
      <c r="J655" t="str">
        <f t="shared" si="45"/>
        <v>\168/[物品备注]\250/复活间隔[60]秒\250/复活后恢复63%血量\253/升级之后恢复血量增加</v>
      </c>
      <c r="K655" t="str">
        <f t="shared" si="39"/>
        <v>复活戒指+14=\168/[物品备注]\250/复活间隔[60]秒\250/复活后恢复63%血量\253/升级之后恢复血量增加</v>
      </c>
      <c r="L655">
        <v>60</v>
      </c>
      <c r="M655">
        <v>63</v>
      </c>
      <c r="N655" t="str">
        <f t="shared" si="40"/>
        <v>复活戒指+14 60 63</v>
      </c>
    </row>
    <row r="656" spans="1:14" x14ac:dyDescent="0.2">
      <c r="A656" t="str">
        <f>IF(LEN(stditems!B656)=0,"",stditems!B656)</f>
        <v>复活戒指+15</v>
      </c>
      <c r="B656" t="str">
        <f>IF(stditems!C656=15,"装备位置:头盔",IF(OR(stditems!C656=19,stditems!C656=20,stditems!C656=21),"装备位置:项链",IF(OR(stditems!C656=5,stditems!C656=6),"装备位置:武器",IF(OR(stditems!C656=10,stditems!C656=11),"装备位置:衣服",IF(stditems!C656=16,"装备位置:斗笠",IF(OR(stditems!C656=22,stditems!C656=23),"装备位置:戒指",IF(OR(stditems!C656=24,stditems!C656=26),"装备位置:手镯",IF(stditems!C656=31,"双击使用物品",IF(stditems!C656=4,"书籍,双击使用",IF(stditems!C656=25,"装备位置:毒符",IF(stditems!C656=41,"任务物品",IF(stditems!C656=56,"强化宝石",IF(stditems!C656=0,"药品",IF(stditems!C656=3,"卷轴",IF(stditems!C656=43,"矿石",IF(stditems!C656=2,"可使用物品",IF(stditems!C656=64,"装备位置:腰带",IF(stditems!C656=62,"装备位置:鞋子",IF(stditems!C656=53,"装备位置:宝石\有气血石功能",IF(stditems!C656=63,"装备位置:灵石",IF(stditems!C656=65,"装备位置:官印",IF(stditems!C656=90,"装备位置:灵玉",IF(OR(stditems!C656=72,stditems!C656=73,stditems!C656=74),"装备位置:称号",IF(stditems!C656=30,"装备位置:勋章",IF(stditems!C656=28,"装备位置:马牌",IF(stditems!C656=12,"装备位置:盾牌",IF(OR(stditems!C656=66,stditems!C656=67),"装备位置:时装衣服",IF(OR(stditems!C656=68,stditems!C656=69),"装备位置:时装武器",IF(OR(stditems!C656=75,stditems!C656=76,stditems!C656=77),"装备位置:时装项链",IF(stditems!C656=78,"装备位置:时装头盔",IF(OR(stditems!C656=79,stditems!C656=80),"装备位置:时装手镯",IF(OR(stditems!C656=81,stditems!C656=82),"装备位置:时装戒指",IF(stditems!C656=83,"装备位置:时装勋章",IF(OR(stditems!C656=84,stditems!C656=85),"装备位置:时装腰带",IF(OR(stditems!C656=86,stditems!C656=87),"装备位置:时装靴子",IF(OR(stditems!C656=88,stditems!C656=89),"装备位置:时装宝石","其他物品"))))))))))))))))))))))))))))))))))))</f>
        <v>装备位置:戒指</v>
      </c>
      <c r="C656">
        <f>IF(OR(stditems!C656=5,stditems!C656=10,stditems!C656=11,stditems!C656=30,stditems!C656=16,stditems!C656=12,stditems!C656=25),0,IF(OR(stditems!C656=15,stditems!C656=19,stditems!C656=20,stditems!C656=21,stditems!C656=22,stditems!C656=23,stditems!C656=24,stditems!C656=26,stditems!C656=28,stditems!C656=29,stditems!C656=30,stditems!C656=53,stditems!C656=62,stditems!C656=63,stditems!C656=64,stditems!C656=65,stditems!C656=90),stditems!D656,""))</f>
        <v>114</v>
      </c>
      <c r="D656" t="str">
        <f>IF(ISNA( VLOOKUP(C656,attrDesc!A:C,2,FALSE)),"", "\250/"&amp;VLOOKUP(C656,attrDesc!A:C,2,FALSE)&amp;":"&amp;VLOOKUP(C656,attrDesc!A:C,3,FALSE))</f>
        <v>\250/复活:人物具备复活功能\人物在死亡时起作用\生效一次掉一个持久</v>
      </c>
      <c r="F656" t="str">
        <f t="shared" ref="F656:F667" si="46">"250/复活间隔["&amp;L656&amp;"]秒\250/复活后恢复"&amp;M656&amp;"%血量\253/升级之后恢复血量增加"</f>
        <v>250/复活间隔[60]秒\250/复活后恢复66%血量\253/升级之后恢复血量增加</v>
      </c>
      <c r="H656" t="str">
        <f t="shared" si="43"/>
        <v>151/装备位置:戒指\249/\250/复活:人物具备复活功能\人物在死亡时起作用\生效一次掉一个持久</v>
      </c>
      <c r="I656" t="str">
        <f t="shared" si="44"/>
        <v>复活戒指+15=151/装备位置:戒指\249/\250/复活:人物具备复活功能\人物在死亡时起作用\生效一次掉一个持久</v>
      </c>
      <c r="J656" t="str">
        <f t="shared" si="45"/>
        <v>\168/[物品备注]\250/复活间隔[60]秒\250/复活后恢复66%血量\253/升级之后恢复血量增加</v>
      </c>
      <c r="K656" t="str">
        <f t="shared" si="39"/>
        <v>复活戒指+15=\168/[物品备注]\250/复活间隔[60]秒\250/复活后恢复66%血量\253/升级之后恢复血量增加</v>
      </c>
      <c r="L656">
        <v>60</v>
      </c>
      <c r="M656">
        <v>66</v>
      </c>
      <c r="N656" t="str">
        <f t="shared" si="40"/>
        <v>复活戒指+15 60 66</v>
      </c>
    </row>
    <row r="657" spans="1:14" x14ac:dyDescent="0.2">
      <c r="A657" t="str">
        <f>IF(LEN(stditems!B657)=0,"",stditems!B657)</f>
        <v>复活戒指+16</v>
      </c>
      <c r="B657" t="str">
        <f>IF(stditems!C657=15,"装备位置:头盔",IF(OR(stditems!C657=19,stditems!C657=20,stditems!C657=21),"装备位置:项链",IF(OR(stditems!C657=5,stditems!C657=6),"装备位置:武器",IF(OR(stditems!C657=10,stditems!C657=11),"装备位置:衣服",IF(stditems!C657=16,"装备位置:斗笠",IF(OR(stditems!C657=22,stditems!C657=23),"装备位置:戒指",IF(OR(stditems!C657=24,stditems!C657=26),"装备位置:手镯",IF(stditems!C657=31,"双击使用物品",IF(stditems!C657=4,"书籍,双击使用",IF(stditems!C657=25,"装备位置:毒符",IF(stditems!C657=41,"任务物品",IF(stditems!C657=56,"强化宝石",IF(stditems!C657=0,"药品",IF(stditems!C657=3,"卷轴",IF(stditems!C657=43,"矿石",IF(stditems!C657=2,"可使用物品",IF(stditems!C657=64,"装备位置:腰带",IF(stditems!C657=62,"装备位置:鞋子",IF(stditems!C657=53,"装备位置:宝石\有气血石功能",IF(stditems!C657=63,"装备位置:灵石",IF(stditems!C657=65,"装备位置:官印",IF(stditems!C657=90,"装备位置:灵玉",IF(OR(stditems!C657=72,stditems!C657=73,stditems!C657=74),"装备位置:称号",IF(stditems!C657=30,"装备位置:勋章",IF(stditems!C657=28,"装备位置:马牌",IF(stditems!C657=12,"装备位置:盾牌",IF(OR(stditems!C657=66,stditems!C657=67),"装备位置:时装衣服",IF(OR(stditems!C657=68,stditems!C657=69),"装备位置:时装武器",IF(OR(stditems!C657=75,stditems!C657=76,stditems!C657=77),"装备位置:时装项链",IF(stditems!C657=78,"装备位置:时装头盔",IF(OR(stditems!C657=79,stditems!C657=80),"装备位置:时装手镯",IF(OR(stditems!C657=81,stditems!C657=82),"装备位置:时装戒指",IF(stditems!C657=83,"装备位置:时装勋章",IF(OR(stditems!C657=84,stditems!C657=85),"装备位置:时装腰带",IF(OR(stditems!C657=86,stditems!C657=87),"装备位置:时装靴子",IF(OR(stditems!C657=88,stditems!C657=89),"装备位置:时装宝石","其他物品"))))))))))))))))))))))))))))))))))))</f>
        <v>装备位置:戒指</v>
      </c>
      <c r="C657">
        <f>IF(OR(stditems!C657=5,stditems!C657=10,stditems!C657=11,stditems!C657=30,stditems!C657=16,stditems!C657=12,stditems!C657=25),0,IF(OR(stditems!C657=15,stditems!C657=19,stditems!C657=20,stditems!C657=21,stditems!C657=22,stditems!C657=23,stditems!C657=24,stditems!C657=26,stditems!C657=28,stditems!C657=29,stditems!C657=30,stditems!C657=53,stditems!C657=62,stditems!C657=63,stditems!C657=64,stditems!C657=65,stditems!C657=90),stditems!D657,""))</f>
        <v>114</v>
      </c>
      <c r="D657" t="str">
        <f>IF(ISNA( VLOOKUP(C657,attrDesc!A:C,2,FALSE)),"", "\250/"&amp;VLOOKUP(C657,attrDesc!A:C,2,FALSE)&amp;":"&amp;VLOOKUP(C657,attrDesc!A:C,3,FALSE))</f>
        <v>\250/复活:人物具备复活功能\人物在死亡时起作用\生效一次掉一个持久</v>
      </c>
      <c r="F657" t="str">
        <f t="shared" si="46"/>
        <v>250/复活间隔[60]秒\250/复活后恢复69%血量\253/升级之后恢复血量增加</v>
      </c>
      <c r="H657" t="str">
        <f t="shared" si="43"/>
        <v>151/装备位置:戒指\249/\250/复活:人物具备复活功能\人物在死亡时起作用\生效一次掉一个持久</v>
      </c>
      <c r="I657" t="str">
        <f t="shared" si="44"/>
        <v>复活戒指+16=151/装备位置:戒指\249/\250/复活:人物具备复活功能\人物在死亡时起作用\生效一次掉一个持久</v>
      </c>
      <c r="J657" t="str">
        <f t="shared" si="45"/>
        <v>\168/[物品备注]\250/复活间隔[60]秒\250/复活后恢复69%血量\253/升级之后恢复血量增加</v>
      </c>
      <c r="K657" t="str">
        <f t="shared" si="39"/>
        <v>复活戒指+16=\168/[物品备注]\250/复活间隔[60]秒\250/复活后恢复69%血量\253/升级之后恢复血量增加</v>
      </c>
      <c r="L657">
        <v>60</v>
      </c>
      <c r="M657">
        <v>69</v>
      </c>
      <c r="N657" t="str">
        <f t="shared" si="40"/>
        <v>复活戒指+16 60 69</v>
      </c>
    </row>
    <row r="658" spans="1:14" x14ac:dyDescent="0.2">
      <c r="A658" t="str">
        <f>IF(LEN(stditems!B658)=0,"",stditems!B658)</f>
        <v>复活戒指+17</v>
      </c>
      <c r="B658" t="str">
        <f>IF(stditems!C658=15,"装备位置:头盔",IF(OR(stditems!C658=19,stditems!C658=20,stditems!C658=21),"装备位置:项链",IF(OR(stditems!C658=5,stditems!C658=6),"装备位置:武器",IF(OR(stditems!C658=10,stditems!C658=11),"装备位置:衣服",IF(stditems!C658=16,"装备位置:斗笠",IF(OR(stditems!C658=22,stditems!C658=23),"装备位置:戒指",IF(OR(stditems!C658=24,stditems!C658=26),"装备位置:手镯",IF(stditems!C658=31,"双击使用物品",IF(stditems!C658=4,"书籍,双击使用",IF(stditems!C658=25,"装备位置:毒符",IF(stditems!C658=41,"任务物品",IF(stditems!C658=56,"强化宝石",IF(stditems!C658=0,"药品",IF(stditems!C658=3,"卷轴",IF(stditems!C658=43,"矿石",IF(stditems!C658=2,"可使用物品",IF(stditems!C658=64,"装备位置:腰带",IF(stditems!C658=62,"装备位置:鞋子",IF(stditems!C658=53,"装备位置:宝石\有气血石功能",IF(stditems!C658=63,"装备位置:灵石",IF(stditems!C658=65,"装备位置:官印",IF(stditems!C658=90,"装备位置:灵玉",IF(OR(stditems!C658=72,stditems!C658=73,stditems!C658=74),"装备位置:称号",IF(stditems!C658=30,"装备位置:勋章",IF(stditems!C658=28,"装备位置:马牌",IF(stditems!C658=12,"装备位置:盾牌",IF(OR(stditems!C658=66,stditems!C658=67),"装备位置:时装衣服",IF(OR(stditems!C658=68,stditems!C658=69),"装备位置:时装武器",IF(OR(stditems!C658=75,stditems!C658=76,stditems!C658=77),"装备位置:时装项链",IF(stditems!C658=78,"装备位置:时装头盔",IF(OR(stditems!C658=79,stditems!C658=80),"装备位置:时装手镯",IF(OR(stditems!C658=81,stditems!C658=82),"装备位置:时装戒指",IF(stditems!C658=83,"装备位置:时装勋章",IF(OR(stditems!C658=84,stditems!C658=85),"装备位置:时装腰带",IF(OR(stditems!C658=86,stditems!C658=87),"装备位置:时装靴子",IF(OR(stditems!C658=88,stditems!C658=89),"装备位置:时装宝石","其他物品"))))))))))))))))))))))))))))))))))))</f>
        <v>装备位置:戒指</v>
      </c>
      <c r="C658">
        <f>IF(OR(stditems!C658=5,stditems!C658=10,stditems!C658=11,stditems!C658=30,stditems!C658=16,stditems!C658=12,stditems!C658=25),0,IF(OR(stditems!C658=15,stditems!C658=19,stditems!C658=20,stditems!C658=21,stditems!C658=22,stditems!C658=23,stditems!C658=24,stditems!C658=26,stditems!C658=28,stditems!C658=29,stditems!C658=30,stditems!C658=53,stditems!C658=62,stditems!C658=63,stditems!C658=64,stditems!C658=65,stditems!C658=90),stditems!D658,""))</f>
        <v>114</v>
      </c>
      <c r="D658" t="str">
        <f>IF(ISNA( VLOOKUP(C658,attrDesc!A:C,2,FALSE)),"", "\250/"&amp;VLOOKUP(C658,attrDesc!A:C,2,FALSE)&amp;":"&amp;VLOOKUP(C658,attrDesc!A:C,3,FALSE))</f>
        <v>\250/复活:人物具备复活功能\人物在死亡时起作用\生效一次掉一个持久</v>
      </c>
      <c r="F658" t="str">
        <f t="shared" si="46"/>
        <v>250/复活间隔[60]秒\250/复活后恢复72%血量\253/升级之后恢复血量增加</v>
      </c>
      <c r="H658" t="str">
        <f t="shared" si="43"/>
        <v>151/装备位置:戒指\249/\250/复活:人物具备复活功能\人物在死亡时起作用\生效一次掉一个持久</v>
      </c>
      <c r="I658" t="str">
        <f t="shared" si="44"/>
        <v>复活戒指+17=151/装备位置:戒指\249/\250/复活:人物具备复活功能\人物在死亡时起作用\生效一次掉一个持久</v>
      </c>
      <c r="J658" t="str">
        <f t="shared" si="45"/>
        <v>\168/[物品备注]\250/复活间隔[60]秒\250/复活后恢复72%血量\253/升级之后恢复血量增加</v>
      </c>
      <c r="K658" t="str">
        <f t="shared" si="39"/>
        <v>复活戒指+17=\168/[物品备注]\250/复活间隔[60]秒\250/复活后恢复72%血量\253/升级之后恢复血量增加</v>
      </c>
      <c r="L658">
        <v>60</v>
      </c>
      <c r="M658">
        <v>72</v>
      </c>
      <c r="N658" t="str">
        <f t="shared" si="40"/>
        <v>复活戒指+17 60 72</v>
      </c>
    </row>
    <row r="659" spans="1:14" x14ac:dyDescent="0.2">
      <c r="A659" t="str">
        <f>IF(LEN(stditems!B659)=0,"",stditems!B659)</f>
        <v>复活戒指+18</v>
      </c>
      <c r="B659" t="str">
        <f>IF(stditems!C659=15,"装备位置:头盔",IF(OR(stditems!C659=19,stditems!C659=20,stditems!C659=21),"装备位置:项链",IF(OR(stditems!C659=5,stditems!C659=6),"装备位置:武器",IF(OR(stditems!C659=10,stditems!C659=11),"装备位置:衣服",IF(stditems!C659=16,"装备位置:斗笠",IF(OR(stditems!C659=22,stditems!C659=23),"装备位置:戒指",IF(OR(stditems!C659=24,stditems!C659=26),"装备位置:手镯",IF(stditems!C659=31,"双击使用物品",IF(stditems!C659=4,"书籍,双击使用",IF(stditems!C659=25,"装备位置:毒符",IF(stditems!C659=41,"任务物品",IF(stditems!C659=56,"强化宝石",IF(stditems!C659=0,"药品",IF(stditems!C659=3,"卷轴",IF(stditems!C659=43,"矿石",IF(stditems!C659=2,"可使用物品",IF(stditems!C659=64,"装备位置:腰带",IF(stditems!C659=62,"装备位置:鞋子",IF(stditems!C659=53,"装备位置:宝石\有气血石功能",IF(stditems!C659=63,"装备位置:灵石",IF(stditems!C659=65,"装备位置:官印",IF(stditems!C659=90,"装备位置:灵玉",IF(OR(stditems!C659=72,stditems!C659=73,stditems!C659=74),"装备位置:称号",IF(stditems!C659=30,"装备位置:勋章",IF(stditems!C659=28,"装备位置:马牌",IF(stditems!C659=12,"装备位置:盾牌",IF(OR(stditems!C659=66,stditems!C659=67),"装备位置:时装衣服",IF(OR(stditems!C659=68,stditems!C659=69),"装备位置:时装武器",IF(OR(stditems!C659=75,stditems!C659=76,stditems!C659=77),"装备位置:时装项链",IF(stditems!C659=78,"装备位置:时装头盔",IF(OR(stditems!C659=79,stditems!C659=80),"装备位置:时装手镯",IF(OR(stditems!C659=81,stditems!C659=82),"装备位置:时装戒指",IF(stditems!C659=83,"装备位置:时装勋章",IF(OR(stditems!C659=84,stditems!C659=85),"装备位置:时装腰带",IF(OR(stditems!C659=86,stditems!C659=87),"装备位置:时装靴子",IF(OR(stditems!C659=88,stditems!C659=89),"装备位置:时装宝石","其他物品"))))))))))))))))))))))))))))))))))))</f>
        <v>装备位置:戒指</v>
      </c>
      <c r="C659">
        <f>IF(OR(stditems!C659=5,stditems!C659=10,stditems!C659=11,stditems!C659=30,stditems!C659=16,stditems!C659=12,stditems!C659=25),0,IF(OR(stditems!C659=15,stditems!C659=19,stditems!C659=20,stditems!C659=21,stditems!C659=22,stditems!C659=23,stditems!C659=24,stditems!C659=26,stditems!C659=28,stditems!C659=29,stditems!C659=30,stditems!C659=53,stditems!C659=62,stditems!C659=63,stditems!C659=64,stditems!C659=65,stditems!C659=90),stditems!D659,""))</f>
        <v>114</v>
      </c>
      <c r="D659" t="str">
        <f>IF(ISNA( VLOOKUP(C659,attrDesc!A:C,2,FALSE)),"", "\250/"&amp;VLOOKUP(C659,attrDesc!A:C,2,FALSE)&amp;":"&amp;VLOOKUP(C659,attrDesc!A:C,3,FALSE))</f>
        <v>\250/复活:人物具备复活功能\人物在死亡时起作用\生效一次掉一个持久</v>
      </c>
      <c r="F659" t="str">
        <f t="shared" si="46"/>
        <v>250/复活间隔[60]秒\250/复活后恢复75%血量\253/升级之后恢复血量增加</v>
      </c>
      <c r="H659" t="str">
        <f t="shared" si="43"/>
        <v>151/装备位置:戒指\249/\250/复活:人物具备复活功能\人物在死亡时起作用\生效一次掉一个持久</v>
      </c>
      <c r="I659" t="str">
        <f t="shared" si="44"/>
        <v>复活戒指+18=151/装备位置:戒指\249/\250/复活:人物具备复活功能\人物在死亡时起作用\生效一次掉一个持久</v>
      </c>
      <c r="J659" t="str">
        <f t="shared" si="45"/>
        <v>\168/[物品备注]\250/复活间隔[60]秒\250/复活后恢复75%血量\253/升级之后恢复血量增加</v>
      </c>
      <c r="K659" t="str">
        <f t="shared" si="39"/>
        <v>复活戒指+18=\168/[物品备注]\250/复活间隔[60]秒\250/复活后恢复75%血量\253/升级之后恢复血量增加</v>
      </c>
      <c r="L659">
        <v>60</v>
      </c>
      <c r="M659">
        <v>75</v>
      </c>
      <c r="N659" t="str">
        <f t="shared" si="40"/>
        <v>复活戒指+18 60 75</v>
      </c>
    </row>
    <row r="660" spans="1:14" x14ac:dyDescent="0.2">
      <c r="A660" t="str">
        <f>IF(LEN(stditems!B660)=0,"",stditems!B660)</f>
        <v>复活戒指+19</v>
      </c>
      <c r="B660" t="str">
        <f>IF(stditems!C660=15,"装备位置:头盔",IF(OR(stditems!C660=19,stditems!C660=20,stditems!C660=21),"装备位置:项链",IF(OR(stditems!C660=5,stditems!C660=6),"装备位置:武器",IF(OR(stditems!C660=10,stditems!C660=11),"装备位置:衣服",IF(stditems!C660=16,"装备位置:斗笠",IF(OR(stditems!C660=22,stditems!C660=23),"装备位置:戒指",IF(OR(stditems!C660=24,stditems!C660=26),"装备位置:手镯",IF(stditems!C660=31,"双击使用物品",IF(stditems!C660=4,"书籍,双击使用",IF(stditems!C660=25,"装备位置:毒符",IF(stditems!C660=41,"任务物品",IF(stditems!C660=56,"强化宝石",IF(stditems!C660=0,"药品",IF(stditems!C660=3,"卷轴",IF(stditems!C660=43,"矿石",IF(stditems!C660=2,"可使用物品",IF(stditems!C660=64,"装备位置:腰带",IF(stditems!C660=62,"装备位置:鞋子",IF(stditems!C660=53,"装备位置:宝石\有气血石功能",IF(stditems!C660=63,"装备位置:灵石",IF(stditems!C660=65,"装备位置:官印",IF(stditems!C660=90,"装备位置:灵玉",IF(OR(stditems!C660=72,stditems!C660=73,stditems!C660=74),"装备位置:称号",IF(stditems!C660=30,"装备位置:勋章",IF(stditems!C660=28,"装备位置:马牌",IF(stditems!C660=12,"装备位置:盾牌",IF(OR(stditems!C660=66,stditems!C660=67),"装备位置:时装衣服",IF(OR(stditems!C660=68,stditems!C660=69),"装备位置:时装武器",IF(OR(stditems!C660=75,stditems!C660=76,stditems!C660=77),"装备位置:时装项链",IF(stditems!C660=78,"装备位置:时装头盔",IF(OR(stditems!C660=79,stditems!C660=80),"装备位置:时装手镯",IF(OR(stditems!C660=81,stditems!C660=82),"装备位置:时装戒指",IF(stditems!C660=83,"装备位置:时装勋章",IF(OR(stditems!C660=84,stditems!C660=85),"装备位置:时装腰带",IF(OR(stditems!C660=86,stditems!C660=87),"装备位置:时装靴子",IF(OR(stditems!C660=88,stditems!C660=89),"装备位置:时装宝石","其他物品"))))))))))))))))))))))))))))))))))))</f>
        <v>装备位置:戒指</v>
      </c>
      <c r="C660">
        <f>IF(OR(stditems!C660=5,stditems!C660=10,stditems!C660=11,stditems!C660=30,stditems!C660=16,stditems!C660=12,stditems!C660=25),0,IF(OR(stditems!C660=15,stditems!C660=19,stditems!C660=20,stditems!C660=21,stditems!C660=22,stditems!C660=23,stditems!C660=24,stditems!C660=26,stditems!C660=28,stditems!C660=29,stditems!C660=30,stditems!C660=53,stditems!C660=62,stditems!C660=63,stditems!C660=64,stditems!C660=65,stditems!C660=90),stditems!D660,""))</f>
        <v>114</v>
      </c>
      <c r="D660" t="str">
        <f>IF(ISNA( VLOOKUP(C660,attrDesc!A:C,2,FALSE)),"", "\250/"&amp;VLOOKUP(C660,attrDesc!A:C,2,FALSE)&amp;":"&amp;VLOOKUP(C660,attrDesc!A:C,3,FALSE))</f>
        <v>\250/复活:人物具备复活功能\人物在死亡时起作用\生效一次掉一个持久</v>
      </c>
      <c r="F660" t="str">
        <f t="shared" si="46"/>
        <v>250/复活间隔[60]秒\250/复活后恢复78%血量\253/升级之后恢复血量增加</v>
      </c>
      <c r="H660" t="str">
        <f t="shared" si="43"/>
        <v>151/装备位置:戒指\249/\250/复活:人物具备复活功能\人物在死亡时起作用\生效一次掉一个持久</v>
      </c>
      <c r="I660" t="str">
        <f t="shared" si="44"/>
        <v>复活戒指+19=151/装备位置:戒指\249/\250/复活:人物具备复活功能\人物在死亡时起作用\生效一次掉一个持久</v>
      </c>
      <c r="J660" t="str">
        <f t="shared" si="45"/>
        <v>\168/[物品备注]\250/复活间隔[60]秒\250/复活后恢复78%血量\253/升级之后恢复血量增加</v>
      </c>
      <c r="K660" t="str">
        <f t="shared" si="39"/>
        <v>复活戒指+19=\168/[物品备注]\250/复活间隔[60]秒\250/复活后恢复78%血量\253/升级之后恢复血量增加</v>
      </c>
      <c r="L660">
        <v>60</v>
      </c>
      <c r="M660">
        <v>78</v>
      </c>
      <c r="N660" t="str">
        <f t="shared" si="40"/>
        <v>复活戒指+19 60 78</v>
      </c>
    </row>
    <row r="661" spans="1:14" x14ac:dyDescent="0.2">
      <c r="A661" t="str">
        <f>IF(LEN(stditems!B661)=0,"",stditems!B661)</f>
        <v>复活戒指+20</v>
      </c>
      <c r="B661" t="str">
        <f>IF(stditems!C661=15,"装备位置:头盔",IF(OR(stditems!C661=19,stditems!C661=20,stditems!C661=21),"装备位置:项链",IF(OR(stditems!C661=5,stditems!C661=6),"装备位置:武器",IF(OR(stditems!C661=10,stditems!C661=11),"装备位置:衣服",IF(stditems!C661=16,"装备位置:斗笠",IF(OR(stditems!C661=22,stditems!C661=23),"装备位置:戒指",IF(OR(stditems!C661=24,stditems!C661=26),"装备位置:手镯",IF(stditems!C661=31,"双击使用物品",IF(stditems!C661=4,"书籍,双击使用",IF(stditems!C661=25,"装备位置:毒符",IF(stditems!C661=41,"任务物品",IF(stditems!C661=56,"强化宝石",IF(stditems!C661=0,"药品",IF(stditems!C661=3,"卷轴",IF(stditems!C661=43,"矿石",IF(stditems!C661=2,"可使用物品",IF(stditems!C661=64,"装备位置:腰带",IF(stditems!C661=62,"装备位置:鞋子",IF(stditems!C661=53,"装备位置:宝石\有气血石功能",IF(stditems!C661=63,"装备位置:灵石",IF(stditems!C661=65,"装备位置:官印",IF(stditems!C661=90,"装备位置:灵玉",IF(OR(stditems!C661=72,stditems!C661=73,stditems!C661=74),"装备位置:称号",IF(stditems!C661=30,"装备位置:勋章",IF(stditems!C661=28,"装备位置:马牌",IF(stditems!C661=12,"装备位置:盾牌",IF(OR(stditems!C661=66,stditems!C661=67),"装备位置:时装衣服",IF(OR(stditems!C661=68,stditems!C661=69),"装备位置:时装武器",IF(OR(stditems!C661=75,stditems!C661=76,stditems!C661=77),"装备位置:时装项链",IF(stditems!C661=78,"装备位置:时装头盔",IF(OR(stditems!C661=79,stditems!C661=80),"装备位置:时装手镯",IF(OR(stditems!C661=81,stditems!C661=82),"装备位置:时装戒指",IF(stditems!C661=83,"装备位置:时装勋章",IF(OR(stditems!C661=84,stditems!C661=85),"装备位置:时装腰带",IF(OR(stditems!C661=86,stditems!C661=87),"装备位置:时装靴子",IF(OR(stditems!C661=88,stditems!C661=89),"装备位置:时装宝石","其他物品"))))))))))))))))))))))))))))))))))))</f>
        <v>装备位置:戒指</v>
      </c>
      <c r="C661">
        <f>IF(OR(stditems!C661=5,stditems!C661=10,stditems!C661=11,stditems!C661=30,stditems!C661=16,stditems!C661=12,stditems!C661=25),0,IF(OR(stditems!C661=15,stditems!C661=19,stditems!C661=20,stditems!C661=21,stditems!C661=22,stditems!C661=23,stditems!C661=24,stditems!C661=26,stditems!C661=28,stditems!C661=29,stditems!C661=30,stditems!C661=53,stditems!C661=62,stditems!C661=63,stditems!C661=64,stditems!C661=65,stditems!C661=90),stditems!D661,""))</f>
        <v>114</v>
      </c>
      <c r="D661" t="str">
        <f>IF(ISNA( VLOOKUP(C661,attrDesc!A:C,2,FALSE)),"", "\250/"&amp;VLOOKUP(C661,attrDesc!A:C,2,FALSE)&amp;":"&amp;VLOOKUP(C661,attrDesc!A:C,3,FALSE))</f>
        <v>\250/复活:人物具备复活功能\人物在死亡时起作用\生效一次掉一个持久</v>
      </c>
      <c r="F661" t="str">
        <f t="shared" si="46"/>
        <v>250/复活间隔[60]秒\250/复活后恢复81%血量\253/升级之后恢复血量增加</v>
      </c>
      <c r="H661" t="str">
        <f t="shared" si="43"/>
        <v>151/装备位置:戒指\249/\250/复活:人物具备复活功能\人物在死亡时起作用\生效一次掉一个持久</v>
      </c>
      <c r="I661" t="str">
        <f t="shared" si="44"/>
        <v>复活戒指+20=151/装备位置:戒指\249/\250/复活:人物具备复活功能\人物在死亡时起作用\生效一次掉一个持久</v>
      </c>
      <c r="J661" t="str">
        <f t="shared" si="45"/>
        <v>\168/[物品备注]\250/复活间隔[60]秒\250/复活后恢复81%血量\253/升级之后恢复血量增加</v>
      </c>
      <c r="K661" t="str">
        <f t="shared" si="39"/>
        <v>复活戒指+20=\168/[物品备注]\250/复活间隔[60]秒\250/复活后恢复81%血量\253/升级之后恢复血量增加</v>
      </c>
      <c r="L661">
        <v>60</v>
      </c>
      <c r="M661">
        <v>81</v>
      </c>
      <c r="N661" t="str">
        <f t="shared" si="40"/>
        <v>复活戒指+20 60 81</v>
      </c>
    </row>
    <row r="662" spans="1:14" x14ac:dyDescent="0.2">
      <c r="A662" t="str">
        <f>IF(LEN(stditems!B662)=0,"",stditems!B662)</f>
        <v>复活戒指+21</v>
      </c>
      <c r="B662" t="str">
        <f>IF(stditems!C662=15,"装备位置:头盔",IF(OR(stditems!C662=19,stditems!C662=20,stditems!C662=21),"装备位置:项链",IF(OR(stditems!C662=5,stditems!C662=6),"装备位置:武器",IF(OR(stditems!C662=10,stditems!C662=11),"装备位置:衣服",IF(stditems!C662=16,"装备位置:斗笠",IF(OR(stditems!C662=22,stditems!C662=23),"装备位置:戒指",IF(OR(stditems!C662=24,stditems!C662=26),"装备位置:手镯",IF(stditems!C662=31,"双击使用物品",IF(stditems!C662=4,"书籍,双击使用",IF(stditems!C662=25,"装备位置:毒符",IF(stditems!C662=41,"任务物品",IF(stditems!C662=56,"强化宝石",IF(stditems!C662=0,"药品",IF(stditems!C662=3,"卷轴",IF(stditems!C662=43,"矿石",IF(stditems!C662=2,"可使用物品",IF(stditems!C662=64,"装备位置:腰带",IF(stditems!C662=62,"装备位置:鞋子",IF(stditems!C662=53,"装备位置:宝石\有气血石功能",IF(stditems!C662=63,"装备位置:灵石",IF(stditems!C662=65,"装备位置:官印",IF(stditems!C662=90,"装备位置:灵玉",IF(OR(stditems!C662=72,stditems!C662=73,stditems!C662=74),"装备位置:称号",IF(stditems!C662=30,"装备位置:勋章",IF(stditems!C662=28,"装备位置:马牌",IF(stditems!C662=12,"装备位置:盾牌",IF(OR(stditems!C662=66,stditems!C662=67),"装备位置:时装衣服",IF(OR(stditems!C662=68,stditems!C662=69),"装备位置:时装武器",IF(OR(stditems!C662=75,stditems!C662=76,stditems!C662=77),"装备位置:时装项链",IF(stditems!C662=78,"装备位置:时装头盔",IF(OR(stditems!C662=79,stditems!C662=80),"装备位置:时装手镯",IF(OR(stditems!C662=81,stditems!C662=82),"装备位置:时装戒指",IF(stditems!C662=83,"装备位置:时装勋章",IF(OR(stditems!C662=84,stditems!C662=85),"装备位置:时装腰带",IF(OR(stditems!C662=86,stditems!C662=87),"装备位置:时装靴子",IF(OR(stditems!C662=88,stditems!C662=89),"装备位置:时装宝石","其他物品"))))))))))))))))))))))))))))))))))))</f>
        <v>装备位置:戒指</v>
      </c>
      <c r="C662">
        <f>IF(OR(stditems!C662=5,stditems!C662=10,stditems!C662=11,stditems!C662=30,stditems!C662=16,stditems!C662=12,stditems!C662=25),0,IF(OR(stditems!C662=15,stditems!C662=19,stditems!C662=20,stditems!C662=21,stditems!C662=22,stditems!C662=23,stditems!C662=24,stditems!C662=26,stditems!C662=28,stditems!C662=29,stditems!C662=30,stditems!C662=53,stditems!C662=62,stditems!C662=63,stditems!C662=64,stditems!C662=65,stditems!C662=90),stditems!D662,""))</f>
        <v>114</v>
      </c>
      <c r="D662" t="str">
        <f>IF(ISNA( VLOOKUP(C662,attrDesc!A:C,2,FALSE)),"", "\250/"&amp;VLOOKUP(C662,attrDesc!A:C,2,FALSE)&amp;":"&amp;VLOOKUP(C662,attrDesc!A:C,3,FALSE))</f>
        <v>\250/复活:人物具备复活功能\人物在死亡时起作用\生效一次掉一个持久</v>
      </c>
      <c r="F662" t="str">
        <f t="shared" si="46"/>
        <v>250/复活间隔[60]秒\250/复活后恢复84%血量\253/升级之后恢复血量增加</v>
      </c>
      <c r="H662" t="str">
        <f t="shared" si="43"/>
        <v>151/装备位置:戒指\249/\250/复活:人物具备复活功能\人物在死亡时起作用\生效一次掉一个持久</v>
      </c>
      <c r="I662" t="str">
        <f t="shared" si="44"/>
        <v>复活戒指+21=151/装备位置:戒指\249/\250/复活:人物具备复活功能\人物在死亡时起作用\生效一次掉一个持久</v>
      </c>
      <c r="J662" t="str">
        <f t="shared" si="45"/>
        <v>\168/[物品备注]\250/复活间隔[60]秒\250/复活后恢复84%血量\253/升级之后恢复血量增加</v>
      </c>
      <c r="K662" t="str">
        <f t="shared" si="39"/>
        <v>复活戒指+21=\168/[物品备注]\250/复活间隔[60]秒\250/复活后恢复84%血量\253/升级之后恢复血量增加</v>
      </c>
      <c r="L662">
        <v>60</v>
      </c>
      <c r="M662">
        <v>84</v>
      </c>
      <c r="N662" t="str">
        <f t="shared" si="40"/>
        <v>复活戒指+21 60 84</v>
      </c>
    </row>
    <row r="663" spans="1:14" x14ac:dyDescent="0.2">
      <c r="A663" t="str">
        <f>IF(LEN(stditems!B663)=0,"",stditems!B663)</f>
        <v>复活戒指+22</v>
      </c>
      <c r="B663" t="str">
        <f>IF(stditems!C663=15,"装备位置:头盔",IF(OR(stditems!C663=19,stditems!C663=20,stditems!C663=21),"装备位置:项链",IF(OR(stditems!C663=5,stditems!C663=6),"装备位置:武器",IF(OR(stditems!C663=10,stditems!C663=11),"装备位置:衣服",IF(stditems!C663=16,"装备位置:斗笠",IF(OR(stditems!C663=22,stditems!C663=23),"装备位置:戒指",IF(OR(stditems!C663=24,stditems!C663=26),"装备位置:手镯",IF(stditems!C663=31,"双击使用物品",IF(stditems!C663=4,"书籍,双击使用",IF(stditems!C663=25,"装备位置:毒符",IF(stditems!C663=41,"任务物品",IF(stditems!C663=56,"强化宝石",IF(stditems!C663=0,"药品",IF(stditems!C663=3,"卷轴",IF(stditems!C663=43,"矿石",IF(stditems!C663=2,"可使用物品",IF(stditems!C663=64,"装备位置:腰带",IF(stditems!C663=62,"装备位置:鞋子",IF(stditems!C663=53,"装备位置:宝石\有气血石功能",IF(stditems!C663=63,"装备位置:灵石",IF(stditems!C663=65,"装备位置:官印",IF(stditems!C663=90,"装备位置:灵玉",IF(OR(stditems!C663=72,stditems!C663=73,stditems!C663=74),"装备位置:称号",IF(stditems!C663=30,"装备位置:勋章",IF(stditems!C663=28,"装备位置:马牌",IF(stditems!C663=12,"装备位置:盾牌",IF(OR(stditems!C663=66,stditems!C663=67),"装备位置:时装衣服",IF(OR(stditems!C663=68,stditems!C663=69),"装备位置:时装武器",IF(OR(stditems!C663=75,stditems!C663=76,stditems!C663=77),"装备位置:时装项链",IF(stditems!C663=78,"装备位置:时装头盔",IF(OR(stditems!C663=79,stditems!C663=80),"装备位置:时装手镯",IF(OR(stditems!C663=81,stditems!C663=82),"装备位置:时装戒指",IF(stditems!C663=83,"装备位置:时装勋章",IF(OR(stditems!C663=84,stditems!C663=85),"装备位置:时装腰带",IF(OR(stditems!C663=86,stditems!C663=87),"装备位置:时装靴子",IF(OR(stditems!C663=88,stditems!C663=89),"装备位置:时装宝石","其他物品"))))))))))))))))))))))))))))))))))))</f>
        <v>装备位置:戒指</v>
      </c>
      <c r="C663">
        <f>IF(OR(stditems!C663=5,stditems!C663=10,stditems!C663=11,stditems!C663=30,stditems!C663=16,stditems!C663=12,stditems!C663=25),0,IF(OR(stditems!C663=15,stditems!C663=19,stditems!C663=20,stditems!C663=21,stditems!C663=22,stditems!C663=23,stditems!C663=24,stditems!C663=26,stditems!C663=28,stditems!C663=29,stditems!C663=30,stditems!C663=53,stditems!C663=62,stditems!C663=63,stditems!C663=64,stditems!C663=65,stditems!C663=90),stditems!D663,""))</f>
        <v>114</v>
      </c>
      <c r="D663" t="str">
        <f>IF(ISNA( VLOOKUP(C663,attrDesc!A:C,2,FALSE)),"", "\250/"&amp;VLOOKUP(C663,attrDesc!A:C,2,FALSE)&amp;":"&amp;VLOOKUP(C663,attrDesc!A:C,3,FALSE))</f>
        <v>\250/复活:人物具备复活功能\人物在死亡时起作用\生效一次掉一个持久</v>
      </c>
      <c r="F663" t="str">
        <f t="shared" si="46"/>
        <v>250/复活间隔[60]秒\250/复活后恢复87%血量\253/升级之后恢复血量增加</v>
      </c>
      <c r="H663" t="str">
        <f t="shared" si="43"/>
        <v>151/装备位置:戒指\249/\250/复活:人物具备复活功能\人物在死亡时起作用\生效一次掉一个持久</v>
      </c>
      <c r="I663" t="str">
        <f t="shared" si="44"/>
        <v>复活戒指+22=151/装备位置:戒指\249/\250/复活:人物具备复活功能\人物在死亡时起作用\生效一次掉一个持久</v>
      </c>
      <c r="J663" t="str">
        <f t="shared" si="45"/>
        <v>\168/[物品备注]\250/复活间隔[60]秒\250/复活后恢复87%血量\253/升级之后恢复血量增加</v>
      </c>
      <c r="K663" t="str">
        <f t="shared" si="39"/>
        <v>复活戒指+22=\168/[物品备注]\250/复活间隔[60]秒\250/复活后恢复87%血量\253/升级之后恢复血量增加</v>
      </c>
      <c r="L663">
        <v>60</v>
      </c>
      <c r="M663">
        <v>87</v>
      </c>
      <c r="N663" t="str">
        <f t="shared" si="40"/>
        <v>复活戒指+22 60 87</v>
      </c>
    </row>
    <row r="664" spans="1:14" x14ac:dyDescent="0.2">
      <c r="A664" t="str">
        <f>IF(LEN(stditems!B664)=0,"",stditems!B664)</f>
        <v>复活戒指+23</v>
      </c>
      <c r="B664" t="str">
        <f>IF(stditems!C664=15,"装备位置:头盔",IF(OR(stditems!C664=19,stditems!C664=20,stditems!C664=21),"装备位置:项链",IF(OR(stditems!C664=5,stditems!C664=6),"装备位置:武器",IF(OR(stditems!C664=10,stditems!C664=11),"装备位置:衣服",IF(stditems!C664=16,"装备位置:斗笠",IF(OR(stditems!C664=22,stditems!C664=23),"装备位置:戒指",IF(OR(stditems!C664=24,stditems!C664=26),"装备位置:手镯",IF(stditems!C664=31,"双击使用物品",IF(stditems!C664=4,"书籍,双击使用",IF(stditems!C664=25,"装备位置:毒符",IF(stditems!C664=41,"任务物品",IF(stditems!C664=56,"强化宝石",IF(stditems!C664=0,"药品",IF(stditems!C664=3,"卷轴",IF(stditems!C664=43,"矿石",IF(stditems!C664=2,"可使用物品",IF(stditems!C664=64,"装备位置:腰带",IF(stditems!C664=62,"装备位置:鞋子",IF(stditems!C664=53,"装备位置:宝石\有气血石功能",IF(stditems!C664=63,"装备位置:灵石",IF(stditems!C664=65,"装备位置:官印",IF(stditems!C664=90,"装备位置:灵玉",IF(OR(stditems!C664=72,stditems!C664=73,stditems!C664=74),"装备位置:称号",IF(stditems!C664=30,"装备位置:勋章",IF(stditems!C664=28,"装备位置:马牌",IF(stditems!C664=12,"装备位置:盾牌",IF(OR(stditems!C664=66,stditems!C664=67),"装备位置:时装衣服",IF(OR(stditems!C664=68,stditems!C664=69),"装备位置:时装武器",IF(OR(stditems!C664=75,stditems!C664=76,stditems!C664=77),"装备位置:时装项链",IF(stditems!C664=78,"装备位置:时装头盔",IF(OR(stditems!C664=79,stditems!C664=80),"装备位置:时装手镯",IF(OR(stditems!C664=81,stditems!C664=82),"装备位置:时装戒指",IF(stditems!C664=83,"装备位置:时装勋章",IF(OR(stditems!C664=84,stditems!C664=85),"装备位置:时装腰带",IF(OR(stditems!C664=86,stditems!C664=87),"装备位置:时装靴子",IF(OR(stditems!C664=88,stditems!C664=89),"装备位置:时装宝石","其他物品"))))))))))))))))))))))))))))))))))))</f>
        <v>装备位置:戒指</v>
      </c>
      <c r="C664">
        <f>IF(OR(stditems!C664=5,stditems!C664=10,stditems!C664=11,stditems!C664=30,stditems!C664=16,stditems!C664=12,stditems!C664=25),0,IF(OR(stditems!C664=15,stditems!C664=19,stditems!C664=20,stditems!C664=21,stditems!C664=22,stditems!C664=23,stditems!C664=24,stditems!C664=26,stditems!C664=28,stditems!C664=29,stditems!C664=30,stditems!C664=53,stditems!C664=62,stditems!C664=63,stditems!C664=64,stditems!C664=65,stditems!C664=90),stditems!D664,""))</f>
        <v>114</v>
      </c>
      <c r="D664" t="str">
        <f>IF(ISNA( VLOOKUP(C664,attrDesc!A:C,2,FALSE)),"", "\250/"&amp;VLOOKUP(C664,attrDesc!A:C,2,FALSE)&amp;":"&amp;VLOOKUP(C664,attrDesc!A:C,3,FALSE))</f>
        <v>\250/复活:人物具备复活功能\人物在死亡时起作用\生效一次掉一个持久</v>
      </c>
      <c r="F664" t="str">
        <f t="shared" si="46"/>
        <v>250/复活间隔[60]秒\250/复活后恢复90%血量\253/升级之后恢复血量增加</v>
      </c>
      <c r="H664" t="str">
        <f t="shared" si="43"/>
        <v>151/装备位置:戒指\249/\250/复活:人物具备复活功能\人物在死亡时起作用\生效一次掉一个持久</v>
      </c>
      <c r="I664" t="str">
        <f t="shared" si="44"/>
        <v>复活戒指+23=151/装备位置:戒指\249/\250/复活:人物具备复活功能\人物在死亡时起作用\生效一次掉一个持久</v>
      </c>
      <c r="J664" t="str">
        <f t="shared" si="45"/>
        <v>\168/[物品备注]\250/复活间隔[60]秒\250/复活后恢复90%血量\253/升级之后恢复血量增加</v>
      </c>
      <c r="K664" t="str">
        <f t="shared" si="39"/>
        <v>复活戒指+23=\168/[物品备注]\250/复活间隔[60]秒\250/复活后恢复90%血量\253/升级之后恢复血量增加</v>
      </c>
      <c r="L664">
        <v>60</v>
      </c>
      <c r="M664">
        <v>90</v>
      </c>
      <c r="N664" t="str">
        <f t="shared" si="40"/>
        <v>复活戒指+23 60 90</v>
      </c>
    </row>
    <row r="665" spans="1:14" x14ac:dyDescent="0.2">
      <c r="A665" t="str">
        <f>IF(LEN(stditems!B665)=0,"",stditems!B665)</f>
        <v>复活戒指+24</v>
      </c>
      <c r="B665" t="str">
        <f>IF(stditems!C665=15,"装备位置:头盔",IF(OR(stditems!C665=19,stditems!C665=20,stditems!C665=21),"装备位置:项链",IF(OR(stditems!C665=5,stditems!C665=6),"装备位置:武器",IF(OR(stditems!C665=10,stditems!C665=11),"装备位置:衣服",IF(stditems!C665=16,"装备位置:斗笠",IF(OR(stditems!C665=22,stditems!C665=23),"装备位置:戒指",IF(OR(stditems!C665=24,stditems!C665=26),"装备位置:手镯",IF(stditems!C665=31,"双击使用物品",IF(stditems!C665=4,"书籍,双击使用",IF(stditems!C665=25,"装备位置:毒符",IF(stditems!C665=41,"任务物品",IF(stditems!C665=56,"强化宝石",IF(stditems!C665=0,"药品",IF(stditems!C665=3,"卷轴",IF(stditems!C665=43,"矿石",IF(stditems!C665=2,"可使用物品",IF(stditems!C665=64,"装备位置:腰带",IF(stditems!C665=62,"装备位置:鞋子",IF(stditems!C665=53,"装备位置:宝石\有气血石功能",IF(stditems!C665=63,"装备位置:灵石",IF(stditems!C665=65,"装备位置:官印",IF(stditems!C665=90,"装备位置:灵玉",IF(OR(stditems!C665=72,stditems!C665=73,stditems!C665=74),"装备位置:称号",IF(stditems!C665=30,"装备位置:勋章",IF(stditems!C665=28,"装备位置:马牌",IF(stditems!C665=12,"装备位置:盾牌",IF(OR(stditems!C665=66,stditems!C665=67),"装备位置:时装衣服",IF(OR(stditems!C665=68,stditems!C665=69),"装备位置:时装武器",IF(OR(stditems!C665=75,stditems!C665=76,stditems!C665=77),"装备位置:时装项链",IF(stditems!C665=78,"装备位置:时装头盔",IF(OR(stditems!C665=79,stditems!C665=80),"装备位置:时装手镯",IF(OR(stditems!C665=81,stditems!C665=82),"装备位置:时装戒指",IF(stditems!C665=83,"装备位置:时装勋章",IF(OR(stditems!C665=84,stditems!C665=85),"装备位置:时装腰带",IF(OR(stditems!C665=86,stditems!C665=87),"装备位置:时装靴子",IF(OR(stditems!C665=88,stditems!C665=89),"装备位置:时装宝石","其他物品"))))))))))))))))))))))))))))))))))))</f>
        <v>装备位置:戒指</v>
      </c>
      <c r="C665">
        <f>IF(OR(stditems!C665=5,stditems!C665=10,stditems!C665=11,stditems!C665=30,stditems!C665=16,stditems!C665=12,stditems!C665=25),0,IF(OR(stditems!C665=15,stditems!C665=19,stditems!C665=20,stditems!C665=21,stditems!C665=22,stditems!C665=23,stditems!C665=24,stditems!C665=26,stditems!C665=28,stditems!C665=29,stditems!C665=30,stditems!C665=53,stditems!C665=62,stditems!C665=63,stditems!C665=64,stditems!C665=65,stditems!C665=90),stditems!D665,""))</f>
        <v>114</v>
      </c>
      <c r="D665" t="str">
        <f>IF(ISNA( VLOOKUP(C665,attrDesc!A:C,2,FALSE)),"", "\250/"&amp;VLOOKUP(C665,attrDesc!A:C,2,FALSE)&amp;":"&amp;VLOOKUP(C665,attrDesc!A:C,3,FALSE))</f>
        <v>\250/复活:人物具备复活功能\人物在死亡时起作用\生效一次掉一个持久</v>
      </c>
      <c r="F665" t="str">
        <f t="shared" si="46"/>
        <v>250/复活间隔[60]秒\250/复活后恢复93%血量\253/升级之后恢复血量增加</v>
      </c>
      <c r="H665" t="str">
        <f t="shared" si="43"/>
        <v>151/装备位置:戒指\249/\250/复活:人物具备复活功能\人物在死亡时起作用\生效一次掉一个持久</v>
      </c>
      <c r="I665" t="str">
        <f t="shared" si="44"/>
        <v>复活戒指+24=151/装备位置:戒指\249/\250/复活:人物具备复活功能\人物在死亡时起作用\生效一次掉一个持久</v>
      </c>
      <c r="J665" t="str">
        <f t="shared" si="45"/>
        <v>\168/[物品备注]\250/复活间隔[60]秒\250/复活后恢复93%血量\253/升级之后恢复血量增加</v>
      </c>
      <c r="K665" t="str">
        <f t="shared" si="39"/>
        <v>复活戒指+24=\168/[物品备注]\250/复活间隔[60]秒\250/复活后恢复93%血量\253/升级之后恢复血量增加</v>
      </c>
      <c r="L665">
        <v>60</v>
      </c>
      <c r="M665">
        <v>93</v>
      </c>
      <c r="N665" t="str">
        <f t="shared" si="40"/>
        <v>复活戒指+24 60 93</v>
      </c>
    </row>
    <row r="666" spans="1:14" x14ac:dyDescent="0.2">
      <c r="A666" t="str">
        <f>IF(LEN(stditems!B666)=0,"",stditems!B666)</f>
        <v>复活戒指+25</v>
      </c>
      <c r="B666" t="str">
        <f>IF(stditems!C666=15,"装备位置:头盔",IF(OR(stditems!C666=19,stditems!C666=20,stditems!C666=21),"装备位置:项链",IF(OR(stditems!C666=5,stditems!C666=6),"装备位置:武器",IF(OR(stditems!C666=10,stditems!C666=11),"装备位置:衣服",IF(stditems!C666=16,"装备位置:斗笠",IF(OR(stditems!C666=22,stditems!C666=23),"装备位置:戒指",IF(OR(stditems!C666=24,stditems!C666=26),"装备位置:手镯",IF(stditems!C666=31,"双击使用物品",IF(stditems!C666=4,"书籍,双击使用",IF(stditems!C666=25,"装备位置:毒符",IF(stditems!C666=41,"任务物品",IF(stditems!C666=56,"强化宝石",IF(stditems!C666=0,"药品",IF(stditems!C666=3,"卷轴",IF(stditems!C666=43,"矿石",IF(stditems!C666=2,"可使用物品",IF(stditems!C666=64,"装备位置:腰带",IF(stditems!C666=62,"装备位置:鞋子",IF(stditems!C666=53,"装备位置:宝石\有气血石功能",IF(stditems!C666=63,"装备位置:灵石",IF(stditems!C666=65,"装备位置:官印",IF(stditems!C666=90,"装备位置:灵玉",IF(OR(stditems!C666=72,stditems!C666=73,stditems!C666=74),"装备位置:称号",IF(stditems!C666=30,"装备位置:勋章",IF(stditems!C666=28,"装备位置:马牌",IF(stditems!C666=12,"装备位置:盾牌",IF(OR(stditems!C666=66,stditems!C666=67),"装备位置:时装衣服",IF(OR(stditems!C666=68,stditems!C666=69),"装备位置:时装武器",IF(OR(stditems!C666=75,stditems!C666=76,stditems!C666=77),"装备位置:时装项链",IF(stditems!C666=78,"装备位置:时装头盔",IF(OR(stditems!C666=79,stditems!C666=80),"装备位置:时装手镯",IF(OR(stditems!C666=81,stditems!C666=82),"装备位置:时装戒指",IF(stditems!C666=83,"装备位置:时装勋章",IF(OR(stditems!C666=84,stditems!C666=85),"装备位置:时装腰带",IF(OR(stditems!C666=86,stditems!C666=87),"装备位置:时装靴子",IF(OR(stditems!C666=88,stditems!C666=89),"装备位置:时装宝石","其他物品"))))))))))))))))))))))))))))))))))))</f>
        <v>装备位置:戒指</v>
      </c>
      <c r="C666">
        <f>IF(OR(stditems!C666=5,stditems!C666=10,stditems!C666=11,stditems!C666=30,stditems!C666=16,stditems!C666=12,stditems!C666=25),0,IF(OR(stditems!C666=15,stditems!C666=19,stditems!C666=20,stditems!C666=21,stditems!C666=22,stditems!C666=23,stditems!C666=24,stditems!C666=26,stditems!C666=28,stditems!C666=29,stditems!C666=30,stditems!C666=53,stditems!C666=62,stditems!C666=63,stditems!C666=64,stditems!C666=65,stditems!C666=90),stditems!D666,""))</f>
        <v>114</v>
      </c>
      <c r="D666" t="str">
        <f>IF(ISNA( VLOOKUP(C666,attrDesc!A:C,2,FALSE)),"", "\250/"&amp;VLOOKUP(C666,attrDesc!A:C,2,FALSE)&amp;":"&amp;VLOOKUP(C666,attrDesc!A:C,3,FALSE))</f>
        <v>\250/复活:人物具备复活功能\人物在死亡时起作用\生效一次掉一个持久</v>
      </c>
      <c r="F666" t="str">
        <f t="shared" si="46"/>
        <v>250/复活间隔[60]秒\250/复活后恢复96%血量\253/升级之后恢复血量增加</v>
      </c>
      <c r="H666" t="str">
        <f t="shared" si="43"/>
        <v>151/装备位置:戒指\249/\250/复活:人物具备复活功能\人物在死亡时起作用\生效一次掉一个持久</v>
      </c>
      <c r="I666" t="str">
        <f t="shared" si="44"/>
        <v>复活戒指+25=151/装备位置:戒指\249/\250/复活:人物具备复活功能\人物在死亡时起作用\生效一次掉一个持久</v>
      </c>
      <c r="J666" t="str">
        <f t="shared" si="45"/>
        <v>\168/[物品备注]\250/复活间隔[60]秒\250/复活后恢复96%血量\253/升级之后恢复血量增加</v>
      </c>
      <c r="K666" t="str">
        <f t="shared" si="39"/>
        <v>复活戒指+25=\168/[物品备注]\250/复活间隔[60]秒\250/复活后恢复96%血量\253/升级之后恢复血量增加</v>
      </c>
      <c r="L666">
        <v>60</v>
      </c>
      <c r="M666">
        <v>96</v>
      </c>
      <c r="N666" t="str">
        <f t="shared" si="40"/>
        <v>复活戒指+25 60 96</v>
      </c>
    </row>
    <row r="667" spans="1:14" x14ac:dyDescent="0.2">
      <c r="A667" t="str">
        <f>IF(LEN(stditems!B667)=0,"",stditems!B667)</f>
        <v>复活戒指+26</v>
      </c>
      <c r="B667" t="str">
        <f>IF(stditems!C667=15,"装备位置:头盔",IF(OR(stditems!C667=19,stditems!C667=20,stditems!C667=21),"装备位置:项链",IF(OR(stditems!C667=5,stditems!C667=6),"装备位置:武器",IF(OR(stditems!C667=10,stditems!C667=11),"装备位置:衣服",IF(stditems!C667=16,"装备位置:斗笠",IF(OR(stditems!C667=22,stditems!C667=23),"装备位置:戒指",IF(OR(stditems!C667=24,stditems!C667=26),"装备位置:手镯",IF(stditems!C667=31,"双击使用物品",IF(stditems!C667=4,"书籍,双击使用",IF(stditems!C667=25,"装备位置:毒符",IF(stditems!C667=41,"任务物品",IF(stditems!C667=56,"强化宝石",IF(stditems!C667=0,"药品",IF(stditems!C667=3,"卷轴",IF(stditems!C667=43,"矿石",IF(stditems!C667=2,"可使用物品",IF(stditems!C667=64,"装备位置:腰带",IF(stditems!C667=62,"装备位置:鞋子",IF(stditems!C667=53,"装备位置:宝石\有气血石功能",IF(stditems!C667=63,"装备位置:灵石",IF(stditems!C667=65,"装备位置:官印",IF(stditems!C667=90,"装备位置:灵玉",IF(OR(stditems!C667=72,stditems!C667=73,stditems!C667=74),"装备位置:称号",IF(stditems!C667=30,"装备位置:勋章",IF(stditems!C667=28,"装备位置:马牌",IF(stditems!C667=12,"装备位置:盾牌",IF(OR(stditems!C667=66,stditems!C667=67),"装备位置:时装衣服",IF(OR(stditems!C667=68,stditems!C667=69),"装备位置:时装武器",IF(OR(stditems!C667=75,stditems!C667=76,stditems!C667=77),"装备位置:时装项链",IF(stditems!C667=78,"装备位置:时装头盔",IF(OR(stditems!C667=79,stditems!C667=80),"装备位置:时装手镯",IF(OR(stditems!C667=81,stditems!C667=82),"装备位置:时装戒指",IF(stditems!C667=83,"装备位置:时装勋章",IF(OR(stditems!C667=84,stditems!C667=85),"装备位置:时装腰带",IF(OR(stditems!C667=86,stditems!C667=87),"装备位置:时装靴子",IF(OR(stditems!C667=88,stditems!C667=89),"装备位置:时装宝石","其他物品"))))))))))))))))))))))))))))))))))))</f>
        <v>装备位置:戒指</v>
      </c>
      <c r="C667">
        <f>IF(OR(stditems!C667=5,stditems!C667=10,stditems!C667=11,stditems!C667=30,stditems!C667=16,stditems!C667=12,stditems!C667=25),0,IF(OR(stditems!C667=15,stditems!C667=19,stditems!C667=20,stditems!C667=21,stditems!C667=22,stditems!C667=23,stditems!C667=24,stditems!C667=26,stditems!C667=28,stditems!C667=29,stditems!C667=30,stditems!C667=53,stditems!C667=62,stditems!C667=63,stditems!C667=64,stditems!C667=65,stditems!C667=90),stditems!D667,""))</f>
        <v>114</v>
      </c>
      <c r="D667" t="str">
        <f>IF(ISNA( VLOOKUP(C667,attrDesc!A:C,2,FALSE)),"", "\250/"&amp;VLOOKUP(C667,attrDesc!A:C,2,FALSE)&amp;":"&amp;VLOOKUP(C667,attrDesc!A:C,3,FALSE))</f>
        <v>\250/复活:人物具备复活功能\人物在死亡时起作用\生效一次掉一个持久</v>
      </c>
      <c r="F667" t="str">
        <f t="shared" si="46"/>
        <v>250/复活间隔[60]秒\250/复活后恢复99%血量\253/升级之后恢复血量增加</v>
      </c>
      <c r="H667" t="str">
        <f t="shared" si="43"/>
        <v>151/装备位置:戒指\249/\250/复活:人物具备复活功能\人物在死亡时起作用\生效一次掉一个持久</v>
      </c>
      <c r="I667" t="str">
        <f t="shared" si="44"/>
        <v>复活戒指+26=151/装备位置:戒指\249/\250/复活:人物具备复活功能\人物在死亡时起作用\生效一次掉一个持久</v>
      </c>
      <c r="J667" t="str">
        <f t="shared" si="45"/>
        <v>\168/[物品备注]\250/复活间隔[60]秒\250/复活后恢复99%血量\253/升级之后恢复血量增加</v>
      </c>
      <c r="K667" t="str">
        <f t="shared" si="39"/>
        <v>复活戒指+26=\168/[物品备注]\250/复活间隔[60]秒\250/复活后恢复99%血量\253/升级之后恢复血量增加</v>
      </c>
      <c r="L667">
        <v>60</v>
      </c>
      <c r="M667">
        <v>99</v>
      </c>
      <c r="N667" t="str">
        <f t="shared" si="40"/>
        <v>复活戒指+26 60 99</v>
      </c>
    </row>
    <row r="668" spans="1:14" x14ac:dyDescent="0.2">
      <c r="A668" t="str">
        <f>IF(LEN(stditems!B668)=0,"",stditems!B668)</f>
        <v>复活戒指+27</v>
      </c>
      <c r="B668" t="str">
        <f>IF(stditems!C668=15,"装备位置:头盔",IF(OR(stditems!C668=19,stditems!C668=20,stditems!C668=21),"装备位置:项链",IF(OR(stditems!C668=5,stditems!C668=6),"装备位置:武器",IF(OR(stditems!C668=10,stditems!C668=11),"装备位置:衣服",IF(stditems!C668=16,"装备位置:斗笠",IF(OR(stditems!C668=22,stditems!C668=23),"装备位置:戒指",IF(OR(stditems!C668=24,stditems!C668=26),"装备位置:手镯",IF(stditems!C668=31,"双击使用物品",IF(stditems!C668=4,"书籍,双击使用",IF(stditems!C668=25,"装备位置:毒符",IF(stditems!C668=41,"任务物品",IF(stditems!C668=56,"强化宝石",IF(stditems!C668=0,"药品",IF(stditems!C668=3,"卷轴",IF(stditems!C668=43,"矿石",IF(stditems!C668=2,"可使用物品",IF(stditems!C668=64,"装备位置:腰带",IF(stditems!C668=62,"装备位置:鞋子",IF(stditems!C668=53,"装备位置:宝石\有气血石功能",IF(stditems!C668=63,"装备位置:灵石",IF(stditems!C668=65,"装备位置:官印",IF(stditems!C668=90,"装备位置:灵玉",IF(OR(stditems!C668=72,stditems!C668=73,stditems!C668=74),"装备位置:称号",IF(stditems!C668=30,"装备位置:勋章",IF(stditems!C668=28,"装备位置:马牌",IF(stditems!C668=12,"装备位置:盾牌",IF(OR(stditems!C668=66,stditems!C668=67),"装备位置:时装衣服",IF(OR(stditems!C668=68,stditems!C668=69),"装备位置:时装武器",IF(OR(stditems!C668=75,stditems!C668=76,stditems!C668=77),"装备位置:时装项链",IF(stditems!C668=78,"装备位置:时装头盔",IF(OR(stditems!C668=79,stditems!C668=80),"装备位置:时装手镯",IF(OR(stditems!C668=81,stditems!C668=82),"装备位置:时装戒指",IF(stditems!C668=83,"装备位置:时装勋章",IF(OR(stditems!C668=84,stditems!C668=85),"装备位置:时装腰带",IF(OR(stditems!C668=86,stditems!C668=87),"装备位置:时装靴子",IF(OR(stditems!C668=88,stditems!C668=89),"装备位置:时装宝石","其他物品"))))))))))))))))))))))))))))))))))))</f>
        <v>装备位置:戒指</v>
      </c>
      <c r="C668">
        <f>IF(OR(stditems!C668=5,stditems!C668=10,stditems!C668=11,stditems!C668=30,stditems!C668=16,stditems!C668=12,stditems!C668=25),0,IF(OR(stditems!C668=15,stditems!C668=19,stditems!C668=20,stditems!C668=21,stditems!C668=22,stditems!C668=23,stditems!C668=24,stditems!C668=26,stditems!C668=28,stditems!C668=29,stditems!C668=30,stditems!C668=53,stditems!C668=62,stditems!C668=63,stditems!C668=64,stditems!C668=65,stditems!C668=90),stditems!D668,""))</f>
        <v>114</v>
      </c>
      <c r="D668" t="str">
        <f>IF(ISNA( VLOOKUP(C668,attrDesc!A:C,2,FALSE)),"", "\250/"&amp;VLOOKUP(C668,attrDesc!A:C,2,FALSE)&amp;":"&amp;VLOOKUP(C668,attrDesc!A:C,3,FALSE))</f>
        <v>\250/复活:人物具备复活功能\人物在死亡时起作用\生效一次掉一个持久</v>
      </c>
      <c r="F668" t="str">
        <f>"250/复活间隔["&amp;L668&amp;"]秒\250/复活后恢复"&amp;M668&amp;"%血量\253/升级之后复活间隔缩短"</f>
        <v>250/复活间隔[60]秒\250/复活后恢复100%血量\253/升级之后复活间隔缩短</v>
      </c>
      <c r="H668" t="str">
        <f t="shared" si="43"/>
        <v>151/装备位置:戒指\249/\250/复活:人物具备复活功能\人物在死亡时起作用\生效一次掉一个持久</v>
      </c>
      <c r="I668" t="str">
        <f t="shared" si="44"/>
        <v>复活戒指+27=151/装备位置:戒指\249/\250/复活:人物具备复活功能\人物在死亡时起作用\生效一次掉一个持久</v>
      </c>
      <c r="J668" t="str">
        <f t="shared" si="45"/>
        <v>\168/[物品备注]\250/复活间隔[60]秒\250/复活后恢复100%血量\253/升级之后复活间隔缩短</v>
      </c>
      <c r="K668" t="str">
        <f t="shared" si="39"/>
        <v>复活戒指+27=\168/[物品备注]\250/复活间隔[60]秒\250/复活后恢复100%血量\253/升级之后复活间隔缩短</v>
      </c>
      <c r="L668">
        <v>60</v>
      </c>
      <c r="M668">
        <v>100</v>
      </c>
      <c r="N668" t="str">
        <f t="shared" si="40"/>
        <v>复活戒指+27 60 100</v>
      </c>
    </row>
    <row r="669" spans="1:14" x14ac:dyDescent="0.2">
      <c r="A669" t="str">
        <f>IF(LEN(stditems!B669)=0,"",stditems!B669)</f>
        <v>复活戒指+28</v>
      </c>
      <c r="B669" t="str">
        <f>IF(stditems!C669=15,"装备位置:头盔",IF(OR(stditems!C669=19,stditems!C669=20,stditems!C669=21),"装备位置:项链",IF(OR(stditems!C669=5,stditems!C669=6),"装备位置:武器",IF(OR(stditems!C669=10,stditems!C669=11),"装备位置:衣服",IF(stditems!C669=16,"装备位置:斗笠",IF(OR(stditems!C669=22,stditems!C669=23),"装备位置:戒指",IF(OR(stditems!C669=24,stditems!C669=26),"装备位置:手镯",IF(stditems!C669=31,"双击使用物品",IF(stditems!C669=4,"书籍,双击使用",IF(stditems!C669=25,"装备位置:毒符",IF(stditems!C669=41,"任务物品",IF(stditems!C669=56,"强化宝石",IF(stditems!C669=0,"药品",IF(stditems!C669=3,"卷轴",IF(stditems!C669=43,"矿石",IF(stditems!C669=2,"可使用物品",IF(stditems!C669=64,"装备位置:腰带",IF(stditems!C669=62,"装备位置:鞋子",IF(stditems!C669=53,"装备位置:宝石\有气血石功能",IF(stditems!C669=63,"装备位置:灵石",IF(stditems!C669=65,"装备位置:官印",IF(stditems!C669=90,"装备位置:灵玉",IF(OR(stditems!C669=72,stditems!C669=73,stditems!C669=74),"装备位置:称号",IF(stditems!C669=30,"装备位置:勋章",IF(stditems!C669=28,"装备位置:马牌",IF(stditems!C669=12,"装备位置:盾牌",IF(OR(stditems!C669=66,stditems!C669=67),"装备位置:时装衣服",IF(OR(stditems!C669=68,stditems!C669=69),"装备位置:时装武器",IF(OR(stditems!C669=75,stditems!C669=76,stditems!C669=77),"装备位置:时装项链",IF(stditems!C669=78,"装备位置:时装头盔",IF(OR(stditems!C669=79,stditems!C669=80),"装备位置:时装手镯",IF(OR(stditems!C669=81,stditems!C669=82),"装备位置:时装戒指",IF(stditems!C669=83,"装备位置:时装勋章",IF(OR(stditems!C669=84,stditems!C669=85),"装备位置:时装腰带",IF(OR(stditems!C669=86,stditems!C669=87),"装备位置:时装靴子",IF(OR(stditems!C669=88,stditems!C669=89),"装备位置:时装宝石","其他物品"))))))))))))))))))))))))))))))))))))</f>
        <v>装备位置:戒指</v>
      </c>
      <c r="C669">
        <f>IF(OR(stditems!C669=5,stditems!C669=10,stditems!C669=11,stditems!C669=30,stditems!C669=16,stditems!C669=12,stditems!C669=25),0,IF(OR(stditems!C669=15,stditems!C669=19,stditems!C669=20,stditems!C669=21,stditems!C669=22,stditems!C669=23,stditems!C669=24,stditems!C669=26,stditems!C669=28,stditems!C669=29,stditems!C669=30,stditems!C669=53,stditems!C669=62,stditems!C669=63,stditems!C669=64,stditems!C669=65,stditems!C669=90),stditems!D669,""))</f>
        <v>114</v>
      </c>
      <c r="D669" t="str">
        <f>IF(ISNA( VLOOKUP(C669,attrDesc!A:C,2,FALSE)),"", "\250/"&amp;VLOOKUP(C669,attrDesc!A:C,2,FALSE)&amp;":"&amp;VLOOKUP(C669,attrDesc!A:C,3,FALSE))</f>
        <v>\250/复活:人物具备复活功能\人物在死亡时起作用\生效一次掉一个持久</v>
      </c>
      <c r="F669" t="str">
        <f t="shared" ref="F669:F671" si="47">"250/复活间隔["&amp;L669&amp;"]秒\250/复活后恢复"&amp;M669&amp;"%血量\253/升级之后复活间隔缩短"</f>
        <v>250/复活间隔[55]秒\250/复活后恢复100%血量\253/升级之后复活间隔缩短</v>
      </c>
      <c r="H669" t="str">
        <f t="shared" si="43"/>
        <v>151/装备位置:戒指\249/\250/复活:人物具备复活功能\人物在死亡时起作用\生效一次掉一个持久</v>
      </c>
      <c r="I669" t="str">
        <f t="shared" si="44"/>
        <v>复活戒指+28=151/装备位置:戒指\249/\250/复活:人物具备复活功能\人物在死亡时起作用\生效一次掉一个持久</v>
      </c>
      <c r="J669" t="str">
        <f t="shared" si="45"/>
        <v>\168/[物品备注]\250/复活间隔[55]秒\250/复活后恢复100%血量\253/升级之后复活间隔缩短</v>
      </c>
      <c r="K669" t="str">
        <f t="shared" si="39"/>
        <v>复活戒指+28=\168/[物品备注]\250/复活间隔[55]秒\250/复活后恢复100%血量\253/升级之后复活间隔缩短</v>
      </c>
      <c r="L669">
        <v>55</v>
      </c>
      <c r="M669">
        <v>100</v>
      </c>
      <c r="N669" t="str">
        <f t="shared" si="40"/>
        <v>复活戒指+28 55 100</v>
      </c>
    </row>
    <row r="670" spans="1:14" x14ac:dyDescent="0.2">
      <c r="A670" t="str">
        <f>IF(LEN(stditems!B670)=0,"",stditems!B670)</f>
        <v>复活戒指+29</v>
      </c>
      <c r="B670" t="str">
        <f>IF(stditems!C670=15,"装备位置:头盔",IF(OR(stditems!C670=19,stditems!C670=20,stditems!C670=21),"装备位置:项链",IF(OR(stditems!C670=5,stditems!C670=6),"装备位置:武器",IF(OR(stditems!C670=10,stditems!C670=11),"装备位置:衣服",IF(stditems!C670=16,"装备位置:斗笠",IF(OR(stditems!C670=22,stditems!C670=23),"装备位置:戒指",IF(OR(stditems!C670=24,stditems!C670=26),"装备位置:手镯",IF(stditems!C670=31,"双击使用物品",IF(stditems!C670=4,"书籍,双击使用",IF(stditems!C670=25,"装备位置:毒符",IF(stditems!C670=41,"任务物品",IF(stditems!C670=56,"强化宝石",IF(stditems!C670=0,"药品",IF(stditems!C670=3,"卷轴",IF(stditems!C670=43,"矿石",IF(stditems!C670=2,"可使用物品",IF(stditems!C670=64,"装备位置:腰带",IF(stditems!C670=62,"装备位置:鞋子",IF(stditems!C670=53,"装备位置:宝石\有气血石功能",IF(stditems!C670=63,"装备位置:灵石",IF(stditems!C670=65,"装备位置:官印",IF(stditems!C670=90,"装备位置:灵玉",IF(OR(stditems!C670=72,stditems!C670=73,stditems!C670=74),"装备位置:称号",IF(stditems!C670=30,"装备位置:勋章",IF(stditems!C670=28,"装备位置:马牌",IF(stditems!C670=12,"装备位置:盾牌",IF(OR(stditems!C670=66,stditems!C670=67),"装备位置:时装衣服",IF(OR(stditems!C670=68,stditems!C670=69),"装备位置:时装武器",IF(OR(stditems!C670=75,stditems!C670=76,stditems!C670=77),"装备位置:时装项链",IF(stditems!C670=78,"装备位置:时装头盔",IF(OR(stditems!C670=79,stditems!C670=80),"装备位置:时装手镯",IF(OR(stditems!C670=81,stditems!C670=82),"装备位置:时装戒指",IF(stditems!C670=83,"装备位置:时装勋章",IF(OR(stditems!C670=84,stditems!C670=85),"装备位置:时装腰带",IF(OR(stditems!C670=86,stditems!C670=87),"装备位置:时装靴子",IF(OR(stditems!C670=88,stditems!C670=89),"装备位置:时装宝石","其他物品"))))))))))))))))))))))))))))))))))))</f>
        <v>装备位置:戒指</v>
      </c>
      <c r="C670">
        <f>IF(OR(stditems!C670=5,stditems!C670=10,stditems!C670=11,stditems!C670=30,stditems!C670=16,stditems!C670=12,stditems!C670=25),0,IF(OR(stditems!C670=15,stditems!C670=19,stditems!C670=20,stditems!C670=21,stditems!C670=22,stditems!C670=23,stditems!C670=24,stditems!C670=26,stditems!C670=28,stditems!C670=29,stditems!C670=30,stditems!C670=53,stditems!C670=62,stditems!C670=63,stditems!C670=64,stditems!C670=65,stditems!C670=90),stditems!D670,""))</f>
        <v>114</v>
      </c>
      <c r="D670" t="str">
        <f>IF(ISNA( VLOOKUP(C670,attrDesc!A:C,2,FALSE)),"", "\250/"&amp;VLOOKUP(C670,attrDesc!A:C,2,FALSE)&amp;":"&amp;VLOOKUP(C670,attrDesc!A:C,3,FALSE))</f>
        <v>\250/复活:人物具备复活功能\人物在死亡时起作用\生效一次掉一个持久</v>
      </c>
      <c r="F670" t="str">
        <f t="shared" si="47"/>
        <v>250/复活间隔[50]秒\250/复活后恢复100%血量\253/升级之后复活间隔缩短</v>
      </c>
      <c r="H670" t="str">
        <f t="shared" si="43"/>
        <v>151/装备位置:戒指\249/\250/复活:人物具备复活功能\人物在死亡时起作用\生效一次掉一个持久</v>
      </c>
      <c r="I670" t="str">
        <f t="shared" si="44"/>
        <v>复活戒指+29=151/装备位置:戒指\249/\250/复活:人物具备复活功能\人物在死亡时起作用\生效一次掉一个持久</v>
      </c>
      <c r="J670" t="str">
        <f t="shared" si="45"/>
        <v>\168/[物品备注]\250/复活间隔[50]秒\250/复活后恢复100%血量\253/升级之后复活间隔缩短</v>
      </c>
      <c r="K670" t="str">
        <f t="shared" si="39"/>
        <v>复活戒指+29=\168/[物品备注]\250/复活间隔[50]秒\250/复活后恢复100%血量\253/升级之后复活间隔缩短</v>
      </c>
      <c r="L670">
        <v>50</v>
      </c>
      <c r="M670">
        <v>100</v>
      </c>
      <c r="N670" t="str">
        <f t="shared" si="40"/>
        <v>复活戒指+29 50 100</v>
      </c>
    </row>
    <row r="671" spans="1:14" x14ac:dyDescent="0.2">
      <c r="A671" t="str">
        <f>IF(LEN(stditems!B671)=0,"",stditems!B671)</f>
        <v>复活戒指+30</v>
      </c>
      <c r="B671" t="str">
        <f>IF(stditems!C671=15,"装备位置:头盔",IF(OR(stditems!C671=19,stditems!C671=20,stditems!C671=21),"装备位置:项链",IF(OR(stditems!C671=5,stditems!C671=6),"装备位置:武器",IF(OR(stditems!C671=10,stditems!C671=11),"装备位置:衣服",IF(stditems!C671=16,"装备位置:斗笠",IF(OR(stditems!C671=22,stditems!C671=23),"装备位置:戒指",IF(OR(stditems!C671=24,stditems!C671=26),"装备位置:手镯",IF(stditems!C671=31,"双击使用物品",IF(stditems!C671=4,"书籍,双击使用",IF(stditems!C671=25,"装备位置:毒符",IF(stditems!C671=41,"任务物品",IF(stditems!C671=56,"强化宝石",IF(stditems!C671=0,"药品",IF(stditems!C671=3,"卷轴",IF(stditems!C671=43,"矿石",IF(stditems!C671=2,"可使用物品",IF(stditems!C671=64,"装备位置:腰带",IF(stditems!C671=62,"装备位置:鞋子",IF(stditems!C671=53,"装备位置:宝石\有气血石功能",IF(stditems!C671=63,"装备位置:灵石",IF(stditems!C671=65,"装备位置:官印",IF(stditems!C671=90,"装备位置:灵玉",IF(OR(stditems!C671=72,stditems!C671=73,stditems!C671=74),"装备位置:称号",IF(stditems!C671=30,"装备位置:勋章",IF(stditems!C671=28,"装备位置:马牌",IF(stditems!C671=12,"装备位置:盾牌",IF(OR(stditems!C671=66,stditems!C671=67),"装备位置:时装衣服",IF(OR(stditems!C671=68,stditems!C671=69),"装备位置:时装武器",IF(OR(stditems!C671=75,stditems!C671=76,stditems!C671=77),"装备位置:时装项链",IF(stditems!C671=78,"装备位置:时装头盔",IF(OR(stditems!C671=79,stditems!C671=80),"装备位置:时装手镯",IF(OR(stditems!C671=81,stditems!C671=82),"装备位置:时装戒指",IF(stditems!C671=83,"装备位置:时装勋章",IF(OR(stditems!C671=84,stditems!C671=85),"装备位置:时装腰带",IF(OR(stditems!C671=86,stditems!C671=87),"装备位置:时装靴子",IF(OR(stditems!C671=88,stditems!C671=89),"装备位置:时装宝石","其他物品"))))))))))))))))))))))))))))))))))))</f>
        <v>装备位置:戒指</v>
      </c>
      <c r="C671">
        <f>IF(OR(stditems!C671=5,stditems!C671=10,stditems!C671=11,stditems!C671=30,stditems!C671=16,stditems!C671=12,stditems!C671=25),0,IF(OR(stditems!C671=15,stditems!C671=19,stditems!C671=20,stditems!C671=21,stditems!C671=22,stditems!C671=23,stditems!C671=24,stditems!C671=26,stditems!C671=28,stditems!C671=29,stditems!C671=30,stditems!C671=53,stditems!C671=62,stditems!C671=63,stditems!C671=64,stditems!C671=65,stditems!C671=90),stditems!D671,""))</f>
        <v>114</v>
      </c>
      <c r="D671" t="str">
        <f>IF(ISNA( VLOOKUP(C671,attrDesc!A:C,2,FALSE)),"", "\250/"&amp;VLOOKUP(C671,attrDesc!A:C,2,FALSE)&amp;":"&amp;VLOOKUP(C671,attrDesc!A:C,3,FALSE))</f>
        <v>\250/复活:人物具备复活功能\人物在死亡时起作用\生效一次掉一个持久</v>
      </c>
      <c r="F671" t="str">
        <f t="shared" si="47"/>
        <v>250/复活间隔[45]秒\250/复活后恢复100%血量\253/升级之后复活间隔缩短</v>
      </c>
      <c r="H671" t="str">
        <f t="shared" si="43"/>
        <v>151/装备位置:戒指\249/\250/复活:人物具备复活功能\人物在死亡时起作用\生效一次掉一个持久</v>
      </c>
      <c r="I671" t="str">
        <f t="shared" si="44"/>
        <v>复活戒指+30=151/装备位置:戒指\249/\250/复活:人物具备复活功能\人物在死亡时起作用\生效一次掉一个持久</v>
      </c>
      <c r="J671" t="str">
        <f t="shared" si="45"/>
        <v>\168/[物品备注]\250/复活间隔[45]秒\250/复活后恢复100%血量\253/升级之后复活间隔缩短</v>
      </c>
      <c r="K671" t="str">
        <f t="shared" si="39"/>
        <v>复活戒指+30=\168/[物品备注]\250/复活间隔[45]秒\250/复活后恢复100%血量\253/升级之后复活间隔缩短</v>
      </c>
      <c r="L671">
        <v>45</v>
      </c>
      <c r="M671">
        <v>100</v>
      </c>
      <c r="N671" t="str">
        <f t="shared" si="40"/>
        <v>复活戒指+30 45 100</v>
      </c>
    </row>
    <row r="672" spans="1:14" x14ac:dyDescent="0.2">
      <c r="A672" t="str">
        <f>IF(LEN(stditems!B672)=0,"",stditems!B672)</f>
        <v>护身戒指</v>
      </c>
      <c r="B672" t="str">
        <f>IF(stditems!C672=15,"装备位置:头盔",IF(OR(stditems!C672=19,stditems!C672=20,stditems!C672=21),"装备位置:项链",IF(OR(stditems!C672=5,stditems!C672=6),"装备位置:武器",IF(OR(stditems!C672=10,stditems!C672=11),"装备位置:衣服",IF(stditems!C672=16,"装备位置:斗笠",IF(OR(stditems!C672=22,stditems!C672=23),"装备位置:戒指",IF(OR(stditems!C672=24,stditems!C672=26),"装备位置:手镯",IF(stditems!C672=31,"双击使用物品",IF(stditems!C672=4,"书籍,双击使用",IF(stditems!C672=25,"装备位置:毒符",IF(stditems!C672=41,"任务物品",IF(stditems!C672=56,"强化宝石",IF(stditems!C672=0,"药品",IF(stditems!C672=3,"卷轴",IF(stditems!C672=43,"矿石",IF(stditems!C672=2,"可使用物品",IF(stditems!C672=64,"装备位置:腰带",IF(stditems!C672=62,"装备位置:鞋子",IF(stditems!C672=53,"装备位置:宝石\有气血石功能",IF(stditems!C672=63,"装备位置:灵石",IF(stditems!C672=65,"装备位置:官印",IF(stditems!C672=90,"装备位置:灵玉",IF(OR(stditems!C672=72,stditems!C672=73,stditems!C672=74),"装备位置:称号",IF(stditems!C672=30,"装备位置:勋章",IF(stditems!C672=28,"装备位置:马牌",IF(stditems!C672=12,"装备位置:盾牌",IF(OR(stditems!C672=66,stditems!C672=67),"装备位置:时装衣服",IF(OR(stditems!C672=68,stditems!C672=69),"装备位置:时装武器",IF(OR(stditems!C672=75,stditems!C672=76,stditems!C672=77),"装备位置:时装项链",IF(stditems!C672=78,"装备位置:时装头盔",IF(OR(stditems!C672=79,stditems!C672=80),"装备位置:时装手镯",IF(OR(stditems!C672=81,stditems!C672=82),"装备位置:时装戒指",IF(stditems!C672=83,"装备位置:时装勋章",IF(OR(stditems!C672=84,stditems!C672=85),"装备位置:时装腰带",IF(OR(stditems!C672=86,stditems!C672=87),"装备位置:时装靴子",IF(OR(stditems!C672=88,stditems!C672=89),"装备位置:时装宝石","其他物品"))))))))))))))))))))))))))))))))))))</f>
        <v>装备位置:戒指</v>
      </c>
      <c r="C672">
        <f>IF(OR(stditems!C672=5,stditems!C672=10,stditems!C672=11,stditems!C672=30,stditems!C672=16,stditems!C672=12,stditems!C672=25),0,IF(OR(stditems!C672=15,stditems!C672=19,stditems!C672=20,stditems!C672=21,stditems!C672=22,stditems!C672=23,stditems!C672=24,stditems!C672=26,stditems!C672=28,stditems!C672=29,stditems!C672=30,stditems!C672=53,stditems!C672=62,stditems!C672=63,stditems!C672=64,stditems!C672=65,stditems!C672=90),stditems!D672,""))</f>
        <v>118</v>
      </c>
      <c r="D672" t="str">
        <f>IF(ISNA( VLOOKUP(C672,attrDesc!A:C,2,FALSE)),"", "\250/"&amp;VLOOKUP(C672,attrDesc!A:C,2,FALSE)&amp;":"&amp;VLOOKUP(C672,attrDesc!A:C,3,FALSE))</f>
        <v>\250/护身:人物在被攻击时\先降MP，MP为0时才降HP</v>
      </c>
      <c r="F672" t="str">
        <f>"250/消耗"&amp;L672&amp;"%魔法值抵挡所有伤害\253/升级之后消耗减少"</f>
        <v>250/消耗200%魔法值抵挡所有伤害\253/升级之后消耗减少</v>
      </c>
      <c r="H672" t="str">
        <f t="shared" si="43"/>
        <v>151/装备位置:戒指\249/\250/护身:人物在被攻击时\先降MP，MP为0时才降HP</v>
      </c>
      <c r="I672" t="str">
        <f t="shared" si="44"/>
        <v>护身戒指=151/装备位置:戒指\249/\250/护身:人物在被攻击时\先降MP，MP为0时才降HP</v>
      </c>
      <c r="J672" t="str">
        <f t="shared" si="45"/>
        <v>\168/[物品备注]\250/消耗200%魔法值抵挡所有伤害\253/升级之后消耗减少</v>
      </c>
      <c r="K672" t="str">
        <f t="shared" si="39"/>
        <v>护身戒指=\168/[物品备注]\250/消耗200%魔法值抵挡所有伤害\253/升级之后消耗减少</v>
      </c>
      <c r="L672">
        <v>200</v>
      </c>
      <c r="N672" t="str">
        <f t="shared" si="40"/>
        <v xml:space="preserve">护身戒指 200 </v>
      </c>
    </row>
    <row r="673" spans="1:14" x14ac:dyDescent="0.2">
      <c r="A673" t="str">
        <f>IF(LEN(stditems!B673)=0,"",stditems!B673)</f>
        <v>护身戒指+1</v>
      </c>
      <c r="B673" t="str">
        <f>IF(stditems!C673=15,"装备位置:头盔",IF(OR(stditems!C673=19,stditems!C673=20,stditems!C673=21),"装备位置:项链",IF(OR(stditems!C673=5,stditems!C673=6),"装备位置:武器",IF(OR(stditems!C673=10,stditems!C673=11),"装备位置:衣服",IF(stditems!C673=16,"装备位置:斗笠",IF(OR(stditems!C673=22,stditems!C673=23),"装备位置:戒指",IF(OR(stditems!C673=24,stditems!C673=26),"装备位置:手镯",IF(stditems!C673=31,"双击使用物品",IF(stditems!C673=4,"书籍,双击使用",IF(stditems!C673=25,"装备位置:毒符",IF(stditems!C673=41,"任务物品",IF(stditems!C673=56,"强化宝石",IF(stditems!C673=0,"药品",IF(stditems!C673=3,"卷轴",IF(stditems!C673=43,"矿石",IF(stditems!C673=2,"可使用物品",IF(stditems!C673=64,"装备位置:腰带",IF(stditems!C673=62,"装备位置:鞋子",IF(stditems!C673=53,"装备位置:宝石\有气血石功能",IF(stditems!C673=63,"装备位置:灵石",IF(stditems!C673=65,"装备位置:官印",IF(stditems!C673=90,"装备位置:灵玉",IF(OR(stditems!C673=72,stditems!C673=73,stditems!C673=74),"装备位置:称号",IF(stditems!C673=30,"装备位置:勋章",IF(stditems!C673=28,"装备位置:马牌",IF(stditems!C673=12,"装备位置:盾牌",IF(OR(stditems!C673=66,stditems!C673=67),"装备位置:时装衣服",IF(OR(stditems!C673=68,stditems!C673=69),"装备位置:时装武器",IF(OR(stditems!C673=75,stditems!C673=76,stditems!C673=77),"装备位置:时装项链",IF(stditems!C673=78,"装备位置:时装头盔",IF(OR(stditems!C673=79,stditems!C673=80),"装备位置:时装手镯",IF(OR(stditems!C673=81,stditems!C673=82),"装备位置:时装戒指",IF(stditems!C673=83,"装备位置:时装勋章",IF(OR(stditems!C673=84,stditems!C673=85),"装备位置:时装腰带",IF(OR(stditems!C673=86,stditems!C673=87),"装备位置:时装靴子",IF(OR(stditems!C673=88,stditems!C673=89),"装备位置:时装宝石","其他物品"))))))))))))))))))))))))))))))))))))</f>
        <v>装备位置:戒指</v>
      </c>
      <c r="C673">
        <f>IF(OR(stditems!C673=5,stditems!C673=10,stditems!C673=11,stditems!C673=30,stditems!C673=16,stditems!C673=12,stditems!C673=25),0,IF(OR(stditems!C673=15,stditems!C673=19,stditems!C673=20,stditems!C673=21,stditems!C673=22,stditems!C673=23,stditems!C673=24,stditems!C673=26,stditems!C673=28,stditems!C673=29,stditems!C673=30,stditems!C673=53,stditems!C673=62,stditems!C673=63,stditems!C673=64,stditems!C673=65,stditems!C673=90),stditems!D673,""))</f>
        <v>118</v>
      </c>
      <c r="D673" t="str">
        <f>IF(ISNA( VLOOKUP(C673,attrDesc!A:C,2,FALSE)),"", "\250/"&amp;VLOOKUP(C673,attrDesc!A:C,2,FALSE)&amp;":"&amp;VLOOKUP(C673,attrDesc!A:C,3,FALSE))</f>
        <v>\250/护身:人物在被攻击时\先降MP，MP为0时才降HP</v>
      </c>
      <c r="F673" t="str">
        <f t="shared" ref="F673:F695" si="48">"250/消耗"&amp;L673&amp;"%魔法值抵挡所有伤害\253/升级之后消耗减少"</f>
        <v>250/消耗180%魔法值抵挡所有伤害\253/升级之后消耗减少</v>
      </c>
      <c r="H673" t="str">
        <f t="shared" si="43"/>
        <v>151/装备位置:戒指\249/\250/护身:人物在被攻击时\先降MP，MP为0时才降HP</v>
      </c>
      <c r="I673" t="str">
        <f t="shared" si="44"/>
        <v>护身戒指+1=151/装备位置:戒指\249/\250/护身:人物在被攻击时\先降MP，MP为0时才降HP</v>
      </c>
      <c r="J673" t="str">
        <f t="shared" si="45"/>
        <v>\168/[物品备注]\250/消耗180%魔法值抵挡所有伤害\253/升级之后消耗减少</v>
      </c>
      <c r="K673" t="str">
        <f t="shared" si="39"/>
        <v>护身戒指+1=\168/[物品备注]\250/消耗180%魔法值抵挡所有伤害\253/升级之后消耗减少</v>
      </c>
      <c r="L673">
        <v>180</v>
      </c>
      <c r="N673" t="str">
        <f t="shared" si="40"/>
        <v xml:space="preserve">护身戒指+1 180 </v>
      </c>
    </row>
    <row r="674" spans="1:14" x14ac:dyDescent="0.2">
      <c r="A674" t="str">
        <f>IF(LEN(stditems!B674)=0,"",stditems!B674)</f>
        <v>护身戒指+2</v>
      </c>
      <c r="B674" t="str">
        <f>IF(stditems!C674=15,"装备位置:头盔",IF(OR(stditems!C674=19,stditems!C674=20,stditems!C674=21),"装备位置:项链",IF(OR(stditems!C674=5,stditems!C674=6),"装备位置:武器",IF(OR(stditems!C674=10,stditems!C674=11),"装备位置:衣服",IF(stditems!C674=16,"装备位置:斗笠",IF(OR(stditems!C674=22,stditems!C674=23),"装备位置:戒指",IF(OR(stditems!C674=24,stditems!C674=26),"装备位置:手镯",IF(stditems!C674=31,"双击使用物品",IF(stditems!C674=4,"书籍,双击使用",IF(stditems!C674=25,"装备位置:毒符",IF(stditems!C674=41,"任务物品",IF(stditems!C674=56,"强化宝石",IF(stditems!C674=0,"药品",IF(stditems!C674=3,"卷轴",IF(stditems!C674=43,"矿石",IF(stditems!C674=2,"可使用物品",IF(stditems!C674=64,"装备位置:腰带",IF(stditems!C674=62,"装备位置:鞋子",IF(stditems!C674=53,"装备位置:宝石\有气血石功能",IF(stditems!C674=63,"装备位置:灵石",IF(stditems!C674=65,"装备位置:官印",IF(stditems!C674=90,"装备位置:灵玉",IF(OR(stditems!C674=72,stditems!C674=73,stditems!C674=74),"装备位置:称号",IF(stditems!C674=30,"装备位置:勋章",IF(stditems!C674=28,"装备位置:马牌",IF(stditems!C674=12,"装备位置:盾牌",IF(OR(stditems!C674=66,stditems!C674=67),"装备位置:时装衣服",IF(OR(stditems!C674=68,stditems!C674=69),"装备位置:时装武器",IF(OR(stditems!C674=75,stditems!C674=76,stditems!C674=77),"装备位置:时装项链",IF(stditems!C674=78,"装备位置:时装头盔",IF(OR(stditems!C674=79,stditems!C674=80),"装备位置:时装手镯",IF(OR(stditems!C674=81,stditems!C674=82),"装备位置:时装戒指",IF(stditems!C674=83,"装备位置:时装勋章",IF(OR(stditems!C674=84,stditems!C674=85),"装备位置:时装腰带",IF(OR(stditems!C674=86,stditems!C674=87),"装备位置:时装靴子",IF(OR(stditems!C674=88,stditems!C674=89),"装备位置:时装宝石","其他物品"))))))))))))))))))))))))))))))))))))</f>
        <v>装备位置:戒指</v>
      </c>
      <c r="C674">
        <f>IF(OR(stditems!C674=5,stditems!C674=10,stditems!C674=11,stditems!C674=30,stditems!C674=16,stditems!C674=12,stditems!C674=25),0,IF(OR(stditems!C674=15,stditems!C674=19,stditems!C674=20,stditems!C674=21,stditems!C674=22,stditems!C674=23,stditems!C674=24,stditems!C674=26,stditems!C674=28,stditems!C674=29,stditems!C674=30,stditems!C674=53,stditems!C674=62,stditems!C674=63,stditems!C674=64,stditems!C674=65,stditems!C674=90),stditems!D674,""))</f>
        <v>118</v>
      </c>
      <c r="D674" t="str">
        <f>IF(ISNA( VLOOKUP(C674,attrDesc!A:C,2,FALSE)),"", "\250/"&amp;VLOOKUP(C674,attrDesc!A:C,2,FALSE)&amp;":"&amp;VLOOKUP(C674,attrDesc!A:C,3,FALSE))</f>
        <v>\250/护身:人物在被攻击时\先降MP，MP为0时才降HP</v>
      </c>
      <c r="F674" t="str">
        <f t="shared" si="48"/>
        <v>250/消耗160%魔法值抵挡所有伤害\253/升级之后消耗减少</v>
      </c>
      <c r="H674" t="str">
        <f t="shared" si="43"/>
        <v>151/装备位置:戒指\249/\250/护身:人物在被攻击时\先降MP，MP为0时才降HP</v>
      </c>
      <c r="I674" t="str">
        <f t="shared" si="44"/>
        <v>护身戒指+2=151/装备位置:戒指\249/\250/护身:人物在被攻击时\先降MP，MP为0时才降HP</v>
      </c>
      <c r="J674" t="str">
        <f t="shared" si="45"/>
        <v>\168/[物品备注]\250/消耗160%魔法值抵挡所有伤害\253/升级之后消耗减少</v>
      </c>
      <c r="K674" t="str">
        <f t="shared" si="39"/>
        <v>护身戒指+2=\168/[物品备注]\250/消耗160%魔法值抵挡所有伤害\253/升级之后消耗减少</v>
      </c>
      <c r="L674">
        <v>160</v>
      </c>
      <c r="N674" t="str">
        <f t="shared" si="40"/>
        <v xml:space="preserve">护身戒指+2 160 </v>
      </c>
    </row>
    <row r="675" spans="1:14" x14ac:dyDescent="0.2">
      <c r="A675" t="str">
        <f>IF(LEN(stditems!B675)=0,"",stditems!B675)</f>
        <v>护身戒指+3</v>
      </c>
      <c r="B675" t="str">
        <f>IF(stditems!C675=15,"装备位置:头盔",IF(OR(stditems!C675=19,stditems!C675=20,stditems!C675=21),"装备位置:项链",IF(OR(stditems!C675=5,stditems!C675=6),"装备位置:武器",IF(OR(stditems!C675=10,stditems!C675=11),"装备位置:衣服",IF(stditems!C675=16,"装备位置:斗笠",IF(OR(stditems!C675=22,stditems!C675=23),"装备位置:戒指",IF(OR(stditems!C675=24,stditems!C675=26),"装备位置:手镯",IF(stditems!C675=31,"双击使用物品",IF(stditems!C675=4,"书籍,双击使用",IF(stditems!C675=25,"装备位置:毒符",IF(stditems!C675=41,"任务物品",IF(stditems!C675=56,"强化宝石",IF(stditems!C675=0,"药品",IF(stditems!C675=3,"卷轴",IF(stditems!C675=43,"矿石",IF(stditems!C675=2,"可使用物品",IF(stditems!C675=64,"装备位置:腰带",IF(stditems!C675=62,"装备位置:鞋子",IF(stditems!C675=53,"装备位置:宝石\有气血石功能",IF(stditems!C675=63,"装备位置:灵石",IF(stditems!C675=65,"装备位置:官印",IF(stditems!C675=90,"装备位置:灵玉",IF(OR(stditems!C675=72,stditems!C675=73,stditems!C675=74),"装备位置:称号",IF(stditems!C675=30,"装备位置:勋章",IF(stditems!C675=28,"装备位置:马牌",IF(stditems!C675=12,"装备位置:盾牌",IF(OR(stditems!C675=66,stditems!C675=67),"装备位置:时装衣服",IF(OR(stditems!C675=68,stditems!C675=69),"装备位置:时装武器",IF(OR(stditems!C675=75,stditems!C675=76,stditems!C675=77),"装备位置:时装项链",IF(stditems!C675=78,"装备位置:时装头盔",IF(OR(stditems!C675=79,stditems!C675=80),"装备位置:时装手镯",IF(OR(stditems!C675=81,stditems!C675=82),"装备位置:时装戒指",IF(stditems!C675=83,"装备位置:时装勋章",IF(OR(stditems!C675=84,stditems!C675=85),"装备位置:时装腰带",IF(OR(stditems!C675=86,stditems!C675=87),"装备位置:时装靴子",IF(OR(stditems!C675=88,stditems!C675=89),"装备位置:时装宝石","其他物品"))))))))))))))))))))))))))))))))))))</f>
        <v>装备位置:戒指</v>
      </c>
      <c r="C675">
        <f>IF(OR(stditems!C675=5,stditems!C675=10,stditems!C675=11,stditems!C675=30,stditems!C675=16,stditems!C675=12,stditems!C675=25),0,IF(OR(stditems!C675=15,stditems!C675=19,stditems!C675=20,stditems!C675=21,stditems!C675=22,stditems!C675=23,stditems!C675=24,stditems!C675=26,stditems!C675=28,stditems!C675=29,stditems!C675=30,stditems!C675=53,stditems!C675=62,stditems!C675=63,stditems!C675=64,stditems!C675=65,stditems!C675=90),stditems!D675,""))</f>
        <v>118</v>
      </c>
      <c r="D675" t="str">
        <f>IF(ISNA( VLOOKUP(C675,attrDesc!A:C,2,FALSE)),"", "\250/"&amp;VLOOKUP(C675,attrDesc!A:C,2,FALSE)&amp;":"&amp;VLOOKUP(C675,attrDesc!A:C,3,FALSE))</f>
        <v>\250/护身:人物在被攻击时\先降MP，MP为0时才降HP</v>
      </c>
      <c r="F675" t="str">
        <f t="shared" si="48"/>
        <v>250/消耗150%魔法值抵挡所有伤害\253/升级之后消耗减少</v>
      </c>
      <c r="H675" t="str">
        <f t="shared" si="43"/>
        <v>151/装备位置:戒指\249/\250/护身:人物在被攻击时\先降MP，MP为0时才降HP</v>
      </c>
      <c r="I675" t="str">
        <f t="shared" si="44"/>
        <v>护身戒指+3=151/装备位置:戒指\249/\250/护身:人物在被攻击时\先降MP，MP为0时才降HP</v>
      </c>
      <c r="J675" t="str">
        <f t="shared" si="45"/>
        <v>\168/[物品备注]\250/消耗150%魔法值抵挡所有伤害\253/升级之后消耗减少</v>
      </c>
      <c r="K675" t="str">
        <f t="shared" si="39"/>
        <v>护身戒指+3=\168/[物品备注]\250/消耗150%魔法值抵挡所有伤害\253/升级之后消耗减少</v>
      </c>
      <c r="L675">
        <v>150</v>
      </c>
      <c r="N675" t="str">
        <f t="shared" ref="N675:N733" si="49">A675&amp;" " &amp;L675 &amp;" " &amp;M675</f>
        <v xml:space="preserve">护身戒指+3 150 </v>
      </c>
    </row>
    <row r="676" spans="1:14" x14ac:dyDescent="0.2">
      <c r="A676" t="str">
        <f>IF(LEN(stditems!B676)=0,"",stditems!B676)</f>
        <v>护身戒指+4</v>
      </c>
      <c r="B676" t="str">
        <f>IF(stditems!C676=15,"装备位置:头盔",IF(OR(stditems!C676=19,stditems!C676=20,stditems!C676=21),"装备位置:项链",IF(OR(stditems!C676=5,stditems!C676=6),"装备位置:武器",IF(OR(stditems!C676=10,stditems!C676=11),"装备位置:衣服",IF(stditems!C676=16,"装备位置:斗笠",IF(OR(stditems!C676=22,stditems!C676=23),"装备位置:戒指",IF(OR(stditems!C676=24,stditems!C676=26),"装备位置:手镯",IF(stditems!C676=31,"双击使用物品",IF(stditems!C676=4,"书籍,双击使用",IF(stditems!C676=25,"装备位置:毒符",IF(stditems!C676=41,"任务物品",IF(stditems!C676=56,"强化宝石",IF(stditems!C676=0,"药品",IF(stditems!C676=3,"卷轴",IF(stditems!C676=43,"矿石",IF(stditems!C676=2,"可使用物品",IF(stditems!C676=64,"装备位置:腰带",IF(stditems!C676=62,"装备位置:鞋子",IF(stditems!C676=53,"装备位置:宝石\有气血石功能",IF(stditems!C676=63,"装备位置:灵石",IF(stditems!C676=65,"装备位置:官印",IF(stditems!C676=90,"装备位置:灵玉",IF(OR(stditems!C676=72,stditems!C676=73,stditems!C676=74),"装备位置:称号",IF(stditems!C676=30,"装备位置:勋章",IF(stditems!C676=28,"装备位置:马牌",IF(stditems!C676=12,"装备位置:盾牌",IF(OR(stditems!C676=66,stditems!C676=67),"装备位置:时装衣服",IF(OR(stditems!C676=68,stditems!C676=69),"装备位置:时装武器",IF(OR(stditems!C676=75,stditems!C676=76,stditems!C676=77),"装备位置:时装项链",IF(stditems!C676=78,"装备位置:时装头盔",IF(OR(stditems!C676=79,stditems!C676=80),"装备位置:时装手镯",IF(OR(stditems!C676=81,stditems!C676=82),"装备位置:时装戒指",IF(stditems!C676=83,"装备位置:时装勋章",IF(OR(stditems!C676=84,stditems!C676=85),"装备位置:时装腰带",IF(OR(stditems!C676=86,stditems!C676=87),"装备位置:时装靴子",IF(OR(stditems!C676=88,stditems!C676=89),"装备位置:时装宝石","其他物品"))))))))))))))))))))))))))))))))))))</f>
        <v>装备位置:戒指</v>
      </c>
      <c r="C676">
        <f>IF(OR(stditems!C676=5,stditems!C676=10,stditems!C676=11,stditems!C676=30,stditems!C676=16,stditems!C676=12,stditems!C676=25),0,IF(OR(stditems!C676=15,stditems!C676=19,stditems!C676=20,stditems!C676=21,stditems!C676=22,stditems!C676=23,stditems!C676=24,stditems!C676=26,stditems!C676=28,stditems!C676=29,stditems!C676=30,stditems!C676=53,stditems!C676=62,stditems!C676=63,stditems!C676=64,stditems!C676=65,stditems!C676=90),stditems!D676,""))</f>
        <v>118</v>
      </c>
      <c r="D676" t="str">
        <f>IF(ISNA( VLOOKUP(C676,attrDesc!A:C,2,FALSE)),"", "\250/"&amp;VLOOKUP(C676,attrDesc!A:C,2,FALSE)&amp;":"&amp;VLOOKUP(C676,attrDesc!A:C,3,FALSE))</f>
        <v>\250/护身:人物在被攻击时\先降MP，MP为0时才降HP</v>
      </c>
      <c r="F676" t="str">
        <f t="shared" si="48"/>
        <v>250/消耗145%魔法值抵挡所有伤害\253/升级之后消耗减少</v>
      </c>
      <c r="H676" t="str">
        <f t="shared" si="43"/>
        <v>151/装备位置:戒指\249/\250/护身:人物在被攻击时\先降MP，MP为0时才降HP</v>
      </c>
      <c r="I676" t="str">
        <f t="shared" si="44"/>
        <v>护身戒指+4=151/装备位置:戒指\249/\250/护身:人物在被攻击时\先降MP，MP为0时才降HP</v>
      </c>
      <c r="J676" t="str">
        <f t="shared" si="45"/>
        <v>\168/[物品备注]\250/消耗145%魔法值抵挡所有伤害\253/升级之后消耗减少</v>
      </c>
      <c r="K676" t="str">
        <f t="shared" si="39"/>
        <v>护身戒指+4=\168/[物品备注]\250/消耗145%魔法值抵挡所有伤害\253/升级之后消耗减少</v>
      </c>
      <c r="L676">
        <v>145</v>
      </c>
      <c r="N676" t="str">
        <f t="shared" si="49"/>
        <v xml:space="preserve">护身戒指+4 145 </v>
      </c>
    </row>
    <row r="677" spans="1:14" x14ac:dyDescent="0.2">
      <c r="A677" t="str">
        <f>IF(LEN(stditems!B677)=0,"",stditems!B677)</f>
        <v>护身戒指+5</v>
      </c>
      <c r="B677" t="str">
        <f>IF(stditems!C677=15,"装备位置:头盔",IF(OR(stditems!C677=19,stditems!C677=20,stditems!C677=21),"装备位置:项链",IF(OR(stditems!C677=5,stditems!C677=6),"装备位置:武器",IF(OR(stditems!C677=10,stditems!C677=11),"装备位置:衣服",IF(stditems!C677=16,"装备位置:斗笠",IF(OR(stditems!C677=22,stditems!C677=23),"装备位置:戒指",IF(OR(stditems!C677=24,stditems!C677=26),"装备位置:手镯",IF(stditems!C677=31,"双击使用物品",IF(stditems!C677=4,"书籍,双击使用",IF(stditems!C677=25,"装备位置:毒符",IF(stditems!C677=41,"任务物品",IF(stditems!C677=56,"强化宝石",IF(stditems!C677=0,"药品",IF(stditems!C677=3,"卷轴",IF(stditems!C677=43,"矿石",IF(stditems!C677=2,"可使用物品",IF(stditems!C677=64,"装备位置:腰带",IF(stditems!C677=62,"装备位置:鞋子",IF(stditems!C677=53,"装备位置:宝石\有气血石功能",IF(stditems!C677=63,"装备位置:灵石",IF(stditems!C677=65,"装备位置:官印",IF(stditems!C677=90,"装备位置:灵玉",IF(OR(stditems!C677=72,stditems!C677=73,stditems!C677=74),"装备位置:称号",IF(stditems!C677=30,"装备位置:勋章",IF(stditems!C677=28,"装备位置:马牌",IF(stditems!C677=12,"装备位置:盾牌",IF(OR(stditems!C677=66,stditems!C677=67),"装备位置:时装衣服",IF(OR(stditems!C677=68,stditems!C677=69),"装备位置:时装武器",IF(OR(stditems!C677=75,stditems!C677=76,stditems!C677=77),"装备位置:时装项链",IF(stditems!C677=78,"装备位置:时装头盔",IF(OR(stditems!C677=79,stditems!C677=80),"装备位置:时装手镯",IF(OR(stditems!C677=81,stditems!C677=82),"装备位置:时装戒指",IF(stditems!C677=83,"装备位置:时装勋章",IF(OR(stditems!C677=84,stditems!C677=85),"装备位置:时装腰带",IF(OR(stditems!C677=86,stditems!C677=87),"装备位置:时装靴子",IF(OR(stditems!C677=88,stditems!C677=89),"装备位置:时装宝石","其他物品"))))))))))))))))))))))))))))))))))))</f>
        <v>装备位置:戒指</v>
      </c>
      <c r="C677">
        <f>IF(OR(stditems!C677=5,stditems!C677=10,stditems!C677=11,stditems!C677=30,stditems!C677=16,stditems!C677=12,stditems!C677=25),0,IF(OR(stditems!C677=15,stditems!C677=19,stditems!C677=20,stditems!C677=21,stditems!C677=22,stditems!C677=23,stditems!C677=24,stditems!C677=26,stditems!C677=28,stditems!C677=29,stditems!C677=30,stditems!C677=53,stditems!C677=62,stditems!C677=63,stditems!C677=64,stditems!C677=65,stditems!C677=90),stditems!D677,""))</f>
        <v>118</v>
      </c>
      <c r="D677" t="str">
        <f>IF(ISNA( VLOOKUP(C677,attrDesc!A:C,2,FALSE)),"", "\250/"&amp;VLOOKUP(C677,attrDesc!A:C,2,FALSE)&amp;":"&amp;VLOOKUP(C677,attrDesc!A:C,3,FALSE))</f>
        <v>\250/护身:人物在被攻击时\先降MP，MP为0时才降HP</v>
      </c>
      <c r="F677" t="str">
        <f t="shared" si="48"/>
        <v>250/消耗140%魔法值抵挡所有伤害\253/升级之后消耗减少</v>
      </c>
      <c r="H677" t="str">
        <f t="shared" si="43"/>
        <v>151/装备位置:戒指\249/\250/护身:人物在被攻击时\先降MP，MP为0时才降HP</v>
      </c>
      <c r="I677" t="str">
        <f t="shared" si="44"/>
        <v>护身戒指+5=151/装备位置:戒指\249/\250/护身:人物在被攻击时\先降MP，MP为0时才降HP</v>
      </c>
      <c r="J677" t="str">
        <f t="shared" si="45"/>
        <v>\168/[物品备注]\250/消耗140%魔法值抵挡所有伤害\253/升级之后消耗减少</v>
      </c>
      <c r="K677" t="str">
        <f t="shared" si="39"/>
        <v>护身戒指+5=\168/[物品备注]\250/消耗140%魔法值抵挡所有伤害\253/升级之后消耗减少</v>
      </c>
      <c r="L677">
        <v>140</v>
      </c>
      <c r="N677" t="str">
        <f t="shared" si="49"/>
        <v xml:space="preserve">护身戒指+5 140 </v>
      </c>
    </row>
    <row r="678" spans="1:14" x14ac:dyDescent="0.2">
      <c r="A678" t="str">
        <f>IF(LEN(stditems!B678)=0,"",stditems!B678)</f>
        <v>护身戒指+6</v>
      </c>
      <c r="B678" t="str">
        <f>IF(stditems!C678=15,"装备位置:头盔",IF(OR(stditems!C678=19,stditems!C678=20,stditems!C678=21),"装备位置:项链",IF(OR(stditems!C678=5,stditems!C678=6),"装备位置:武器",IF(OR(stditems!C678=10,stditems!C678=11),"装备位置:衣服",IF(stditems!C678=16,"装备位置:斗笠",IF(OR(stditems!C678=22,stditems!C678=23),"装备位置:戒指",IF(OR(stditems!C678=24,stditems!C678=26),"装备位置:手镯",IF(stditems!C678=31,"双击使用物品",IF(stditems!C678=4,"书籍,双击使用",IF(stditems!C678=25,"装备位置:毒符",IF(stditems!C678=41,"任务物品",IF(stditems!C678=56,"强化宝石",IF(stditems!C678=0,"药品",IF(stditems!C678=3,"卷轴",IF(stditems!C678=43,"矿石",IF(stditems!C678=2,"可使用物品",IF(stditems!C678=64,"装备位置:腰带",IF(stditems!C678=62,"装备位置:鞋子",IF(stditems!C678=53,"装备位置:宝石\有气血石功能",IF(stditems!C678=63,"装备位置:灵石",IF(stditems!C678=65,"装备位置:官印",IF(stditems!C678=90,"装备位置:灵玉",IF(OR(stditems!C678=72,stditems!C678=73,stditems!C678=74),"装备位置:称号",IF(stditems!C678=30,"装备位置:勋章",IF(stditems!C678=28,"装备位置:马牌",IF(stditems!C678=12,"装备位置:盾牌",IF(OR(stditems!C678=66,stditems!C678=67),"装备位置:时装衣服",IF(OR(stditems!C678=68,stditems!C678=69),"装备位置:时装武器",IF(OR(stditems!C678=75,stditems!C678=76,stditems!C678=77),"装备位置:时装项链",IF(stditems!C678=78,"装备位置:时装头盔",IF(OR(stditems!C678=79,stditems!C678=80),"装备位置:时装手镯",IF(OR(stditems!C678=81,stditems!C678=82),"装备位置:时装戒指",IF(stditems!C678=83,"装备位置:时装勋章",IF(OR(stditems!C678=84,stditems!C678=85),"装备位置:时装腰带",IF(OR(stditems!C678=86,stditems!C678=87),"装备位置:时装靴子",IF(OR(stditems!C678=88,stditems!C678=89),"装备位置:时装宝石","其他物品"))))))))))))))))))))))))))))))))))))</f>
        <v>装备位置:戒指</v>
      </c>
      <c r="C678">
        <f>IF(OR(stditems!C678=5,stditems!C678=10,stditems!C678=11,stditems!C678=30,stditems!C678=16,stditems!C678=12,stditems!C678=25),0,IF(OR(stditems!C678=15,stditems!C678=19,stditems!C678=20,stditems!C678=21,stditems!C678=22,stditems!C678=23,stditems!C678=24,stditems!C678=26,stditems!C678=28,stditems!C678=29,stditems!C678=30,stditems!C678=53,stditems!C678=62,stditems!C678=63,stditems!C678=64,stditems!C678=65,stditems!C678=90),stditems!D678,""))</f>
        <v>118</v>
      </c>
      <c r="D678" t="str">
        <f>IF(ISNA( VLOOKUP(C678,attrDesc!A:C,2,FALSE)),"", "\250/"&amp;VLOOKUP(C678,attrDesc!A:C,2,FALSE)&amp;":"&amp;VLOOKUP(C678,attrDesc!A:C,3,FALSE))</f>
        <v>\250/护身:人物在被攻击时\先降MP，MP为0时才降HP</v>
      </c>
      <c r="F678" t="str">
        <f t="shared" si="48"/>
        <v>250/消耗135%魔法值抵挡所有伤害\253/升级之后消耗减少</v>
      </c>
      <c r="H678" t="str">
        <f t="shared" si="43"/>
        <v>151/装备位置:戒指\249/\250/护身:人物在被攻击时\先降MP，MP为0时才降HP</v>
      </c>
      <c r="I678" t="str">
        <f t="shared" si="44"/>
        <v>护身戒指+6=151/装备位置:戒指\249/\250/护身:人物在被攻击时\先降MP，MP为0时才降HP</v>
      </c>
      <c r="J678" t="str">
        <f t="shared" si="45"/>
        <v>\168/[物品备注]\250/消耗135%魔法值抵挡所有伤害\253/升级之后消耗减少</v>
      </c>
      <c r="K678" t="str">
        <f t="shared" si="39"/>
        <v>护身戒指+6=\168/[物品备注]\250/消耗135%魔法值抵挡所有伤害\253/升级之后消耗减少</v>
      </c>
      <c r="L678">
        <v>135</v>
      </c>
      <c r="N678" t="str">
        <f t="shared" si="49"/>
        <v xml:space="preserve">护身戒指+6 135 </v>
      </c>
    </row>
    <row r="679" spans="1:14" x14ac:dyDescent="0.2">
      <c r="A679" t="str">
        <f>IF(LEN(stditems!B679)=0,"",stditems!B679)</f>
        <v>护身戒指+7</v>
      </c>
      <c r="B679" t="str">
        <f>IF(stditems!C679=15,"装备位置:头盔",IF(OR(stditems!C679=19,stditems!C679=20,stditems!C679=21),"装备位置:项链",IF(OR(stditems!C679=5,stditems!C679=6),"装备位置:武器",IF(OR(stditems!C679=10,stditems!C679=11),"装备位置:衣服",IF(stditems!C679=16,"装备位置:斗笠",IF(OR(stditems!C679=22,stditems!C679=23),"装备位置:戒指",IF(OR(stditems!C679=24,stditems!C679=26),"装备位置:手镯",IF(stditems!C679=31,"双击使用物品",IF(stditems!C679=4,"书籍,双击使用",IF(stditems!C679=25,"装备位置:毒符",IF(stditems!C679=41,"任务物品",IF(stditems!C679=56,"强化宝石",IF(stditems!C679=0,"药品",IF(stditems!C679=3,"卷轴",IF(stditems!C679=43,"矿石",IF(stditems!C679=2,"可使用物品",IF(stditems!C679=64,"装备位置:腰带",IF(stditems!C679=62,"装备位置:鞋子",IF(stditems!C679=53,"装备位置:宝石\有气血石功能",IF(stditems!C679=63,"装备位置:灵石",IF(stditems!C679=65,"装备位置:官印",IF(stditems!C679=90,"装备位置:灵玉",IF(OR(stditems!C679=72,stditems!C679=73,stditems!C679=74),"装备位置:称号",IF(stditems!C679=30,"装备位置:勋章",IF(stditems!C679=28,"装备位置:马牌",IF(stditems!C679=12,"装备位置:盾牌",IF(OR(stditems!C679=66,stditems!C679=67),"装备位置:时装衣服",IF(OR(stditems!C679=68,stditems!C679=69),"装备位置:时装武器",IF(OR(stditems!C679=75,stditems!C679=76,stditems!C679=77),"装备位置:时装项链",IF(stditems!C679=78,"装备位置:时装头盔",IF(OR(stditems!C679=79,stditems!C679=80),"装备位置:时装手镯",IF(OR(stditems!C679=81,stditems!C679=82),"装备位置:时装戒指",IF(stditems!C679=83,"装备位置:时装勋章",IF(OR(stditems!C679=84,stditems!C679=85),"装备位置:时装腰带",IF(OR(stditems!C679=86,stditems!C679=87),"装备位置:时装靴子",IF(OR(stditems!C679=88,stditems!C679=89),"装备位置:时装宝石","其他物品"))))))))))))))))))))))))))))))))))))</f>
        <v>装备位置:戒指</v>
      </c>
      <c r="C679">
        <f>IF(OR(stditems!C679=5,stditems!C679=10,stditems!C679=11,stditems!C679=30,stditems!C679=16,stditems!C679=12,stditems!C679=25),0,IF(OR(stditems!C679=15,stditems!C679=19,stditems!C679=20,stditems!C679=21,stditems!C679=22,stditems!C679=23,stditems!C679=24,stditems!C679=26,stditems!C679=28,stditems!C679=29,stditems!C679=30,stditems!C679=53,stditems!C679=62,stditems!C679=63,stditems!C679=64,stditems!C679=65,stditems!C679=90),stditems!D679,""))</f>
        <v>118</v>
      </c>
      <c r="D679" t="str">
        <f>IF(ISNA( VLOOKUP(C679,attrDesc!A:C,2,FALSE)),"", "\250/"&amp;VLOOKUP(C679,attrDesc!A:C,2,FALSE)&amp;":"&amp;VLOOKUP(C679,attrDesc!A:C,3,FALSE))</f>
        <v>\250/护身:人物在被攻击时\先降MP，MP为0时才降HP</v>
      </c>
      <c r="F679" t="str">
        <f t="shared" si="48"/>
        <v>250/消耗130%魔法值抵挡所有伤害\253/升级之后消耗减少</v>
      </c>
      <c r="H679" t="str">
        <f t="shared" si="43"/>
        <v>151/装备位置:戒指\249/\250/护身:人物在被攻击时\先降MP，MP为0时才降HP</v>
      </c>
      <c r="I679" t="str">
        <f t="shared" si="44"/>
        <v>护身戒指+7=151/装备位置:戒指\249/\250/护身:人物在被攻击时\先降MP，MP为0时才降HP</v>
      </c>
      <c r="J679" t="str">
        <f t="shared" si="45"/>
        <v>\168/[物品备注]\250/消耗130%魔法值抵挡所有伤害\253/升级之后消耗减少</v>
      </c>
      <c r="K679" t="str">
        <f t="shared" si="39"/>
        <v>护身戒指+7=\168/[物品备注]\250/消耗130%魔法值抵挡所有伤害\253/升级之后消耗减少</v>
      </c>
      <c r="L679">
        <v>130</v>
      </c>
      <c r="N679" t="str">
        <f t="shared" si="49"/>
        <v xml:space="preserve">护身戒指+7 130 </v>
      </c>
    </row>
    <row r="680" spans="1:14" x14ac:dyDescent="0.2">
      <c r="A680" t="str">
        <f>IF(LEN(stditems!B680)=0,"",stditems!B680)</f>
        <v>护身戒指+8</v>
      </c>
      <c r="B680" t="str">
        <f>IF(stditems!C680=15,"装备位置:头盔",IF(OR(stditems!C680=19,stditems!C680=20,stditems!C680=21),"装备位置:项链",IF(OR(stditems!C680=5,stditems!C680=6),"装备位置:武器",IF(OR(stditems!C680=10,stditems!C680=11),"装备位置:衣服",IF(stditems!C680=16,"装备位置:斗笠",IF(OR(stditems!C680=22,stditems!C680=23),"装备位置:戒指",IF(OR(stditems!C680=24,stditems!C680=26),"装备位置:手镯",IF(stditems!C680=31,"双击使用物品",IF(stditems!C680=4,"书籍,双击使用",IF(stditems!C680=25,"装备位置:毒符",IF(stditems!C680=41,"任务物品",IF(stditems!C680=56,"强化宝石",IF(stditems!C680=0,"药品",IF(stditems!C680=3,"卷轴",IF(stditems!C680=43,"矿石",IF(stditems!C680=2,"可使用物品",IF(stditems!C680=64,"装备位置:腰带",IF(stditems!C680=62,"装备位置:鞋子",IF(stditems!C680=53,"装备位置:宝石\有气血石功能",IF(stditems!C680=63,"装备位置:灵石",IF(stditems!C680=65,"装备位置:官印",IF(stditems!C680=90,"装备位置:灵玉",IF(OR(stditems!C680=72,stditems!C680=73,stditems!C680=74),"装备位置:称号",IF(stditems!C680=30,"装备位置:勋章",IF(stditems!C680=28,"装备位置:马牌",IF(stditems!C680=12,"装备位置:盾牌",IF(OR(stditems!C680=66,stditems!C680=67),"装备位置:时装衣服",IF(OR(stditems!C680=68,stditems!C680=69),"装备位置:时装武器",IF(OR(stditems!C680=75,stditems!C680=76,stditems!C680=77),"装备位置:时装项链",IF(stditems!C680=78,"装备位置:时装头盔",IF(OR(stditems!C680=79,stditems!C680=80),"装备位置:时装手镯",IF(OR(stditems!C680=81,stditems!C680=82),"装备位置:时装戒指",IF(stditems!C680=83,"装备位置:时装勋章",IF(OR(stditems!C680=84,stditems!C680=85),"装备位置:时装腰带",IF(OR(stditems!C680=86,stditems!C680=87),"装备位置:时装靴子",IF(OR(stditems!C680=88,stditems!C680=89),"装备位置:时装宝石","其他物品"))))))))))))))))))))))))))))))))))))</f>
        <v>装备位置:戒指</v>
      </c>
      <c r="C680">
        <f>IF(OR(stditems!C680=5,stditems!C680=10,stditems!C680=11,stditems!C680=30,stditems!C680=16,stditems!C680=12,stditems!C680=25),0,IF(OR(stditems!C680=15,stditems!C680=19,stditems!C680=20,stditems!C680=21,stditems!C680=22,stditems!C680=23,stditems!C680=24,stditems!C680=26,stditems!C680=28,stditems!C680=29,stditems!C680=30,stditems!C680=53,stditems!C680=62,stditems!C680=63,stditems!C680=64,stditems!C680=65,stditems!C680=90),stditems!D680,""))</f>
        <v>118</v>
      </c>
      <c r="D680" t="str">
        <f>IF(ISNA( VLOOKUP(C680,attrDesc!A:C,2,FALSE)),"", "\250/"&amp;VLOOKUP(C680,attrDesc!A:C,2,FALSE)&amp;":"&amp;VLOOKUP(C680,attrDesc!A:C,3,FALSE))</f>
        <v>\250/护身:人物在被攻击时\先降MP，MP为0时才降HP</v>
      </c>
      <c r="F680" t="str">
        <f t="shared" si="48"/>
        <v>250/消耗125%魔法值抵挡所有伤害\253/升级之后消耗减少</v>
      </c>
      <c r="H680" t="str">
        <f t="shared" si="43"/>
        <v>151/装备位置:戒指\249/\250/护身:人物在被攻击时\先降MP，MP为0时才降HP</v>
      </c>
      <c r="I680" t="str">
        <f t="shared" si="44"/>
        <v>护身戒指+8=151/装备位置:戒指\249/\250/护身:人物在被攻击时\先降MP，MP为0时才降HP</v>
      </c>
      <c r="J680" t="str">
        <f t="shared" si="45"/>
        <v>\168/[物品备注]\250/消耗125%魔法值抵挡所有伤害\253/升级之后消耗减少</v>
      </c>
      <c r="K680" t="str">
        <f t="shared" si="39"/>
        <v>护身戒指+8=\168/[物品备注]\250/消耗125%魔法值抵挡所有伤害\253/升级之后消耗减少</v>
      </c>
      <c r="L680">
        <v>125</v>
      </c>
      <c r="N680" t="str">
        <f t="shared" si="49"/>
        <v xml:space="preserve">护身戒指+8 125 </v>
      </c>
    </row>
    <row r="681" spans="1:14" x14ac:dyDescent="0.2">
      <c r="A681" t="str">
        <f>IF(LEN(stditems!B681)=0,"",stditems!B681)</f>
        <v>护身戒指+9</v>
      </c>
      <c r="B681" t="str">
        <f>IF(stditems!C681=15,"装备位置:头盔",IF(OR(stditems!C681=19,stditems!C681=20,stditems!C681=21),"装备位置:项链",IF(OR(stditems!C681=5,stditems!C681=6),"装备位置:武器",IF(OR(stditems!C681=10,stditems!C681=11),"装备位置:衣服",IF(stditems!C681=16,"装备位置:斗笠",IF(OR(stditems!C681=22,stditems!C681=23),"装备位置:戒指",IF(OR(stditems!C681=24,stditems!C681=26),"装备位置:手镯",IF(stditems!C681=31,"双击使用物品",IF(stditems!C681=4,"书籍,双击使用",IF(stditems!C681=25,"装备位置:毒符",IF(stditems!C681=41,"任务物品",IF(stditems!C681=56,"强化宝石",IF(stditems!C681=0,"药品",IF(stditems!C681=3,"卷轴",IF(stditems!C681=43,"矿石",IF(stditems!C681=2,"可使用物品",IF(stditems!C681=64,"装备位置:腰带",IF(stditems!C681=62,"装备位置:鞋子",IF(stditems!C681=53,"装备位置:宝石\有气血石功能",IF(stditems!C681=63,"装备位置:灵石",IF(stditems!C681=65,"装备位置:官印",IF(stditems!C681=90,"装备位置:灵玉",IF(OR(stditems!C681=72,stditems!C681=73,stditems!C681=74),"装备位置:称号",IF(stditems!C681=30,"装备位置:勋章",IF(stditems!C681=28,"装备位置:马牌",IF(stditems!C681=12,"装备位置:盾牌",IF(OR(stditems!C681=66,stditems!C681=67),"装备位置:时装衣服",IF(OR(stditems!C681=68,stditems!C681=69),"装备位置:时装武器",IF(OR(stditems!C681=75,stditems!C681=76,stditems!C681=77),"装备位置:时装项链",IF(stditems!C681=78,"装备位置:时装头盔",IF(OR(stditems!C681=79,stditems!C681=80),"装备位置:时装手镯",IF(OR(stditems!C681=81,stditems!C681=82),"装备位置:时装戒指",IF(stditems!C681=83,"装备位置:时装勋章",IF(OR(stditems!C681=84,stditems!C681=85),"装备位置:时装腰带",IF(OR(stditems!C681=86,stditems!C681=87),"装备位置:时装靴子",IF(OR(stditems!C681=88,stditems!C681=89),"装备位置:时装宝石","其他物品"))))))))))))))))))))))))))))))))))))</f>
        <v>装备位置:戒指</v>
      </c>
      <c r="C681">
        <f>IF(OR(stditems!C681=5,stditems!C681=10,stditems!C681=11,stditems!C681=30,stditems!C681=16,stditems!C681=12,stditems!C681=25),0,IF(OR(stditems!C681=15,stditems!C681=19,stditems!C681=20,stditems!C681=21,stditems!C681=22,stditems!C681=23,stditems!C681=24,stditems!C681=26,stditems!C681=28,stditems!C681=29,stditems!C681=30,stditems!C681=53,stditems!C681=62,stditems!C681=63,stditems!C681=64,stditems!C681=65,stditems!C681=90),stditems!D681,""))</f>
        <v>118</v>
      </c>
      <c r="D681" t="str">
        <f>IF(ISNA( VLOOKUP(C681,attrDesc!A:C,2,FALSE)),"", "\250/"&amp;VLOOKUP(C681,attrDesc!A:C,2,FALSE)&amp;":"&amp;VLOOKUP(C681,attrDesc!A:C,3,FALSE))</f>
        <v>\250/护身:人物在被攻击时\先降MP，MP为0时才降HP</v>
      </c>
      <c r="F681" t="str">
        <f t="shared" si="48"/>
        <v>250/消耗120%魔法值抵挡所有伤害\253/升级之后消耗减少</v>
      </c>
      <c r="H681" t="str">
        <f t="shared" si="43"/>
        <v>151/装备位置:戒指\249/\250/护身:人物在被攻击时\先降MP，MP为0时才降HP</v>
      </c>
      <c r="I681" t="str">
        <f t="shared" si="44"/>
        <v>护身戒指+9=151/装备位置:戒指\249/\250/护身:人物在被攻击时\先降MP，MP为0时才降HP</v>
      </c>
      <c r="J681" t="str">
        <f t="shared" si="45"/>
        <v>\168/[物品备注]\250/消耗120%魔法值抵挡所有伤害\253/升级之后消耗减少</v>
      </c>
      <c r="K681" t="str">
        <f t="shared" si="39"/>
        <v>护身戒指+9=\168/[物品备注]\250/消耗120%魔法值抵挡所有伤害\253/升级之后消耗减少</v>
      </c>
      <c r="L681">
        <v>120</v>
      </c>
      <c r="N681" t="str">
        <f t="shared" si="49"/>
        <v xml:space="preserve">护身戒指+9 120 </v>
      </c>
    </row>
    <row r="682" spans="1:14" x14ac:dyDescent="0.2">
      <c r="A682" t="str">
        <f>IF(LEN(stditems!B682)=0,"",stditems!B682)</f>
        <v>护身戒指+10</v>
      </c>
      <c r="B682" t="str">
        <f>IF(stditems!C682=15,"装备位置:头盔",IF(OR(stditems!C682=19,stditems!C682=20,stditems!C682=21),"装备位置:项链",IF(OR(stditems!C682=5,stditems!C682=6),"装备位置:武器",IF(OR(stditems!C682=10,stditems!C682=11),"装备位置:衣服",IF(stditems!C682=16,"装备位置:斗笠",IF(OR(stditems!C682=22,stditems!C682=23),"装备位置:戒指",IF(OR(stditems!C682=24,stditems!C682=26),"装备位置:手镯",IF(stditems!C682=31,"双击使用物品",IF(stditems!C682=4,"书籍,双击使用",IF(stditems!C682=25,"装备位置:毒符",IF(stditems!C682=41,"任务物品",IF(stditems!C682=56,"强化宝石",IF(stditems!C682=0,"药品",IF(stditems!C682=3,"卷轴",IF(stditems!C682=43,"矿石",IF(stditems!C682=2,"可使用物品",IF(stditems!C682=64,"装备位置:腰带",IF(stditems!C682=62,"装备位置:鞋子",IF(stditems!C682=53,"装备位置:宝石\有气血石功能",IF(stditems!C682=63,"装备位置:灵石",IF(stditems!C682=65,"装备位置:官印",IF(stditems!C682=90,"装备位置:灵玉",IF(OR(stditems!C682=72,stditems!C682=73,stditems!C682=74),"装备位置:称号",IF(stditems!C682=30,"装备位置:勋章",IF(stditems!C682=28,"装备位置:马牌",IF(stditems!C682=12,"装备位置:盾牌",IF(OR(stditems!C682=66,stditems!C682=67),"装备位置:时装衣服",IF(OR(stditems!C682=68,stditems!C682=69),"装备位置:时装武器",IF(OR(stditems!C682=75,stditems!C682=76,stditems!C682=77),"装备位置:时装项链",IF(stditems!C682=78,"装备位置:时装头盔",IF(OR(stditems!C682=79,stditems!C682=80),"装备位置:时装手镯",IF(OR(stditems!C682=81,stditems!C682=82),"装备位置:时装戒指",IF(stditems!C682=83,"装备位置:时装勋章",IF(OR(stditems!C682=84,stditems!C682=85),"装备位置:时装腰带",IF(OR(stditems!C682=86,stditems!C682=87),"装备位置:时装靴子",IF(OR(stditems!C682=88,stditems!C682=89),"装备位置:时装宝石","其他物品"))))))))))))))))))))))))))))))))))))</f>
        <v>装备位置:戒指</v>
      </c>
      <c r="C682">
        <f>IF(OR(stditems!C682=5,stditems!C682=10,stditems!C682=11,stditems!C682=30,stditems!C682=16,stditems!C682=12,stditems!C682=25),0,IF(OR(stditems!C682=15,stditems!C682=19,stditems!C682=20,stditems!C682=21,stditems!C682=22,stditems!C682=23,stditems!C682=24,stditems!C682=26,stditems!C682=28,stditems!C682=29,stditems!C682=30,stditems!C682=53,stditems!C682=62,stditems!C682=63,stditems!C682=64,stditems!C682=65,stditems!C682=90),stditems!D682,""))</f>
        <v>118</v>
      </c>
      <c r="D682" t="str">
        <f>IF(ISNA( VLOOKUP(C682,attrDesc!A:C,2,FALSE)),"", "\250/"&amp;VLOOKUP(C682,attrDesc!A:C,2,FALSE)&amp;":"&amp;VLOOKUP(C682,attrDesc!A:C,3,FALSE))</f>
        <v>\250/护身:人物在被攻击时\先降MP，MP为0时才降HP</v>
      </c>
      <c r="F682" t="str">
        <f t="shared" si="48"/>
        <v>250/消耗115%魔法值抵挡所有伤害\253/升级之后消耗减少</v>
      </c>
      <c r="H682" t="str">
        <f t="shared" si="43"/>
        <v>151/装备位置:戒指\249/\250/护身:人物在被攻击时\先降MP，MP为0时才降HP</v>
      </c>
      <c r="I682" t="str">
        <f t="shared" si="44"/>
        <v>护身戒指+10=151/装备位置:戒指\249/\250/护身:人物在被攻击时\先降MP，MP为0时才降HP</v>
      </c>
      <c r="J682" t="str">
        <f t="shared" si="45"/>
        <v>\168/[物品备注]\250/消耗115%魔法值抵挡所有伤害\253/升级之后消耗减少</v>
      </c>
      <c r="K682" t="str">
        <f t="shared" si="39"/>
        <v>护身戒指+10=\168/[物品备注]\250/消耗115%魔法值抵挡所有伤害\253/升级之后消耗减少</v>
      </c>
      <c r="L682">
        <v>115</v>
      </c>
      <c r="N682" t="str">
        <f t="shared" si="49"/>
        <v xml:space="preserve">护身戒指+10 115 </v>
      </c>
    </row>
    <row r="683" spans="1:14" x14ac:dyDescent="0.2">
      <c r="A683" t="str">
        <f>IF(LEN(stditems!B683)=0,"",stditems!B683)</f>
        <v>护身戒指+11</v>
      </c>
      <c r="B683" t="str">
        <f>IF(stditems!C683=15,"装备位置:头盔",IF(OR(stditems!C683=19,stditems!C683=20,stditems!C683=21),"装备位置:项链",IF(OR(stditems!C683=5,stditems!C683=6),"装备位置:武器",IF(OR(stditems!C683=10,stditems!C683=11),"装备位置:衣服",IF(stditems!C683=16,"装备位置:斗笠",IF(OR(stditems!C683=22,stditems!C683=23),"装备位置:戒指",IF(OR(stditems!C683=24,stditems!C683=26),"装备位置:手镯",IF(stditems!C683=31,"双击使用物品",IF(stditems!C683=4,"书籍,双击使用",IF(stditems!C683=25,"装备位置:毒符",IF(stditems!C683=41,"任务物品",IF(stditems!C683=56,"强化宝石",IF(stditems!C683=0,"药品",IF(stditems!C683=3,"卷轴",IF(stditems!C683=43,"矿石",IF(stditems!C683=2,"可使用物品",IF(stditems!C683=64,"装备位置:腰带",IF(stditems!C683=62,"装备位置:鞋子",IF(stditems!C683=53,"装备位置:宝石\有气血石功能",IF(stditems!C683=63,"装备位置:灵石",IF(stditems!C683=65,"装备位置:官印",IF(stditems!C683=90,"装备位置:灵玉",IF(OR(stditems!C683=72,stditems!C683=73,stditems!C683=74),"装备位置:称号",IF(stditems!C683=30,"装备位置:勋章",IF(stditems!C683=28,"装备位置:马牌",IF(stditems!C683=12,"装备位置:盾牌",IF(OR(stditems!C683=66,stditems!C683=67),"装备位置:时装衣服",IF(OR(stditems!C683=68,stditems!C683=69),"装备位置:时装武器",IF(OR(stditems!C683=75,stditems!C683=76,stditems!C683=77),"装备位置:时装项链",IF(stditems!C683=78,"装备位置:时装头盔",IF(OR(stditems!C683=79,stditems!C683=80),"装备位置:时装手镯",IF(OR(stditems!C683=81,stditems!C683=82),"装备位置:时装戒指",IF(stditems!C683=83,"装备位置:时装勋章",IF(OR(stditems!C683=84,stditems!C683=85),"装备位置:时装腰带",IF(OR(stditems!C683=86,stditems!C683=87),"装备位置:时装靴子",IF(OR(stditems!C683=88,stditems!C683=89),"装备位置:时装宝石","其他物品"))))))))))))))))))))))))))))))))))))</f>
        <v>装备位置:戒指</v>
      </c>
      <c r="C683">
        <f>IF(OR(stditems!C683=5,stditems!C683=10,stditems!C683=11,stditems!C683=30,stditems!C683=16,stditems!C683=12,stditems!C683=25),0,IF(OR(stditems!C683=15,stditems!C683=19,stditems!C683=20,stditems!C683=21,stditems!C683=22,stditems!C683=23,stditems!C683=24,stditems!C683=26,stditems!C683=28,stditems!C683=29,stditems!C683=30,stditems!C683=53,stditems!C683=62,stditems!C683=63,stditems!C683=64,stditems!C683=65,stditems!C683=90),stditems!D683,""))</f>
        <v>118</v>
      </c>
      <c r="D683" t="str">
        <f>IF(ISNA( VLOOKUP(C683,attrDesc!A:C,2,FALSE)),"", "\250/"&amp;VLOOKUP(C683,attrDesc!A:C,2,FALSE)&amp;":"&amp;VLOOKUP(C683,attrDesc!A:C,3,FALSE))</f>
        <v>\250/护身:人物在被攻击时\先降MP，MP为0时才降HP</v>
      </c>
      <c r="F683" t="str">
        <f t="shared" si="48"/>
        <v>250/消耗110%魔法值抵挡所有伤害\253/升级之后消耗减少</v>
      </c>
      <c r="H683" t="str">
        <f t="shared" si="43"/>
        <v>151/装备位置:戒指\249/\250/护身:人物在被攻击时\先降MP，MP为0时才降HP</v>
      </c>
      <c r="I683" t="str">
        <f t="shared" si="44"/>
        <v>护身戒指+11=151/装备位置:戒指\249/\250/护身:人物在被攻击时\先降MP，MP为0时才降HP</v>
      </c>
      <c r="J683" t="str">
        <f t="shared" si="45"/>
        <v>\168/[物品备注]\250/消耗110%魔法值抵挡所有伤害\253/升级之后消耗减少</v>
      </c>
      <c r="K683" t="str">
        <f t="shared" si="39"/>
        <v>护身戒指+11=\168/[物品备注]\250/消耗110%魔法值抵挡所有伤害\253/升级之后消耗减少</v>
      </c>
      <c r="L683">
        <v>110</v>
      </c>
      <c r="N683" t="str">
        <f t="shared" si="49"/>
        <v xml:space="preserve">护身戒指+11 110 </v>
      </c>
    </row>
    <row r="684" spans="1:14" x14ac:dyDescent="0.2">
      <c r="A684" t="str">
        <f>IF(LEN(stditems!B684)=0,"",stditems!B684)</f>
        <v>护身戒指+12</v>
      </c>
      <c r="B684" t="str">
        <f>IF(stditems!C684=15,"装备位置:头盔",IF(OR(stditems!C684=19,stditems!C684=20,stditems!C684=21),"装备位置:项链",IF(OR(stditems!C684=5,stditems!C684=6),"装备位置:武器",IF(OR(stditems!C684=10,stditems!C684=11),"装备位置:衣服",IF(stditems!C684=16,"装备位置:斗笠",IF(OR(stditems!C684=22,stditems!C684=23),"装备位置:戒指",IF(OR(stditems!C684=24,stditems!C684=26),"装备位置:手镯",IF(stditems!C684=31,"双击使用物品",IF(stditems!C684=4,"书籍,双击使用",IF(stditems!C684=25,"装备位置:毒符",IF(stditems!C684=41,"任务物品",IF(stditems!C684=56,"强化宝石",IF(stditems!C684=0,"药品",IF(stditems!C684=3,"卷轴",IF(stditems!C684=43,"矿石",IF(stditems!C684=2,"可使用物品",IF(stditems!C684=64,"装备位置:腰带",IF(stditems!C684=62,"装备位置:鞋子",IF(stditems!C684=53,"装备位置:宝石\有气血石功能",IF(stditems!C684=63,"装备位置:灵石",IF(stditems!C684=65,"装备位置:官印",IF(stditems!C684=90,"装备位置:灵玉",IF(OR(stditems!C684=72,stditems!C684=73,stditems!C684=74),"装备位置:称号",IF(stditems!C684=30,"装备位置:勋章",IF(stditems!C684=28,"装备位置:马牌",IF(stditems!C684=12,"装备位置:盾牌",IF(OR(stditems!C684=66,stditems!C684=67),"装备位置:时装衣服",IF(OR(stditems!C684=68,stditems!C684=69),"装备位置:时装武器",IF(OR(stditems!C684=75,stditems!C684=76,stditems!C684=77),"装备位置:时装项链",IF(stditems!C684=78,"装备位置:时装头盔",IF(OR(stditems!C684=79,stditems!C684=80),"装备位置:时装手镯",IF(OR(stditems!C684=81,stditems!C684=82),"装备位置:时装戒指",IF(stditems!C684=83,"装备位置:时装勋章",IF(OR(stditems!C684=84,stditems!C684=85),"装备位置:时装腰带",IF(OR(stditems!C684=86,stditems!C684=87),"装备位置:时装靴子",IF(OR(stditems!C684=88,stditems!C684=89),"装备位置:时装宝石","其他物品"))))))))))))))))))))))))))))))))))))</f>
        <v>装备位置:戒指</v>
      </c>
      <c r="C684">
        <f>IF(OR(stditems!C684=5,stditems!C684=10,stditems!C684=11,stditems!C684=30,stditems!C684=16,stditems!C684=12,stditems!C684=25),0,IF(OR(stditems!C684=15,stditems!C684=19,stditems!C684=20,stditems!C684=21,stditems!C684=22,stditems!C684=23,stditems!C684=24,stditems!C684=26,stditems!C684=28,stditems!C684=29,stditems!C684=30,stditems!C684=53,stditems!C684=62,stditems!C684=63,stditems!C684=64,stditems!C684=65,stditems!C684=90),stditems!D684,""))</f>
        <v>118</v>
      </c>
      <c r="D684" t="str">
        <f>IF(ISNA( VLOOKUP(C684,attrDesc!A:C,2,FALSE)),"", "\250/"&amp;VLOOKUP(C684,attrDesc!A:C,2,FALSE)&amp;":"&amp;VLOOKUP(C684,attrDesc!A:C,3,FALSE))</f>
        <v>\250/护身:人物在被攻击时\先降MP，MP为0时才降HP</v>
      </c>
      <c r="F684" t="str">
        <f t="shared" si="48"/>
        <v>250/消耗105%魔法值抵挡所有伤害\253/升级之后消耗减少</v>
      </c>
      <c r="H684" t="str">
        <f t="shared" si="43"/>
        <v>151/装备位置:戒指\249/\250/护身:人物在被攻击时\先降MP，MP为0时才降HP</v>
      </c>
      <c r="I684" t="str">
        <f t="shared" si="44"/>
        <v>护身戒指+12=151/装备位置:戒指\249/\250/护身:人物在被攻击时\先降MP，MP为0时才降HP</v>
      </c>
      <c r="J684" t="str">
        <f t="shared" si="45"/>
        <v>\168/[物品备注]\250/消耗105%魔法值抵挡所有伤害\253/升级之后消耗减少</v>
      </c>
      <c r="K684" t="str">
        <f t="shared" si="39"/>
        <v>护身戒指+12=\168/[物品备注]\250/消耗105%魔法值抵挡所有伤害\253/升级之后消耗减少</v>
      </c>
      <c r="L684">
        <v>105</v>
      </c>
      <c r="N684" t="str">
        <f t="shared" si="49"/>
        <v xml:space="preserve">护身戒指+12 105 </v>
      </c>
    </row>
    <row r="685" spans="1:14" x14ac:dyDescent="0.2">
      <c r="A685" t="str">
        <f>IF(LEN(stditems!B685)=0,"",stditems!B685)</f>
        <v>护身戒指+13</v>
      </c>
      <c r="B685" t="str">
        <f>IF(stditems!C685=15,"装备位置:头盔",IF(OR(stditems!C685=19,stditems!C685=20,stditems!C685=21),"装备位置:项链",IF(OR(stditems!C685=5,stditems!C685=6),"装备位置:武器",IF(OR(stditems!C685=10,stditems!C685=11),"装备位置:衣服",IF(stditems!C685=16,"装备位置:斗笠",IF(OR(stditems!C685=22,stditems!C685=23),"装备位置:戒指",IF(OR(stditems!C685=24,stditems!C685=26),"装备位置:手镯",IF(stditems!C685=31,"双击使用物品",IF(stditems!C685=4,"书籍,双击使用",IF(stditems!C685=25,"装备位置:毒符",IF(stditems!C685=41,"任务物品",IF(stditems!C685=56,"强化宝石",IF(stditems!C685=0,"药品",IF(stditems!C685=3,"卷轴",IF(stditems!C685=43,"矿石",IF(stditems!C685=2,"可使用物品",IF(stditems!C685=64,"装备位置:腰带",IF(stditems!C685=62,"装备位置:鞋子",IF(stditems!C685=53,"装备位置:宝石\有气血石功能",IF(stditems!C685=63,"装备位置:灵石",IF(stditems!C685=65,"装备位置:官印",IF(stditems!C685=90,"装备位置:灵玉",IF(OR(stditems!C685=72,stditems!C685=73,stditems!C685=74),"装备位置:称号",IF(stditems!C685=30,"装备位置:勋章",IF(stditems!C685=28,"装备位置:马牌",IF(stditems!C685=12,"装备位置:盾牌",IF(OR(stditems!C685=66,stditems!C685=67),"装备位置:时装衣服",IF(OR(stditems!C685=68,stditems!C685=69),"装备位置:时装武器",IF(OR(stditems!C685=75,stditems!C685=76,stditems!C685=77),"装备位置:时装项链",IF(stditems!C685=78,"装备位置:时装头盔",IF(OR(stditems!C685=79,stditems!C685=80),"装备位置:时装手镯",IF(OR(stditems!C685=81,stditems!C685=82),"装备位置:时装戒指",IF(stditems!C685=83,"装备位置:时装勋章",IF(OR(stditems!C685=84,stditems!C685=85),"装备位置:时装腰带",IF(OR(stditems!C685=86,stditems!C685=87),"装备位置:时装靴子",IF(OR(stditems!C685=88,stditems!C685=89),"装备位置:时装宝石","其他物品"))))))))))))))))))))))))))))))))))))</f>
        <v>装备位置:戒指</v>
      </c>
      <c r="C685">
        <f>IF(OR(stditems!C685=5,stditems!C685=10,stditems!C685=11,stditems!C685=30,stditems!C685=16,stditems!C685=12,stditems!C685=25),0,IF(OR(stditems!C685=15,stditems!C685=19,stditems!C685=20,stditems!C685=21,stditems!C685=22,stditems!C685=23,stditems!C685=24,stditems!C685=26,stditems!C685=28,stditems!C685=29,stditems!C685=30,stditems!C685=53,stditems!C685=62,stditems!C685=63,stditems!C685=64,stditems!C685=65,stditems!C685=90),stditems!D685,""))</f>
        <v>118</v>
      </c>
      <c r="D685" t="str">
        <f>IF(ISNA( VLOOKUP(C685,attrDesc!A:C,2,FALSE)),"", "\250/"&amp;VLOOKUP(C685,attrDesc!A:C,2,FALSE)&amp;":"&amp;VLOOKUP(C685,attrDesc!A:C,3,FALSE))</f>
        <v>\250/护身:人物在被攻击时\先降MP，MP为0时才降HP</v>
      </c>
      <c r="F685" t="str">
        <f t="shared" si="48"/>
        <v>250/消耗100%魔法值抵挡所有伤害\253/升级之后消耗减少</v>
      </c>
      <c r="H685" t="str">
        <f t="shared" si="43"/>
        <v>151/装备位置:戒指\249/\250/护身:人物在被攻击时\先降MP，MP为0时才降HP</v>
      </c>
      <c r="I685" t="str">
        <f t="shared" si="44"/>
        <v>护身戒指+13=151/装备位置:戒指\249/\250/护身:人物在被攻击时\先降MP，MP为0时才降HP</v>
      </c>
      <c r="J685" t="str">
        <f t="shared" si="45"/>
        <v>\168/[物品备注]\250/消耗100%魔法值抵挡所有伤害\253/升级之后消耗减少</v>
      </c>
      <c r="K685" t="str">
        <f t="shared" si="39"/>
        <v>护身戒指+13=\168/[物品备注]\250/消耗100%魔法值抵挡所有伤害\253/升级之后消耗减少</v>
      </c>
      <c r="L685">
        <v>100</v>
      </c>
      <c r="N685" t="str">
        <f t="shared" si="49"/>
        <v xml:space="preserve">护身戒指+13 100 </v>
      </c>
    </row>
    <row r="686" spans="1:14" x14ac:dyDescent="0.2">
      <c r="A686" t="str">
        <f>IF(LEN(stditems!B686)=0,"",stditems!B686)</f>
        <v>护身戒指+14</v>
      </c>
      <c r="B686" t="str">
        <f>IF(stditems!C686=15,"装备位置:头盔",IF(OR(stditems!C686=19,stditems!C686=20,stditems!C686=21),"装备位置:项链",IF(OR(stditems!C686=5,stditems!C686=6),"装备位置:武器",IF(OR(stditems!C686=10,stditems!C686=11),"装备位置:衣服",IF(stditems!C686=16,"装备位置:斗笠",IF(OR(stditems!C686=22,stditems!C686=23),"装备位置:戒指",IF(OR(stditems!C686=24,stditems!C686=26),"装备位置:手镯",IF(stditems!C686=31,"双击使用物品",IF(stditems!C686=4,"书籍,双击使用",IF(stditems!C686=25,"装备位置:毒符",IF(stditems!C686=41,"任务物品",IF(stditems!C686=56,"强化宝石",IF(stditems!C686=0,"药品",IF(stditems!C686=3,"卷轴",IF(stditems!C686=43,"矿石",IF(stditems!C686=2,"可使用物品",IF(stditems!C686=64,"装备位置:腰带",IF(stditems!C686=62,"装备位置:鞋子",IF(stditems!C686=53,"装备位置:宝石\有气血石功能",IF(stditems!C686=63,"装备位置:灵石",IF(stditems!C686=65,"装备位置:官印",IF(stditems!C686=90,"装备位置:灵玉",IF(OR(stditems!C686=72,stditems!C686=73,stditems!C686=74),"装备位置:称号",IF(stditems!C686=30,"装备位置:勋章",IF(stditems!C686=28,"装备位置:马牌",IF(stditems!C686=12,"装备位置:盾牌",IF(OR(stditems!C686=66,stditems!C686=67),"装备位置:时装衣服",IF(OR(stditems!C686=68,stditems!C686=69),"装备位置:时装武器",IF(OR(stditems!C686=75,stditems!C686=76,stditems!C686=77),"装备位置:时装项链",IF(stditems!C686=78,"装备位置:时装头盔",IF(OR(stditems!C686=79,stditems!C686=80),"装备位置:时装手镯",IF(OR(stditems!C686=81,stditems!C686=82),"装备位置:时装戒指",IF(stditems!C686=83,"装备位置:时装勋章",IF(OR(stditems!C686=84,stditems!C686=85),"装备位置:时装腰带",IF(OR(stditems!C686=86,stditems!C686=87),"装备位置:时装靴子",IF(OR(stditems!C686=88,stditems!C686=89),"装备位置:时装宝石","其他物品"))))))))))))))))))))))))))))))))))))</f>
        <v>装备位置:戒指</v>
      </c>
      <c r="C686">
        <f>IF(OR(stditems!C686=5,stditems!C686=10,stditems!C686=11,stditems!C686=30,stditems!C686=16,stditems!C686=12,stditems!C686=25),0,IF(OR(stditems!C686=15,stditems!C686=19,stditems!C686=20,stditems!C686=21,stditems!C686=22,stditems!C686=23,stditems!C686=24,stditems!C686=26,stditems!C686=28,stditems!C686=29,stditems!C686=30,stditems!C686=53,stditems!C686=62,stditems!C686=63,stditems!C686=64,stditems!C686=65,stditems!C686=90),stditems!D686,""))</f>
        <v>118</v>
      </c>
      <c r="D686" t="str">
        <f>IF(ISNA( VLOOKUP(C686,attrDesc!A:C,2,FALSE)),"", "\250/"&amp;VLOOKUP(C686,attrDesc!A:C,2,FALSE)&amp;":"&amp;VLOOKUP(C686,attrDesc!A:C,3,FALSE))</f>
        <v>\250/护身:人物在被攻击时\先降MP，MP为0时才降HP</v>
      </c>
      <c r="F686" t="str">
        <f t="shared" si="48"/>
        <v>250/消耗98%魔法值抵挡所有伤害\253/升级之后消耗减少</v>
      </c>
      <c r="H686" t="str">
        <f t="shared" si="43"/>
        <v>151/装备位置:戒指\249/\250/护身:人物在被攻击时\先降MP，MP为0时才降HP</v>
      </c>
      <c r="I686" t="str">
        <f t="shared" si="44"/>
        <v>护身戒指+14=151/装备位置:戒指\249/\250/护身:人物在被攻击时\先降MP，MP为0时才降HP</v>
      </c>
      <c r="J686" t="str">
        <f t="shared" si="45"/>
        <v>\168/[物品备注]\250/消耗98%魔法值抵挡所有伤害\253/升级之后消耗减少</v>
      </c>
      <c r="K686" t="str">
        <f t="shared" si="39"/>
        <v>护身戒指+14=\168/[物品备注]\250/消耗98%魔法值抵挡所有伤害\253/升级之后消耗减少</v>
      </c>
      <c r="L686">
        <v>98</v>
      </c>
      <c r="N686" t="str">
        <f t="shared" si="49"/>
        <v xml:space="preserve">护身戒指+14 98 </v>
      </c>
    </row>
    <row r="687" spans="1:14" x14ac:dyDescent="0.2">
      <c r="A687" t="str">
        <f>IF(LEN(stditems!B687)=0,"",stditems!B687)</f>
        <v>护身戒指+15</v>
      </c>
      <c r="B687" t="str">
        <f>IF(stditems!C687=15,"装备位置:头盔",IF(OR(stditems!C687=19,stditems!C687=20,stditems!C687=21),"装备位置:项链",IF(OR(stditems!C687=5,stditems!C687=6),"装备位置:武器",IF(OR(stditems!C687=10,stditems!C687=11),"装备位置:衣服",IF(stditems!C687=16,"装备位置:斗笠",IF(OR(stditems!C687=22,stditems!C687=23),"装备位置:戒指",IF(OR(stditems!C687=24,stditems!C687=26),"装备位置:手镯",IF(stditems!C687=31,"双击使用物品",IF(stditems!C687=4,"书籍,双击使用",IF(stditems!C687=25,"装备位置:毒符",IF(stditems!C687=41,"任务物品",IF(stditems!C687=56,"强化宝石",IF(stditems!C687=0,"药品",IF(stditems!C687=3,"卷轴",IF(stditems!C687=43,"矿石",IF(stditems!C687=2,"可使用物品",IF(stditems!C687=64,"装备位置:腰带",IF(stditems!C687=62,"装备位置:鞋子",IF(stditems!C687=53,"装备位置:宝石\有气血石功能",IF(stditems!C687=63,"装备位置:灵石",IF(stditems!C687=65,"装备位置:官印",IF(stditems!C687=90,"装备位置:灵玉",IF(OR(stditems!C687=72,stditems!C687=73,stditems!C687=74),"装备位置:称号",IF(stditems!C687=30,"装备位置:勋章",IF(stditems!C687=28,"装备位置:马牌",IF(stditems!C687=12,"装备位置:盾牌",IF(OR(stditems!C687=66,stditems!C687=67),"装备位置:时装衣服",IF(OR(stditems!C687=68,stditems!C687=69),"装备位置:时装武器",IF(OR(stditems!C687=75,stditems!C687=76,stditems!C687=77),"装备位置:时装项链",IF(stditems!C687=78,"装备位置:时装头盔",IF(OR(stditems!C687=79,stditems!C687=80),"装备位置:时装手镯",IF(OR(stditems!C687=81,stditems!C687=82),"装备位置:时装戒指",IF(stditems!C687=83,"装备位置:时装勋章",IF(OR(stditems!C687=84,stditems!C687=85),"装备位置:时装腰带",IF(OR(stditems!C687=86,stditems!C687=87),"装备位置:时装靴子",IF(OR(stditems!C687=88,stditems!C687=89),"装备位置:时装宝石","其他物品"))))))))))))))))))))))))))))))))))))</f>
        <v>装备位置:戒指</v>
      </c>
      <c r="C687">
        <f>IF(OR(stditems!C687=5,stditems!C687=10,stditems!C687=11,stditems!C687=30,stditems!C687=16,stditems!C687=12,stditems!C687=25),0,IF(OR(stditems!C687=15,stditems!C687=19,stditems!C687=20,stditems!C687=21,stditems!C687=22,stditems!C687=23,stditems!C687=24,stditems!C687=26,stditems!C687=28,stditems!C687=29,stditems!C687=30,stditems!C687=53,stditems!C687=62,stditems!C687=63,stditems!C687=64,stditems!C687=65,stditems!C687=90),stditems!D687,""))</f>
        <v>118</v>
      </c>
      <c r="D687" t="str">
        <f>IF(ISNA( VLOOKUP(C687,attrDesc!A:C,2,FALSE)),"", "\250/"&amp;VLOOKUP(C687,attrDesc!A:C,2,FALSE)&amp;":"&amp;VLOOKUP(C687,attrDesc!A:C,3,FALSE))</f>
        <v>\250/护身:人物在被攻击时\先降MP，MP为0时才降HP</v>
      </c>
      <c r="F687" t="str">
        <f t="shared" si="48"/>
        <v>250/消耗96%魔法值抵挡所有伤害\253/升级之后消耗减少</v>
      </c>
      <c r="H687" t="str">
        <f t="shared" si="43"/>
        <v>151/装备位置:戒指\249/\250/护身:人物在被攻击时\先降MP，MP为0时才降HP</v>
      </c>
      <c r="I687" t="str">
        <f t="shared" si="44"/>
        <v>护身戒指+15=151/装备位置:戒指\249/\250/护身:人物在被攻击时\先降MP，MP为0时才降HP</v>
      </c>
      <c r="J687" t="str">
        <f t="shared" si="45"/>
        <v>\168/[物品备注]\250/消耗96%魔法值抵挡所有伤害\253/升级之后消耗减少</v>
      </c>
      <c r="K687" t="str">
        <f t="shared" si="39"/>
        <v>护身戒指+15=\168/[物品备注]\250/消耗96%魔法值抵挡所有伤害\253/升级之后消耗减少</v>
      </c>
      <c r="L687">
        <v>96</v>
      </c>
      <c r="N687" t="str">
        <f t="shared" si="49"/>
        <v xml:space="preserve">护身戒指+15 96 </v>
      </c>
    </row>
    <row r="688" spans="1:14" x14ac:dyDescent="0.2">
      <c r="A688" t="str">
        <f>IF(LEN(stditems!B688)=0,"",stditems!B688)</f>
        <v>护身戒指+16</v>
      </c>
      <c r="B688" t="str">
        <f>IF(stditems!C688=15,"装备位置:头盔",IF(OR(stditems!C688=19,stditems!C688=20,stditems!C688=21),"装备位置:项链",IF(OR(stditems!C688=5,stditems!C688=6),"装备位置:武器",IF(OR(stditems!C688=10,stditems!C688=11),"装备位置:衣服",IF(stditems!C688=16,"装备位置:斗笠",IF(OR(stditems!C688=22,stditems!C688=23),"装备位置:戒指",IF(OR(stditems!C688=24,stditems!C688=26),"装备位置:手镯",IF(stditems!C688=31,"双击使用物品",IF(stditems!C688=4,"书籍,双击使用",IF(stditems!C688=25,"装备位置:毒符",IF(stditems!C688=41,"任务物品",IF(stditems!C688=56,"强化宝石",IF(stditems!C688=0,"药品",IF(stditems!C688=3,"卷轴",IF(stditems!C688=43,"矿石",IF(stditems!C688=2,"可使用物品",IF(stditems!C688=64,"装备位置:腰带",IF(stditems!C688=62,"装备位置:鞋子",IF(stditems!C688=53,"装备位置:宝石\有气血石功能",IF(stditems!C688=63,"装备位置:灵石",IF(stditems!C688=65,"装备位置:官印",IF(stditems!C688=90,"装备位置:灵玉",IF(OR(stditems!C688=72,stditems!C688=73,stditems!C688=74),"装备位置:称号",IF(stditems!C688=30,"装备位置:勋章",IF(stditems!C688=28,"装备位置:马牌",IF(stditems!C688=12,"装备位置:盾牌",IF(OR(stditems!C688=66,stditems!C688=67),"装备位置:时装衣服",IF(OR(stditems!C688=68,stditems!C688=69),"装备位置:时装武器",IF(OR(stditems!C688=75,stditems!C688=76,stditems!C688=77),"装备位置:时装项链",IF(stditems!C688=78,"装备位置:时装头盔",IF(OR(stditems!C688=79,stditems!C688=80),"装备位置:时装手镯",IF(OR(stditems!C688=81,stditems!C688=82),"装备位置:时装戒指",IF(stditems!C688=83,"装备位置:时装勋章",IF(OR(stditems!C688=84,stditems!C688=85),"装备位置:时装腰带",IF(OR(stditems!C688=86,stditems!C688=87),"装备位置:时装靴子",IF(OR(stditems!C688=88,stditems!C688=89),"装备位置:时装宝石","其他物品"))))))))))))))))))))))))))))))))))))</f>
        <v>装备位置:戒指</v>
      </c>
      <c r="C688">
        <f>IF(OR(stditems!C688=5,stditems!C688=10,stditems!C688=11,stditems!C688=30,stditems!C688=16,stditems!C688=12,stditems!C688=25),0,IF(OR(stditems!C688=15,stditems!C688=19,stditems!C688=20,stditems!C688=21,stditems!C688=22,stditems!C688=23,stditems!C688=24,stditems!C688=26,stditems!C688=28,stditems!C688=29,stditems!C688=30,stditems!C688=53,stditems!C688=62,stditems!C688=63,stditems!C688=64,stditems!C688=65,stditems!C688=90),stditems!D688,""))</f>
        <v>118</v>
      </c>
      <c r="D688" t="str">
        <f>IF(ISNA( VLOOKUP(C688,attrDesc!A:C,2,FALSE)),"", "\250/"&amp;VLOOKUP(C688,attrDesc!A:C,2,FALSE)&amp;":"&amp;VLOOKUP(C688,attrDesc!A:C,3,FALSE))</f>
        <v>\250/护身:人物在被攻击时\先降MP，MP为0时才降HP</v>
      </c>
      <c r="F688" t="str">
        <f t="shared" si="48"/>
        <v>250/消耗94%魔法值抵挡所有伤害\253/升级之后消耗减少</v>
      </c>
      <c r="H688" t="str">
        <f t="shared" si="43"/>
        <v>151/装备位置:戒指\249/\250/护身:人物在被攻击时\先降MP，MP为0时才降HP</v>
      </c>
      <c r="I688" t="str">
        <f t="shared" si="44"/>
        <v>护身戒指+16=151/装备位置:戒指\249/\250/护身:人物在被攻击时\先降MP，MP为0时才降HP</v>
      </c>
      <c r="J688" t="str">
        <f t="shared" si="45"/>
        <v>\168/[物品备注]\250/消耗94%魔法值抵挡所有伤害\253/升级之后消耗减少</v>
      </c>
      <c r="K688" t="str">
        <f t="shared" si="39"/>
        <v>护身戒指+16=\168/[物品备注]\250/消耗94%魔法值抵挡所有伤害\253/升级之后消耗减少</v>
      </c>
      <c r="L688">
        <v>94</v>
      </c>
      <c r="N688" t="str">
        <f t="shared" si="49"/>
        <v xml:space="preserve">护身戒指+16 94 </v>
      </c>
    </row>
    <row r="689" spans="1:14" x14ac:dyDescent="0.2">
      <c r="A689" t="str">
        <f>IF(LEN(stditems!B689)=0,"",stditems!B689)</f>
        <v>护身戒指+17</v>
      </c>
      <c r="B689" t="str">
        <f>IF(stditems!C689=15,"装备位置:头盔",IF(OR(stditems!C689=19,stditems!C689=20,stditems!C689=21),"装备位置:项链",IF(OR(stditems!C689=5,stditems!C689=6),"装备位置:武器",IF(OR(stditems!C689=10,stditems!C689=11),"装备位置:衣服",IF(stditems!C689=16,"装备位置:斗笠",IF(OR(stditems!C689=22,stditems!C689=23),"装备位置:戒指",IF(OR(stditems!C689=24,stditems!C689=26),"装备位置:手镯",IF(stditems!C689=31,"双击使用物品",IF(stditems!C689=4,"书籍,双击使用",IF(stditems!C689=25,"装备位置:毒符",IF(stditems!C689=41,"任务物品",IF(stditems!C689=56,"强化宝石",IF(stditems!C689=0,"药品",IF(stditems!C689=3,"卷轴",IF(stditems!C689=43,"矿石",IF(stditems!C689=2,"可使用物品",IF(stditems!C689=64,"装备位置:腰带",IF(stditems!C689=62,"装备位置:鞋子",IF(stditems!C689=53,"装备位置:宝石\有气血石功能",IF(stditems!C689=63,"装备位置:灵石",IF(stditems!C689=65,"装备位置:官印",IF(stditems!C689=90,"装备位置:灵玉",IF(OR(stditems!C689=72,stditems!C689=73,stditems!C689=74),"装备位置:称号",IF(stditems!C689=30,"装备位置:勋章",IF(stditems!C689=28,"装备位置:马牌",IF(stditems!C689=12,"装备位置:盾牌",IF(OR(stditems!C689=66,stditems!C689=67),"装备位置:时装衣服",IF(OR(stditems!C689=68,stditems!C689=69),"装备位置:时装武器",IF(OR(stditems!C689=75,stditems!C689=76,stditems!C689=77),"装备位置:时装项链",IF(stditems!C689=78,"装备位置:时装头盔",IF(OR(stditems!C689=79,stditems!C689=80),"装备位置:时装手镯",IF(OR(stditems!C689=81,stditems!C689=82),"装备位置:时装戒指",IF(stditems!C689=83,"装备位置:时装勋章",IF(OR(stditems!C689=84,stditems!C689=85),"装备位置:时装腰带",IF(OR(stditems!C689=86,stditems!C689=87),"装备位置:时装靴子",IF(OR(stditems!C689=88,stditems!C689=89),"装备位置:时装宝石","其他物品"))))))))))))))))))))))))))))))))))))</f>
        <v>装备位置:戒指</v>
      </c>
      <c r="C689">
        <f>IF(OR(stditems!C689=5,stditems!C689=10,stditems!C689=11,stditems!C689=30,stditems!C689=16,stditems!C689=12,stditems!C689=25),0,IF(OR(stditems!C689=15,stditems!C689=19,stditems!C689=20,stditems!C689=21,stditems!C689=22,stditems!C689=23,stditems!C689=24,stditems!C689=26,stditems!C689=28,stditems!C689=29,stditems!C689=30,stditems!C689=53,stditems!C689=62,stditems!C689=63,stditems!C689=64,stditems!C689=65,stditems!C689=90),stditems!D689,""))</f>
        <v>118</v>
      </c>
      <c r="D689" t="str">
        <f>IF(ISNA( VLOOKUP(C689,attrDesc!A:C,2,FALSE)),"", "\250/"&amp;VLOOKUP(C689,attrDesc!A:C,2,FALSE)&amp;":"&amp;VLOOKUP(C689,attrDesc!A:C,3,FALSE))</f>
        <v>\250/护身:人物在被攻击时\先降MP，MP为0时才降HP</v>
      </c>
      <c r="F689" t="str">
        <f t="shared" si="48"/>
        <v>250/消耗92%魔法值抵挡所有伤害\253/升级之后消耗减少</v>
      </c>
      <c r="H689" t="str">
        <f t="shared" si="43"/>
        <v>151/装备位置:戒指\249/\250/护身:人物在被攻击时\先降MP，MP为0时才降HP</v>
      </c>
      <c r="I689" t="str">
        <f t="shared" si="44"/>
        <v>护身戒指+17=151/装备位置:戒指\249/\250/护身:人物在被攻击时\先降MP，MP为0时才降HP</v>
      </c>
      <c r="J689" t="str">
        <f t="shared" si="45"/>
        <v>\168/[物品备注]\250/消耗92%魔法值抵挡所有伤害\253/升级之后消耗减少</v>
      </c>
      <c r="K689" t="str">
        <f t="shared" si="39"/>
        <v>护身戒指+17=\168/[物品备注]\250/消耗92%魔法值抵挡所有伤害\253/升级之后消耗减少</v>
      </c>
      <c r="L689">
        <v>92</v>
      </c>
      <c r="N689" t="str">
        <f t="shared" si="49"/>
        <v xml:space="preserve">护身戒指+17 92 </v>
      </c>
    </row>
    <row r="690" spans="1:14" x14ac:dyDescent="0.2">
      <c r="A690" t="str">
        <f>IF(LEN(stditems!B690)=0,"",stditems!B690)</f>
        <v>护身戒指+18</v>
      </c>
      <c r="B690" t="str">
        <f>IF(stditems!C690=15,"装备位置:头盔",IF(OR(stditems!C690=19,stditems!C690=20,stditems!C690=21),"装备位置:项链",IF(OR(stditems!C690=5,stditems!C690=6),"装备位置:武器",IF(OR(stditems!C690=10,stditems!C690=11),"装备位置:衣服",IF(stditems!C690=16,"装备位置:斗笠",IF(OR(stditems!C690=22,stditems!C690=23),"装备位置:戒指",IF(OR(stditems!C690=24,stditems!C690=26),"装备位置:手镯",IF(stditems!C690=31,"双击使用物品",IF(stditems!C690=4,"书籍,双击使用",IF(stditems!C690=25,"装备位置:毒符",IF(stditems!C690=41,"任务物品",IF(stditems!C690=56,"强化宝石",IF(stditems!C690=0,"药品",IF(stditems!C690=3,"卷轴",IF(stditems!C690=43,"矿石",IF(stditems!C690=2,"可使用物品",IF(stditems!C690=64,"装备位置:腰带",IF(stditems!C690=62,"装备位置:鞋子",IF(stditems!C690=53,"装备位置:宝石\有气血石功能",IF(stditems!C690=63,"装备位置:灵石",IF(stditems!C690=65,"装备位置:官印",IF(stditems!C690=90,"装备位置:灵玉",IF(OR(stditems!C690=72,stditems!C690=73,stditems!C690=74),"装备位置:称号",IF(stditems!C690=30,"装备位置:勋章",IF(stditems!C690=28,"装备位置:马牌",IF(stditems!C690=12,"装备位置:盾牌",IF(OR(stditems!C690=66,stditems!C690=67),"装备位置:时装衣服",IF(OR(stditems!C690=68,stditems!C690=69),"装备位置:时装武器",IF(OR(stditems!C690=75,stditems!C690=76,stditems!C690=77),"装备位置:时装项链",IF(stditems!C690=78,"装备位置:时装头盔",IF(OR(stditems!C690=79,stditems!C690=80),"装备位置:时装手镯",IF(OR(stditems!C690=81,stditems!C690=82),"装备位置:时装戒指",IF(stditems!C690=83,"装备位置:时装勋章",IF(OR(stditems!C690=84,stditems!C690=85),"装备位置:时装腰带",IF(OR(stditems!C690=86,stditems!C690=87),"装备位置:时装靴子",IF(OR(stditems!C690=88,stditems!C690=89),"装备位置:时装宝石","其他物品"))))))))))))))))))))))))))))))))))))</f>
        <v>装备位置:戒指</v>
      </c>
      <c r="C690">
        <f>IF(OR(stditems!C690=5,stditems!C690=10,stditems!C690=11,stditems!C690=30,stditems!C690=16,stditems!C690=12,stditems!C690=25),0,IF(OR(stditems!C690=15,stditems!C690=19,stditems!C690=20,stditems!C690=21,stditems!C690=22,stditems!C690=23,stditems!C690=24,stditems!C690=26,stditems!C690=28,stditems!C690=29,stditems!C690=30,stditems!C690=53,stditems!C690=62,stditems!C690=63,stditems!C690=64,stditems!C690=65,stditems!C690=90),stditems!D690,""))</f>
        <v>118</v>
      </c>
      <c r="D690" t="str">
        <f>IF(ISNA( VLOOKUP(C690,attrDesc!A:C,2,FALSE)),"", "\250/"&amp;VLOOKUP(C690,attrDesc!A:C,2,FALSE)&amp;":"&amp;VLOOKUP(C690,attrDesc!A:C,3,FALSE))</f>
        <v>\250/护身:人物在被攻击时\先降MP，MP为0时才降HP</v>
      </c>
      <c r="F690" t="str">
        <f t="shared" si="48"/>
        <v>250/消耗90%魔法值抵挡所有伤害\253/升级之后消耗减少</v>
      </c>
      <c r="H690" t="str">
        <f t="shared" si="43"/>
        <v>151/装备位置:戒指\249/\250/护身:人物在被攻击时\先降MP，MP为0时才降HP</v>
      </c>
      <c r="I690" t="str">
        <f t="shared" si="44"/>
        <v>护身戒指+18=151/装备位置:戒指\249/\250/护身:人物在被攻击时\先降MP，MP为0时才降HP</v>
      </c>
      <c r="J690" t="str">
        <f t="shared" si="45"/>
        <v>\168/[物品备注]\250/消耗90%魔法值抵挡所有伤害\253/升级之后消耗减少</v>
      </c>
      <c r="K690" t="str">
        <f t="shared" si="39"/>
        <v>护身戒指+18=\168/[物品备注]\250/消耗90%魔法值抵挡所有伤害\253/升级之后消耗减少</v>
      </c>
      <c r="L690">
        <v>90</v>
      </c>
      <c r="N690" t="str">
        <f t="shared" si="49"/>
        <v xml:space="preserve">护身戒指+18 90 </v>
      </c>
    </row>
    <row r="691" spans="1:14" x14ac:dyDescent="0.2">
      <c r="A691" t="str">
        <f>IF(LEN(stditems!B691)=0,"",stditems!B691)</f>
        <v>护身戒指+19</v>
      </c>
      <c r="B691" t="str">
        <f>IF(stditems!C691=15,"装备位置:头盔",IF(OR(stditems!C691=19,stditems!C691=20,stditems!C691=21),"装备位置:项链",IF(OR(stditems!C691=5,stditems!C691=6),"装备位置:武器",IF(OR(stditems!C691=10,stditems!C691=11),"装备位置:衣服",IF(stditems!C691=16,"装备位置:斗笠",IF(OR(stditems!C691=22,stditems!C691=23),"装备位置:戒指",IF(OR(stditems!C691=24,stditems!C691=26),"装备位置:手镯",IF(stditems!C691=31,"双击使用物品",IF(stditems!C691=4,"书籍,双击使用",IF(stditems!C691=25,"装备位置:毒符",IF(stditems!C691=41,"任务物品",IF(stditems!C691=56,"强化宝石",IF(stditems!C691=0,"药品",IF(stditems!C691=3,"卷轴",IF(stditems!C691=43,"矿石",IF(stditems!C691=2,"可使用物品",IF(stditems!C691=64,"装备位置:腰带",IF(stditems!C691=62,"装备位置:鞋子",IF(stditems!C691=53,"装备位置:宝石\有气血石功能",IF(stditems!C691=63,"装备位置:灵石",IF(stditems!C691=65,"装备位置:官印",IF(stditems!C691=90,"装备位置:灵玉",IF(OR(stditems!C691=72,stditems!C691=73,stditems!C691=74),"装备位置:称号",IF(stditems!C691=30,"装备位置:勋章",IF(stditems!C691=28,"装备位置:马牌",IF(stditems!C691=12,"装备位置:盾牌",IF(OR(stditems!C691=66,stditems!C691=67),"装备位置:时装衣服",IF(OR(stditems!C691=68,stditems!C691=69),"装备位置:时装武器",IF(OR(stditems!C691=75,stditems!C691=76,stditems!C691=77),"装备位置:时装项链",IF(stditems!C691=78,"装备位置:时装头盔",IF(OR(stditems!C691=79,stditems!C691=80),"装备位置:时装手镯",IF(OR(stditems!C691=81,stditems!C691=82),"装备位置:时装戒指",IF(stditems!C691=83,"装备位置:时装勋章",IF(OR(stditems!C691=84,stditems!C691=85),"装备位置:时装腰带",IF(OR(stditems!C691=86,stditems!C691=87),"装备位置:时装靴子",IF(OR(stditems!C691=88,stditems!C691=89),"装备位置:时装宝石","其他物品"))))))))))))))))))))))))))))))))))))</f>
        <v>装备位置:戒指</v>
      </c>
      <c r="C691">
        <f>IF(OR(stditems!C691=5,stditems!C691=10,stditems!C691=11,stditems!C691=30,stditems!C691=16,stditems!C691=12,stditems!C691=25),0,IF(OR(stditems!C691=15,stditems!C691=19,stditems!C691=20,stditems!C691=21,stditems!C691=22,stditems!C691=23,stditems!C691=24,stditems!C691=26,stditems!C691=28,stditems!C691=29,stditems!C691=30,stditems!C691=53,stditems!C691=62,stditems!C691=63,stditems!C691=64,stditems!C691=65,stditems!C691=90),stditems!D691,""))</f>
        <v>118</v>
      </c>
      <c r="D691" t="str">
        <f>IF(ISNA( VLOOKUP(C691,attrDesc!A:C,2,FALSE)),"", "\250/"&amp;VLOOKUP(C691,attrDesc!A:C,2,FALSE)&amp;":"&amp;VLOOKUP(C691,attrDesc!A:C,3,FALSE))</f>
        <v>\250/护身:人物在被攻击时\先降MP，MP为0时才降HP</v>
      </c>
      <c r="F691" t="str">
        <f t="shared" si="48"/>
        <v>250/消耗88%魔法值抵挡所有伤害\253/升级之后消耗减少</v>
      </c>
      <c r="H691" t="str">
        <f t="shared" si="43"/>
        <v>151/装备位置:戒指\249/\250/护身:人物在被攻击时\先降MP，MP为0时才降HP</v>
      </c>
      <c r="I691" t="str">
        <f t="shared" si="44"/>
        <v>护身戒指+19=151/装备位置:戒指\249/\250/护身:人物在被攻击时\先降MP，MP为0时才降HP</v>
      </c>
      <c r="J691" t="str">
        <f t="shared" si="45"/>
        <v>\168/[物品备注]\250/消耗88%魔法值抵挡所有伤害\253/升级之后消耗减少</v>
      </c>
      <c r="K691" t="str">
        <f t="shared" si="39"/>
        <v>护身戒指+19=\168/[物品备注]\250/消耗88%魔法值抵挡所有伤害\253/升级之后消耗减少</v>
      </c>
      <c r="L691">
        <v>88</v>
      </c>
      <c r="N691" t="str">
        <f t="shared" si="49"/>
        <v xml:space="preserve">护身戒指+19 88 </v>
      </c>
    </row>
    <row r="692" spans="1:14" x14ac:dyDescent="0.2">
      <c r="A692" t="str">
        <f>IF(LEN(stditems!B692)=0,"",stditems!B692)</f>
        <v>护身戒指+20</v>
      </c>
      <c r="B692" t="str">
        <f>IF(stditems!C692=15,"装备位置:头盔",IF(OR(stditems!C692=19,stditems!C692=20,stditems!C692=21),"装备位置:项链",IF(OR(stditems!C692=5,stditems!C692=6),"装备位置:武器",IF(OR(stditems!C692=10,stditems!C692=11),"装备位置:衣服",IF(stditems!C692=16,"装备位置:斗笠",IF(OR(stditems!C692=22,stditems!C692=23),"装备位置:戒指",IF(OR(stditems!C692=24,stditems!C692=26),"装备位置:手镯",IF(stditems!C692=31,"双击使用物品",IF(stditems!C692=4,"书籍,双击使用",IF(stditems!C692=25,"装备位置:毒符",IF(stditems!C692=41,"任务物品",IF(stditems!C692=56,"强化宝石",IF(stditems!C692=0,"药品",IF(stditems!C692=3,"卷轴",IF(stditems!C692=43,"矿石",IF(stditems!C692=2,"可使用物品",IF(stditems!C692=64,"装备位置:腰带",IF(stditems!C692=62,"装备位置:鞋子",IF(stditems!C692=53,"装备位置:宝石\有气血石功能",IF(stditems!C692=63,"装备位置:灵石",IF(stditems!C692=65,"装备位置:官印",IF(stditems!C692=90,"装备位置:灵玉",IF(OR(stditems!C692=72,stditems!C692=73,stditems!C692=74),"装备位置:称号",IF(stditems!C692=30,"装备位置:勋章",IF(stditems!C692=28,"装备位置:马牌",IF(stditems!C692=12,"装备位置:盾牌",IF(OR(stditems!C692=66,stditems!C692=67),"装备位置:时装衣服",IF(OR(stditems!C692=68,stditems!C692=69),"装备位置:时装武器",IF(OR(stditems!C692=75,stditems!C692=76,stditems!C692=77),"装备位置:时装项链",IF(stditems!C692=78,"装备位置:时装头盔",IF(OR(stditems!C692=79,stditems!C692=80),"装备位置:时装手镯",IF(OR(stditems!C692=81,stditems!C692=82),"装备位置:时装戒指",IF(stditems!C692=83,"装备位置:时装勋章",IF(OR(stditems!C692=84,stditems!C692=85),"装备位置:时装腰带",IF(OR(stditems!C692=86,stditems!C692=87),"装备位置:时装靴子",IF(OR(stditems!C692=88,stditems!C692=89),"装备位置:时装宝石","其他物品"))))))))))))))))))))))))))))))))))))</f>
        <v>装备位置:戒指</v>
      </c>
      <c r="C692">
        <f>IF(OR(stditems!C692=5,stditems!C692=10,stditems!C692=11,stditems!C692=30,stditems!C692=16,stditems!C692=12,stditems!C692=25),0,IF(OR(stditems!C692=15,stditems!C692=19,stditems!C692=20,stditems!C692=21,stditems!C692=22,stditems!C692=23,stditems!C692=24,stditems!C692=26,stditems!C692=28,stditems!C692=29,stditems!C692=30,stditems!C692=53,stditems!C692=62,stditems!C692=63,stditems!C692=64,stditems!C692=65,stditems!C692=90),stditems!D692,""))</f>
        <v>118</v>
      </c>
      <c r="D692" t="str">
        <f>IF(ISNA( VLOOKUP(C692,attrDesc!A:C,2,FALSE)),"", "\250/"&amp;VLOOKUP(C692,attrDesc!A:C,2,FALSE)&amp;":"&amp;VLOOKUP(C692,attrDesc!A:C,3,FALSE))</f>
        <v>\250/护身:人物在被攻击时\先降MP，MP为0时才降HP</v>
      </c>
      <c r="F692" t="str">
        <f t="shared" si="48"/>
        <v>250/消耗86%魔法值抵挡所有伤害\253/升级之后消耗减少</v>
      </c>
      <c r="H692" t="str">
        <f t="shared" si="43"/>
        <v>151/装备位置:戒指\249/\250/护身:人物在被攻击时\先降MP，MP为0时才降HP</v>
      </c>
      <c r="I692" t="str">
        <f t="shared" si="44"/>
        <v>护身戒指+20=151/装备位置:戒指\249/\250/护身:人物在被攻击时\先降MP，MP为0时才降HP</v>
      </c>
      <c r="J692" t="str">
        <f t="shared" si="45"/>
        <v>\168/[物品备注]\250/消耗86%魔法值抵挡所有伤害\253/升级之后消耗减少</v>
      </c>
      <c r="K692" t="str">
        <f t="shared" si="39"/>
        <v>护身戒指+20=\168/[物品备注]\250/消耗86%魔法值抵挡所有伤害\253/升级之后消耗减少</v>
      </c>
      <c r="L692">
        <v>86</v>
      </c>
      <c r="N692" t="str">
        <f t="shared" si="49"/>
        <v xml:space="preserve">护身戒指+20 86 </v>
      </c>
    </row>
    <row r="693" spans="1:14" x14ac:dyDescent="0.2">
      <c r="A693" t="str">
        <f>IF(LEN(stditems!B693)=0,"",stditems!B693)</f>
        <v>护身戒指+21</v>
      </c>
      <c r="B693" t="str">
        <f>IF(stditems!C693=15,"装备位置:头盔",IF(OR(stditems!C693=19,stditems!C693=20,stditems!C693=21),"装备位置:项链",IF(OR(stditems!C693=5,stditems!C693=6),"装备位置:武器",IF(OR(stditems!C693=10,stditems!C693=11),"装备位置:衣服",IF(stditems!C693=16,"装备位置:斗笠",IF(OR(stditems!C693=22,stditems!C693=23),"装备位置:戒指",IF(OR(stditems!C693=24,stditems!C693=26),"装备位置:手镯",IF(stditems!C693=31,"双击使用物品",IF(stditems!C693=4,"书籍,双击使用",IF(stditems!C693=25,"装备位置:毒符",IF(stditems!C693=41,"任务物品",IF(stditems!C693=56,"强化宝石",IF(stditems!C693=0,"药品",IF(stditems!C693=3,"卷轴",IF(stditems!C693=43,"矿石",IF(stditems!C693=2,"可使用物品",IF(stditems!C693=64,"装备位置:腰带",IF(stditems!C693=62,"装备位置:鞋子",IF(stditems!C693=53,"装备位置:宝石\有气血石功能",IF(stditems!C693=63,"装备位置:灵石",IF(stditems!C693=65,"装备位置:官印",IF(stditems!C693=90,"装备位置:灵玉",IF(OR(stditems!C693=72,stditems!C693=73,stditems!C693=74),"装备位置:称号",IF(stditems!C693=30,"装备位置:勋章",IF(stditems!C693=28,"装备位置:马牌",IF(stditems!C693=12,"装备位置:盾牌",IF(OR(stditems!C693=66,stditems!C693=67),"装备位置:时装衣服",IF(OR(stditems!C693=68,stditems!C693=69),"装备位置:时装武器",IF(OR(stditems!C693=75,stditems!C693=76,stditems!C693=77),"装备位置:时装项链",IF(stditems!C693=78,"装备位置:时装头盔",IF(OR(stditems!C693=79,stditems!C693=80),"装备位置:时装手镯",IF(OR(stditems!C693=81,stditems!C693=82),"装备位置:时装戒指",IF(stditems!C693=83,"装备位置:时装勋章",IF(OR(stditems!C693=84,stditems!C693=85),"装备位置:时装腰带",IF(OR(stditems!C693=86,stditems!C693=87),"装备位置:时装靴子",IF(OR(stditems!C693=88,stditems!C693=89),"装备位置:时装宝石","其他物品"))))))))))))))))))))))))))))))))))))</f>
        <v>装备位置:戒指</v>
      </c>
      <c r="C693">
        <f>IF(OR(stditems!C693=5,stditems!C693=10,stditems!C693=11,stditems!C693=30,stditems!C693=16,stditems!C693=12,stditems!C693=25),0,IF(OR(stditems!C693=15,stditems!C693=19,stditems!C693=20,stditems!C693=21,stditems!C693=22,stditems!C693=23,stditems!C693=24,stditems!C693=26,stditems!C693=28,stditems!C693=29,stditems!C693=30,stditems!C693=53,stditems!C693=62,stditems!C693=63,stditems!C693=64,stditems!C693=65,stditems!C693=90),stditems!D693,""))</f>
        <v>118</v>
      </c>
      <c r="D693" t="str">
        <f>IF(ISNA( VLOOKUP(C693,attrDesc!A:C,2,FALSE)),"", "\250/"&amp;VLOOKUP(C693,attrDesc!A:C,2,FALSE)&amp;":"&amp;VLOOKUP(C693,attrDesc!A:C,3,FALSE))</f>
        <v>\250/护身:人物在被攻击时\先降MP，MP为0时才降HP</v>
      </c>
      <c r="F693" t="str">
        <f t="shared" si="48"/>
        <v>250/消耗84%魔法值抵挡所有伤害\253/升级之后消耗减少</v>
      </c>
      <c r="H693" t="str">
        <f t="shared" si="43"/>
        <v>151/装备位置:戒指\249/\250/护身:人物在被攻击时\先降MP，MP为0时才降HP</v>
      </c>
      <c r="I693" t="str">
        <f t="shared" si="44"/>
        <v>护身戒指+21=151/装备位置:戒指\249/\250/护身:人物在被攻击时\先降MP，MP为0时才降HP</v>
      </c>
      <c r="J693" t="str">
        <f t="shared" si="45"/>
        <v>\168/[物品备注]\250/消耗84%魔法值抵挡所有伤害\253/升级之后消耗减少</v>
      </c>
      <c r="K693" t="str">
        <f t="shared" si="39"/>
        <v>护身戒指+21=\168/[物品备注]\250/消耗84%魔法值抵挡所有伤害\253/升级之后消耗减少</v>
      </c>
      <c r="L693">
        <v>84</v>
      </c>
      <c r="N693" t="str">
        <f t="shared" si="49"/>
        <v xml:space="preserve">护身戒指+21 84 </v>
      </c>
    </row>
    <row r="694" spans="1:14" x14ac:dyDescent="0.2">
      <c r="A694" t="str">
        <f>IF(LEN(stditems!B694)=0,"",stditems!B694)</f>
        <v>护身戒指+22</v>
      </c>
      <c r="B694" t="str">
        <f>IF(stditems!C694=15,"装备位置:头盔",IF(OR(stditems!C694=19,stditems!C694=20,stditems!C694=21),"装备位置:项链",IF(OR(stditems!C694=5,stditems!C694=6),"装备位置:武器",IF(OR(stditems!C694=10,stditems!C694=11),"装备位置:衣服",IF(stditems!C694=16,"装备位置:斗笠",IF(OR(stditems!C694=22,stditems!C694=23),"装备位置:戒指",IF(OR(stditems!C694=24,stditems!C694=26),"装备位置:手镯",IF(stditems!C694=31,"双击使用物品",IF(stditems!C694=4,"书籍,双击使用",IF(stditems!C694=25,"装备位置:毒符",IF(stditems!C694=41,"任务物品",IF(stditems!C694=56,"强化宝石",IF(stditems!C694=0,"药品",IF(stditems!C694=3,"卷轴",IF(stditems!C694=43,"矿石",IF(stditems!C694=2,"可使用物品",IF(stditems!C694=64,"装备位置:腰带",IF(stditems!C694=62,"装备位置:鞋子",IF(stditems!C694=53,"装备位置:宝石\有气血石功能",IF(stditems!C694=63,"装备位置:灵石",IF(stditems!C694=65,"装备位置:官印",IF(stditems!C694=90,"装备位置:灵玉",IF(OR(stditems!C694=72,stditems!C694=73,stditems!C694=74),"装备位置:称号",IF(stditems!C694=30,"装备位置:勋章",IF(stditems!C694=28,"装备位置:马牌",IF(stditems!C694=12,"装备位置:盾牌",IF(OR(stditems!C694=66,stditems!C694=67),"装备位置:时装衣服",IF(OR(stditems!C694=68,stditems!C694=69),"装备位置:时装武器",IF(OR(stditems!C694=75,stditems!C694=76,stditems!C694=77),"装备位置:时装项链",IF(stditems!C694=78,"装备位置:时装头盔",IF(OR(stditems!C694=79,stditems!C694=80),"装备位置:时装手镯",IF(OR(stditems!C694=81,stditems!C694=82),"装备位置:时装戒指",IF(stditems!C694=83,"装备位置:时装勋章",IF(OR(stditems!C694=84,stditems!C694=85),"装备位置:时装腰带",IF(OR(stditems!C694=86,stditems!C694=87),"装备位置:时装靴子",IF(OR(stditems!C694=88,stditems!C694=89),"装备位置:时装宝石","其他物品"))))))))))))))))))))))))))))))))))))</f>
        <v>装备位置:戒指</v>
      </c>
      <c r="C694">
        <f>IF(OR(stditems!C694=5,stditems!C694=10,stditems!C694=11,stditems!C694=30,stditems!C694=16,stditems!C694=12,stditems!C694=25),0,IF(OR(stditems!C694=15,stditems!C694=19,stditems!C694=20,stditems!C694=21,stditems!C694=22,stditems!C694=23,stditems!C694=24,stditems!C694=26,stditems!C694=28,stditems!C694=29,stditems!C694=30,stditems!C694=53,stditems!C694=62,stditems!C694=63,stditems!C694=64,stditems!C694=65,stditems!C694=90),stditems!D694,""))</f>
        <v>118</v>
      </c>
      <c r="D694" t="str">
        <f>IF(ISNA( VLOOKUP(C694,attrDesc!A:C,2,FALSE)),"", "\250/"&amp;VLOOKUP(C694,attrDesc!A:C,2,FALSE)&amp;":"&amp;VLOOKUP(C694,attrDesc!A:C,3,FALSE))</f>
        <v>\250/护身:人物在被攻击时\先降MP，MP为0时才降HP</v>
      </c>
      <c r="F694" t="str">
        <f t="shared" si="48"/>
        <v>250/消耗82%魔法值抵挡所有伤害\253/升级之后消耗减少</v>
      </c>
      <c r="H694" t="str">
        <f t="shared" si="43"/>
        <v>151/装备位置:戒指\249/\250/护身:人物在被攻击时\先降MP，MP为0时才降HP</v>
      </c>
      <c r="I694" t="str">
        <f t="shared" si="44"/>
        <v>护身戒指+22=151/装备位置:戒指\249/\250/护身:人物在被攻击时\先降MP，MP为0时才降HP</v>
      </c>
      <c r="J694" t="str">
        <f t="shared" si="45"/>
        <v>\168/[物品备注]\250/消耗82%魔法值抵挡所有伤害\253/升级之后消耗减少</v>
      </c>
      <c r="K694" t="str">
        <f t="shared" ref="K694:K757" si="50">IF(LEN(J694)=0,"",A694&amp;"="&amp;J694)</f>
        <v>护身戒指+22=\168/[物品备注]\250/消耗82%魔法值抵挡所有伤害\253/升级之后消耗减少</v>
      </c>
      <c r="L694">
        <v>82</v>
      </c>
      <c r="N694" t="str">
        <f t="shared" si="49"/>
        <v xml:space="preserve">护身戒指+22 82 </v>
      </c>
    </row>
    <row r="695" spans="1:14" x14ac:dyDescent="0.2">
      <c r="A695" t="str">
        <f>IF(LEN(stditems!B695)=0,"",stditems!B695)</f>
        <v>护身戒指+23</v>
      </c>
      <c r="B695" t="str">
        <f>IF(stditems!C695=15,"装备位置:头盔",IF(OR(stditems!C695=19,stditems!C695=20,stditems!C695=21),"装备位置:项链",IF(OR(stditems!C695=5,stditems!C695=6),"装备位置:武器",IF(OR(stditems!C695=10,stditems!C695=11),"装备位置:衣服",IF(stditems!C695=16,"装备位置:斗笠",IF(OR(stditems!C695=22,stditems!C695=23),"装备位置:戒指",IF(OR(stditems!C695=24,stditems!C695=26),"装备位置:手镯",IF(stditems!C695=31,"双击使用物品",IF(stditems!C695=4,"书籍,双击使用",IF(stditems!C695=25,"装备位置:毒符",IF(stditems!C695=41,"任务物品",IF(stditems!C695=56,"强化宝石",IF(stditems!C695=0,"药品",IF(stditems!C695=3,"卷轴",IF(stditems!C695=43,"矿石",IF(stditems!C695=2,"可使用物品",IF(stditems!C695=64,"装备位置:腰带",IF(stditems!C695=62,"装备位置:鞋子",IF(stditems!C695=53,"装备位置:宝石\有气血石功能",IF(stditems!C695=63,"装备位置:灵石",IF(stditems!C695=65,"装备位置:官印",IF(stditems!C695=90,"装备位置:灵玉",IF(OR(stditems!C695=72,stditems!C695=73,stditems!C695=74),"装备位置:称号",IF(stditems!C695=30,"装备位置:勋章",IF(stditems!C695=28,"装备位置:马牌",IF(stditems!C695=12,"装备位置:盾牌",IF(OR(stditems!C695=66,stditems!C695=67),"装备位置:时装衣服",IF(OR(stditems!C695=68,stditems!C695=69),"装备位置:时装武器",IF(OR(stditems!C695=75,stditems!C695=76,stditems!C695=77),"装备位置:时装项链",IF(stditems!C695=78,"装备位置:时装头盔",IF(OR(stditems!C695=79,stditems!C695=80),"装备位置:时装手镯",IF(OR(stditems!C695=81,stditems!C695=82),"装备位置:时装戒指",IF(stditems!C695=83,"装备位置:时装勋章",IF(OR(stditems!C695=84,stditems!C695=85),"装备位置:时装腰带",IF(OR(stditems!C695=86,stditems!C695=87),"装备位置:时装靴子",IF(OR(stditems!C695=88,stditems!C695=89),"装备位置:时装宝石","其他物品"))))))))))))))))))))))))))))))))))))</f>
        <v>装备位置:戒指</v>
      </c>
      <c r="C695">
        <f>IF(OR(stditems!C695=5,stditems!C695=10,stditems!C695=11,stditems!C695=30,stditems!C695=16,stditems!C695=12,stditems!C695=25),0,IF(OR(stditems!C695=15,stditems!C695=19,stditems!C695=20,stditems!C695=21,stditems!C695=22,stditems!C695=23,stditems!C695=24,stditems!C695=26,stditems!C695=28,stditems!C695=29,stditems!C695=30,stditems!C695=53,stditems!C695=62,stditems!C695=63,stditems!C695=64,stditems!C695=65,stditems!C695=90),stditems!D695,""))</f>
        <v>118</v>
      </c>
      <c r="D695" t="str">
        <f>IF(ISNA( VLOOKUP(C695,attrDesc!A:C,2,FALSE)),"", "\250/"&amp;VLOOKUP(C695,attrDesc!A:C,2,FALSE)&amp;":"&amp;VLOOKUP(C695,attrDesc!A:C,3,FALSE))</f>
        <v>\250/护身:人物在被攻击时\先降MP，MP为0时才降HP</v>
      </c>
      <c r="F695" t="str">
        <f t="shared" si="48"/>
        <v>250/消耗80%魔法值抵挡所有伤害\253/升级之后消耗减少</v>
      </c>
      <c r="H695" t="str">
        <f t="shared" si="43"/>
        <v>151/装备位置:戒指\249/\250/护身:人物在被攻击时\先降MP，MP为0时才降HP</v>
      </c>
      <c r="I695" t="str">
        <f t="shared" si="44"/>
        <v>护身戒指+23=151/装备位置:戒指\249/\250/护身:人物在被攻击时\先降MP，MP为0时才降HP</v>
      </c>
      <c r="J695" t="str">
        <f t="shared" si="45"/>
        <v>\168/[物品备注]\250/消耗80%魔法值抵挡所有伤害\253/升级之后消耗减少</v>
      </c>
      <c r="K695" t="str">
        <f t="shared" si="50"/>
        <v>护身戒指+23=\168/[物品备注]\250/消耗80%魔法值抵挡所有伤害\253/升级之后消耗减少</v>
      </c>
      <c r="L695">
        <v>80</v>
      </c>
      <c r="N695" t="str">
        <f t="shared" si="49"/>
        <v xml:space="preserve">护身戒指+23 80 </v>
      </c>
    </row>
    <row r="696" spans="1:14" x14ac:dyDescent="0.2">
      <c r="A696" t="str">
        <f>IF(LEN(stditems!B696)=0,"",stditems!B696)</f>
        <v>护身戒指+24</v>
      </c>
      <c r="B696" t="str">
        <f>IF(stditems!C696=15,"装备位置:头盔",IF(OR(stditems!C696=19,stditems!C696=20,stditems!C696=21),"装备位置:项链",IF(OR(stditems!C696=5,stditems!C696=6),"装备位置:武器",IF(OR(stditems!C696=10,stditems!C696=11),"装备位置:衣服",IF(stditems!C696=16,"装备位置:斗笠",IF(OR(stditems!C696=22,stditems!C696=23),"装备位置:戒指",IF(OR(stditems!C696=24,stditems!C696=26),"装备位置:手镯",IF(stditems!C696=31,"双击使用物品",IF(stditems!C696=4,"书籍,双击使用",IF(stditems!C696=25,"装备位置:毒符",IF(stditems!C696=41,"任务物品",IF(stditems!C696=56,"强化宝石",IF(stditems!C696=0,"药品",IF(stditems!C696=3,"卷轴",IF(stditems!C696=43,"矿石",IF(stditems!C696=2,"可使用物品",IF(stditems!C696=64,"装备位置:腰带",IF(stditems!C696=62,"装备位置:鞋子",IF(stditems!C696=53,"装备位置:宝石\有气血石功能",IF(stditems!C696=63,"装备位置:灵石",IF(stditems!C696=65,"装备位置:官印",IF(stditems!C696=90,"装备位置:灵玉",IF(OR(stditems!C696=72,stditems!C696=73,stditems!C696=74),"装备位置:称号",IF(stditems!C696=30,"装备位置:勋章",IF(stditems!C696=28,"装备位置:马牌",IF(stditems!C696=12,"装备位置:盾牌",IF(OR(stditems!C696=66,stditems!C696=67),"装备位置:时装衣服",IF(OR(stditems!C696=68,stditems!C696=69),"装备位置:时装武器",IF(OR(stditems!C696=75,stditems!C696=76,stditems!C696=77),"装备位置:时装项链",IF(stditems!C696=78,"装备位置:时装头盔",IF(OR(stditems!C696=79,stditems!C696=80),"装备位置:时装手镯",IF(OR(stditems!C696=81,stditems!C696=82),"装备位置:时装戒指",IF(stditems!C696=83,"装备位置:时装勋章",IF(OR(stditems!C696=84,stditems!C696=85),"装备位置:时装腰带",IF(OR(stditems!C696=86,stditems!C696=87),"装备位置:时装靴子",IF(OR(stditems!C696=88,stditems!C696=89),"装备位置:时装宝石","其他物品"))))))))))))))))))))))))))))))))))))</f>
        <v>装备位置:戒指</v>
      </c>
      <c r="C696">
        <f>IF(OR(stditems!C696=5,stditems!C696=10,stditems!C696=11,stditems!C696=30,stditems!C696=16,stditems!C696=12,stditems!C696=25),0,IF(OR(stditems!C696=15,stditems!C696=19,stditems!C696=20,stditems!C696=21,stditems!C696=22,stditems!C696=23,stditems!C696=24,stditems!C696=26,stditems!C696=28,stditems!C696=29,stditems!C696=30,stditems!C696=53,stditems!C696=62,stditems!C696=63,stditems!C696=64,stditems!C696=65,stditems!C696=90),stditems!D696,""))</f>
        <v>118</v>
      </c>
      <c r="D696" t="str">
        <f>IF(ISNA( VLOOKUP(C696,attrDesc!A:C,2,FALSE)),"", "\250/"&amp;VLOOKUP(C696,attrDesc!A:C,2,FALSE)&amp;":"&amp;VLOOKUP(C696,attrDesc!A:C,3,FALSE))</f>
        <v>\250/护身:人物在被攻击时\先降MP，MP为0时才降HP</v>
      </c>
      <c r="F696" t="str">
        <f>"250/抵挡"&amp;M696&amp;"%伤害后\250/消耗"&amp;L696&amp;"%魔法值抵挡伤害\253升级之后消耗减少"</f>
        <v>250/抵挡5%伤害后\250/消耗80%魔法值抵挡伤害\253升级之后消耗减少</v>
      </c>
      <c r="H696" t="str">
        <f t="shared" si="43"/>
        <v>151/装备位置:戒指\249/\250/护身:人物在被攻击时\先降MP，MP为0时才降HP</v>
      </c>
      <c r="I696" t="str">
        <f t="shared" si="44"/>
        <v>护身戒指+24=151/装备位置:戒指\249/\250/护身:人物在被攻击时\先降MP，MP为0时才降HP</v>
      </c>
      <c r="J696" t="str">
        <f t="shared" si="45"/>
        <v>\168/[物品备注]\250/抵挡5%伤害后\250/消耗80%魔法值抵挡伤害\253升级之后消耗减少</v>
      </c>
      <c r="K696" t="str">
        <f t="shared" si="50"/>
        <v>护身戒指+24=\168/[物品备注]\250/抵挡5%伤害后\250/消耗80%魔法值抵挡伤害\253升级之后消耗减少</v>
      </c>
      <c r="L696">
        <v>80</v>
      </c>
      <c r="M696">
        <v>5</v>
      </c>
      <c r="N696" t="str">
        <f t="shared" si="49"/>
        <v>护身戒指+24 80 5</v>
      </c>
    </row>
    <row r="697" spans="1:14" x14ac:dyDescent="0.2">
      <c r="A697" t="str">
        <f>IF(LEN(stditems!B697)=0,"",stditems!B697)</f>
        <v>护身戒指+25</v>
      </c>
      <c r="B697" t="str">
        <f>IF(stditems!C697=15,"装备位置:头盔",IF(OR(stditems!C697=19,stditems!C697=20,stditems!C697=21),"装备位置:项链",IF(OR(stditems!C697=5,stditems!C697=6),"装备位置:武器",IF(OR(stditems!C697=10,stditems!C697=11),"装备位置:衣服",IF(stditems!C697=16,"装备位置:斗笠",IF(OR(stditems!C697=22,stditems!C697=23),"装备位置:戒指",IF(OR(stditems!C697=24,stditems!C697=26),"装备位置:手镯",IF(stditems!C697=31,"双击使用物品",IF(stditems!C697=4,"书籍,双击使用",IF(stditems!C697=25,"装备位置:毒符",IF(stditems!C697=41,"任务物品",IF(stditems!C697=56,"强化宝石",IF(stditems!C697=0,"药品",IF(stditems!C697=3,"卷轴",IF(stditems!C697=43,"矿石",IF(stditems!C697=2,"可使用物品",IF(stditems!C697=64,"装备位置:腰带",IF(stditems!C697=62,"装备位置:鞋子",IF(stditems!C697=53,"装备位置:宝石\有气血石功能",IF(stditems!C697=63,"装备位置:灵石",IF(stditems!C697=65,"装备位置:官印",IF(stditems!C697=90,"装备位置:灵玉",IF(OR(stditems!C697=72,stditems!C697=73,stditems!C697=74),"装备位置:称号",IF(stditems!C697=30,"装备位置:勋章",IF(stditems!C697=28,"装备位置:马牌",IF(stditems!C697=12,"装备位置:盾牌",IF(OR(stditems!C697=66,stditems!C697=67),"装备位置:时装衣服",IF(OR(stditems!C697=68,stditems!C697=69),"装备位置:时装武器",IF(OR(stditems!C697=75,stditems!C697=76,stditems!C697=77),"装备位置:时装项链",IF(stditems!C697=78,"装备位置:时装头盔",IF(OR(stditems!C697=79,stditems!C697=80),"装备位置:时装手镯",IF(OR(stditems!C697=81,stditems!C697=82),"装备位置:时装戒指",IF(stditems!C697=83,"装备位置:时装勋章",IF(OR(stditems!C697=84,stditems!C697=85),"装备位置:时装腰带",IF(OR(stditems!C697=86,stditems!C697=87),"装备位置:时装靴子",IF(OR(stditems!C697=88,stditems!C697=89),"装备位置:时装宝石","其他物品"))))))))))))))))))))))))))))))))))))</f>
        <v>装备位置:戒指</v>
      </c>
      <c r="C697">
        <f>IF(OR(stditems!C697=5,stditems!C697=10,stditems!C697=11,stditems!C697=30,stditems!C697=16,stditems!C697=12,stditems!C697=25),0,IF(OR(stditems!C697=15,stditems!C697=19,stditems!C697=20,stditems!C697=21,stditems!C697=22,stditems!C697=23,stditems!C697=24,stditems!C697=26,stditems!C697=28,stditems!C697=29,stditems!C697=30,stditems!C697=53,stditems!C697=62,stditems!C697=63,stditems!C697=64,stditems!C697=65,stditems!C697=90),stditems!D697,""))</f>
        <v>118</v>
      </c>
      <c r="D697" t="str">
        <f>IF(ISNA( VLOOKUP(C697,attrDesc!A:C,2,FALSE)),"", "\250/"&amp;VLOOKUP(C697,attrDesc!A:C,2,FALSE)&amp;":"&amp;VLOOKUP(C697,attrDesc!A:C,3,FALSE))</f>
        <v>\250/护身:人物在被攻击时\先降MP，MP为0时才降HP</v>
      </c>
      <c r="F697" t="str">
        <f t="shared" ref="F697:F702" si="51">"250/抵挡"&amp;M697&amp;"%伤害后\250/消耗"&amp;L697&amp;"%魔法值抵挡伤害\253升级之后消耗减少"</f>
        <v>250/抵挡8%伤害后\250/消耗80%魔法值抵挡伤害\253升级之后消耗减少</v>
      </c>
      <c r="H697" t="str">
        <f t="shared" si="43"/>
        <v>151/装备位置:戒指\249/\250/护身:人物在被攻击时\先降MP，MP为0时才降HP</v>
      </c>
      <c r="I697" t="str">
        <f t="shared" si="44"/>
        <v>护身戒指+25=151/装备位置:戒指\249/\250/护身:人物在被攻击时\先降MP，MP为0时才降HP</v>
      </c>
      <c r="J697" t="str">
        <f t="shared" si="45"/>
        <v>\168/[物品备注]\250/抵挡8%伤害后\250/消耗80%魔法值抵挡伤害\253升级之后消耗减少</v>
      </c>
      <c r="K697" t="str">
        <f t="shared" si="50"/>
        <v>护身戒指+25=\168/[物品备注]\250/抵挡8%伤害后\250/消耗80%魔法值抵挡伤害\253升级之后消耗减少</v>
      </c>
      <c r="L697">
        <v>80</v>
      </c>
      <c r="M697">
        <v>8</v>
      </c>
      <c r="N697" t="str">
        <f t="shared" si="49"/>
        <v>护身戒指+25 80 8</v>
      </c>
    </row>
    <row r="698" spans="1:14" x14ac:dyDescent="0.2">
      <c r="A698" t="str">
        <f>IF(LEN(stditems!B698)=0,"",stditems!B698)</f>
        <v>护身戒指+26</v>
      </c>
      <c r="B698" t="str">
        <f>IF(stditems!C698=15,"装备位置:头盔",IF(OR(stditems!C698=19,stditems!C698=20,stditems!C698=21),"装备位置:项链",IF(OR(stditems!C698=5,stditems!C698=6),"装备位置:武器",IF(OR(stditems!C698=10,stditems!C698=11),"装备位置:衣服",IF(stditems!C698=16,"装备位置:斗笠",IF(OR(stditems!C698=22,stditems!C698=23),"装备位置:戒指",IF(OR(stditems!C698=24,stditems!C698=26),"装备位置:手镯",IF(stditems!C698=31,"双击使用物品",IF(stditems!C698=4,"书籍,双击使用",IF(stditems!C698=25,"装备位置:毒符",IF(stditems!C698=41,"任务物品",IF(stditems!C698=56,"强化宝石",IF(stditems!C698=0,"药品",IF(stditems!C698=3,"卷轴",IF(stditems!C698=43,"矿石",IF(stditems!C698=2,"可使用物品",IF(stditems!C698=64,"装备位置:腰带",IF(stditems!C698=62,"装备位置:鞋子",IF(stditems!C698=53,"装备位置:宝石\有气血石功能",IF(stditems!C698=63,"装备位置:灵石",IF(stditems!C698=65,"装备位置:官印",IF(stditems!C698=90,"装备位置:灵玉",IF(OR(stditems!C698=72,stditems!C698=73,stditems!C698=74),"装备位置:称号",IF(stditems!C698=30,"装备位置:勋章",IF(stditems!C698=28,"装备位置:马牌",IF(stditems!C698=12,"装备位置:盾牌",IF(OR(stditems!C698=66,stditems!C698=67),"装备位置:时装衣服",IF(OR(stditems!C698=68,stditems!C698=69),"装备位置:时装武器",IF(OR(stditems!C698=75,stditems!C698=76,stditems!C698=77),"装备位置:时装项链",IF(stditems!C698=78,"装备位置:时装头盔",IF(OR(stditems!C698=79,stditems!C698=80),"装备位置:时装手镯",IF(OR(stditems!C698=81,stditems!C698=82),"装备位置:时装戒指",IF(stditems!C698=83,"装备位置:时装勋章",IF(OR(stditems!C698=84,stditems!C698=85),"装备位置:时装腰带",IF(OR(stditems!C698=86,stditems!C698=87),"装备位置:时装靴子",IF(OR(stditems!C698=88,stditems!C698=89),"装备位置:时装宝石","其他物品"))))))))))))))))))))))))))))))))))))</f>
        <v>装备位置:戒指</v>
      </c>
      <c r="C698">
        <f>IF(OR(stditems!C698=5,stditems!C698=10,stditems!C698=11,stditems!C698=30,stditems!C698=16,stditems!C698=12,stditems!C698=25),0,IF(OR(stditems!C698=15,stditems!C698=19,stditems!C698=20,stditems!C698=21,stditems!C698=22,stditems!C698=23,stditems!C698=24,stditems!C698=26,stditems!C698=28,stditems!C698=29,stditems!C698=30,stditems!C698=53,stditems!C698=62,stditems!C698=63,stditems!C698=64,stditems!C698=65,stditems!C698=90),stditems!D698,""))</f>
        <v>118</v>
      </c>
      <c r="D698" t="str">
        <f>IF(ISNA( VLOOKUP(C698,attrDesc!A:C,2,FALSE)),"", "\250/"&amp;VLOOKUP(C698,attrDesc!A:C,2,FALSE)&amp;":"&amp;VLOOKUP(C698,attrDesc!A:C,3,FALSE))</f>
        <v>\250/护身:人物在被攻击时\先降MP，MP为0时才降HP</v>
      </c>
      <c r="F698" t="str">
        <f t="shared" si="51"/>
        <v>250/抵挡11%伤害后\250/消耗80%魔法值抵挡伤害\253升级之后消耗减少</v>
      </c>
      <c r="H698" t="str">
        <f t="shared" si="43"/>
        <v>151/装备位置:戒指\249/\250/护身:人物在被攻击时\先降MP，MP为0时才降HP</v>
      </c>
      <c r="I698" t="str">
        <f t="shared" si="44"/>
        <v>护身戒指+26=151/装备位置:戒指\249/\250/护身:人物在被攻击时\先降MP，MP为0时才降HP</v>
      </c>
      <c r="J698" t="str">
        <f t="shared" si="45"/>
        <v>\168/[物品备注]\250/抵挡11%伤害后\250/消耗80%魔法值抵挡伤害\253升级之后消耗减少</v>
      </c>
      <c r="K698" t="str">
        <f t="shared" si="50"/>
        <v>护身戒指+26=\168/[物品备注]\250/抵挡11%伤害后\250/消耗80%魔法值抵挡伤害\253升级之后消耗减少</v>
      </c>
      <c r="L698">
        <v>80</v>
      </c>
      <c r="M698">
        <v>11</v>
      </c>
      <c r="N698" t="str">
        <f t="shared" si="49"/>
        <v>护身戒指+26 80 11</v>
      </c>
    </row>
    <row r="699" spans="1:14" x14ac:dyDescent="0.2">
      <c r="A699" t="str">
        <f>IF(LEN(stditems!B699)=0,"",stditems!B699)</f>
        <v>护身戒指+27</v>
      </c>
      <c r="B699" t="str">
        <f>IF(stditems!C699=15,"装备位置:头盔",IF(OR(stditems!C699=19,stditems!C699=20,stditems!C699=21),"装备位置:项链",IF(OR(stditems!C699=5,stditems!C699=6),"装备位置:武器",IF(OR(stditems!C699=10,stditems!C699=11),"装备位置:衣服",IF(stditems!C699=16,"装备位置:斗笠",IF(OR(stditems!C699=22,stditems!C699=23),"装备位置:戒指",IF(OR(stditems!C699=24,stditems!C699=26),"装备位置:手镯",IF(stditems!C699=31,"双击使用物品",IF(stditems!C699=4,"书籍,双击使用",IF(stditems!C699=25,"装备位置:毒符",IF(stditems!C699=41,"任务物品",IF(stditems!C699=56,"强化宝石",IF(stditems!C699=0,"药品",IF(stditems!C699=3,"卷轴",IF(stditems!C699=43,"矿石",IF(stditems!C699=2,"可使用物品",IF(stditems!C699=64,"装备位置:腰带",IF(stditems!C699=62,"装备位置:鞋子",IF(stditems!C699=53,"装备位置:宝石\有气血石功能",IF(stditems!C699=63,"装备位置:灵石",IF(stditems!C699=65,"装备位置:官印",IF(stditems!C699=90,"装备位置:灵玉",IF(OR(stditems!C699=72,stditems!C699=73,stditems!C699=74),"装备位置:称号",IF(stditems!C699=30,"装备位置:勋章",IF(stditems!C699=28,"装备位置:马牌",IF(stditems!C699=12,"装备位置:盾牌",IF(OR(stditems!C699=66,stditems!C699=67),"装备位置:时装衣服",IF(OR(stditems!C699=68,stditems!C699=69),"装备位置:时装武器",IF(OR(stditems!C699=75,stditems!C699=76,stditems!C699=77),"装备位置:时装项链",IF(stditems!C699=78,"装备位置:时装头盔",IF(OR(stditems!C699=79,stditems!C699=80),"装备位置:时装手镯",IF(OR(stditems!C699=81,stditems!C699=82),"装备位置:时装戒指",IF(stditems!C699=83,"装备位置:时装勋章",IF(OR(stditems!C699=84,stditems!C699=85),"装备位置:时装腰带",IF(OR(stditems!C699=86,stditems!C699=87),"装备位置:时装靴子",IF(OR(stditems!C699=88,stditems!C699=89),"装备位置:时装宝石","其他物品"))))))))))))))))))))))))))))))))))))</f>
        <v>装备位置:戒指</v>
      </c>
      <c r="C699">
        <f>IF(OR(stditems!C699=5,stditems!C699=10,stditems!C699=11,stditems!C699=30,stditems!C699=16,stditems!C699=12,stditems!C699=25),0,IF(OR(stditems!C699=15,stditems!C699=19,stditems!C699=20,stditems!C699=21,stditems!C699=22,stditems!C699=23,stditems!C699=24,stditems!C699=26,stditems!C699=28,stditems!C699=29,stditems!C699=30,stditems!C699=53,stditems!C699=62,stditems!C699=63,stditems!C699=64,stditems!C699=65,stditems!C699=90),stditems!D699,""))</f>
        <v>118</v>
      </c>
      <c r="D699" t="str">
        <f>IF(ISNA( VLOOKUP(C699,attrDesc!A:C,2,FALSE)),"", "\250/"&amp;VLOOKUP(C699,attrDesc!A:C,2,FALSE)&amp;":"&amp;VLOOKUP(C699,attrDesc!A:C,3,FALSE))</f>
        <v>\250/护身:人物在被攻击时\先降MP，MP为0时才降HP</v>
      </c>
      <c r="F699" t="str">
        <f t="shared" si="51"/>
        <v>250/抵挡14%伤害后\250/消耗80%魔法值抵挡伤害\253升级之后消耗减少</v>
      </c>
      <c r="H699" t="str">
        <f t="shared" si="43"/>
        <v>151/装备位置:戒指\249/\250/护身:人物在被攻击时\先降MP，MP为0时才降HP</v>
      </c>
      <c r="I699" t="str">
        <f t="shared" si="44"/>
        <v>护身戒指+27=151/装备位置:戒指\249/\250/护身:人物在被攻击时\先降MP，MP为0时才降HP</v>
      </c>
      <c r="J699" t="str">
        <f t="shared" si="45"/>
        <v>\168/[物品备注]\250/抵挡14%伤害后\250/消耗80%魔法值抵挡伤害\253升级之后消耗减少</v>
      </c>
      <c r="K699" t="str">
        <f t="shared" si="50"/>
        <v>护身戒指+27=\168/[物品备注]\250/抵挡14%伤害后\250/消耗80%魔法值抵挡伤害\253升级之后消耗减少</v>
      </c>
      <c r="L699">
        <v>80</v>
      </c>
      <c r="M699">
        <v>14</v>
      </c>
      <c r="N699" t="str">
        <f t="shared" si="49"/>
        <v>护身戒指+27 80 14</v>
      </c>
    </row>
    <row r="700" spans="1:14" x14ac:dyDescent="0.2">
      <c r="A700" t="str">
        <f>IF(LEN(stditems!B700)=0,"",stditems!B700)</f>
        <v>护身戒指+28</v>
      </c>
      <c r="B700" t="str">
        <f>IF(stditems!C700=15,"装备位置:头盔",IF(OR(stditems!C700=19,stditems!C700=20,stditems!C700=21),"装备位置:项链",IF(OR(stditems!C700=5,stditems!C700=6),"装备位置:武器",IF(OR(stditems!C700=10,stditems!C700=11),"装备位置:衣服",IF(stditems!C700=16,"装备位置:斗笠",IF(OR(stditems!C700=22,stditems!C700=23),"装备位置:戒指",IF(OR(stditems!C700=24,stditems!C700=26),"装备位置:手镯",IF(stditems!C700=31,"双击使用物品",IF(stditems!C700=4,"书籍,双击使用",IF(stditems!C700=25,"装备位置:毒符",IF(stditems!C700=41,"任务物品",IF(stditems!C700=56,"强化宝石",IF(stditems!C700=0,"药品",IF(stditems!C700=3,"卷轴",IF(stditems!C700=43,"矿石",IF(stditems!C700=2,"可使用物品",IF(stditems!C700=64,"装备位置:腰带",IF(stditems!C700=62,"装备位置:鞋子",IF(stditems!C700=53,"装备位置:宝石\有气血石功能",IF(stditems!C700=63,"装备位置:灵石",IF(stditems!C700=65,"装备位置:官印",IF(stditems!C700=90,"装备位置:灵玉",IF(OR(stditems!C700=72,stditems!C700=73,stditems!C700=74),"装备位置:称号",IF(stditems!C700=30,"装备位置:勋章",IF(stditems!C700=28,"装备位置:马牌",IF(stditems!C700=12,"装备位置:盾牌",IF(OR(stditems!C700=66,stditems!C700=67),"装备位置:时装衣服",IF(OR(stditems!C700=68,stditems!C700=69),"装备位置:时装武器",IF(OR(stditems!C700=75,stditems!C700=76,stditems!C700=77),"装备位置:时装项链",IF(stditems!C700=78,"装备位置:时装头盔",IF(OR(stditems!C700=79,stditems!C700=80),"装备位置:时装手镯",IF(OR(stditems!C700=81,stditems!C700=82),"装备位置:时装戒指",IF(stditems!C700=83,"装备位置:时装勋章",IF(OR(stditems!C700=84,stditems!C700=85),"装备位置:时装腰带",IF(OR(stditems!C700=86,stditems!C700=87),"装备位置:时装靴子",IF(OR(stditems!C700=88,stditems!C700=89),"装备位置:时装宝石","其他物品"))))))))))))))))))))))))))))))))))))</f>
        <v>装备位置:戒指</v>
      </c>
      <c r="C700">
        <f>IF(OR(stditems!C700=5,stditems!C700=10,stditems!C700=11,stditems!C700=30,stditems!C700=16,stditems!C700=12,stditems!C700=25),0,IF(OR(stditems!C700=15,stditems!C700=19,stditems!C700=20,stditems!C700=21,stditems!C700=22,stditems!C700=23,stditems!C700=24,stditems!C700=26,stditems!C700=28,stditems!C700=29,stditems!C700=30,stditems!C700=53,stditems!C700=62,stditems!C700=63,stditems!C700=64,stditems!C700=65,stditems!C700=90),stditems!D700,""))</f>
        <v>118</v>
      </c>
      <c r="D700" t="str">
        <f>IF(ISNA( VLOOKUP(C700,attrDesc!A:C,2,FALSE)),"", "\250/"&amp;VLOOKUP(C700,attrDesc!A:C,2,FALSE)&amp;":"&amp;VLOOKUP(C700,attrDesc!A:C,3,FALSE))</f>
        <v>\250/护身:人物在被攻击时\先降MP，MP为0时才降HP</v>
      </c>
      <c r="F700" t="str">
        <f t="shared" si="51"/>
        <v>250/抵挡17%伤害后\250/消耗80%魔法值抵挡伤害\253升级之后消耗减少</v>
      </c>
      <c r="H700" t="str">
        <f t="shared" si="43"/>
        <v>151/装备位置:戒指\249/\250/护身:人物在被攻击时\先降MP，MP为0时才降HP</v>
      </c>
      <c r="I700" t="str">
        <f t="shared" si="44"/>
        <v>护身戒指+28=151/装备位置:戒指\249/\250/护身:人物在被攻击时\先降MP，MP为0时才降HP</v>
      </c>
      <c r="J700" t="str">
        <f t="shared" si="45"/>
        <v>\168/[物品备注]\250/抵挡17%伤害后\250/消耗80%魔法值抵挡伤害\253升级之后消耗减少</v>
      </c>
      <c r="K700" t="str">
        <f t="shared" si="50"/>
        <v>护身戒指+28=\168/[物品备注]\250/抵挡17%伤害后\250/消耗80%魔法值抵挡伤害\253升级之后消耗减少</v>
      </c>
      <c r="L700">
        <v>80</v>
      </c>
      <c r="M700">
        <v>17</v>
      </c>
      <c r="N700" t="str">
        <f t="shared" si="49"/>
        <v>护身戒指+28 80 17</v>
      </c>
    </row>
    <row r="701" spans="1:14" x14ac:dyDescent="0.2">
      <c r="A701" t="str">
        <f>IF(LEN(stditems!B701)=0,"",stditems!B701)</f>
        <v>护身戒指+29</v>
      </c>
      <c r="B701" t="str">
        <f>IF(stditems!C701=15,"装备位置:头盔",IF(OR(stditems!C701=19,stditems!C701=20,stditems!C701=21),"装备位置:项链",IF(OR(stditems!C701=5,stditems!C701=6),"装备位置:武器",IF(OR(stditems!C701=10,stditems!C701=11),"装备位置:衣服",IF(stditems!C701=16,"装备位置:斗笠",IF(OR(stditems!C701=22,stditems!C701=23),"装备位置:戒指",IF(OR(stditems!C701=24,stditems!C701=26),"装备位置:手镯",IF(stditems!C701=31,"双击使用物品",IF(stditems!C701=4,"书籍,双击使用",IF(stditems!C701=25,"装备位置:毒符",IF(stditems!C701=41,"任务物品",IF(stditems!C701=56,"强化宝石",IF(stditems!C701=0,"药品",IF(stditems!C701=3,"卷轴",IF(stditems!C701=43,"矿石",IF(stditems!C701=2,"可使用物品",IF(stditems!C701=64,"装备位置:腰带",IF(stditems!C701=62,"装备位置:鞋子",IF(stditems!C701=53,"装备位置:宝石\有气血石功能",IF(stditems!C701=63,"装备位置:灵石",IF(stditems!C701=65,"装备位置:官印",IF(stditems!C701=90,"装备位置:灵玉",IF(OR(stditems!C701=72,stditems!C701=73,stditems!C701=74),"装备位置:称号",IF(stditems!C701=30,"装备位置:勋章",IF(stditems!C701=28,"装备位置:马牌",IF(stditems!C701=12,"装备位置:盾牌",IF(OR(stditems!C701=66,stditems!C701=67),"装备位置:时装衣服",IF(OR(stditems!C701=68,stditems!C701=69),"装备位置:时装武器",IF(OR(stditems!C701=75,stditems!C701=76,stditems!C701=77),"装备位置:时装项链",IF(stditems!C701=78,"装备位置:时装头盔",IF(OR(stditems!C701=79,stditems!C701=80),"装备位置:时装手镯",IF(OR(stditems!C701=81,stditems!C701=82),"装备位置:时装戒指",IF(stditems!C701=83,"装备位置:时装勋章",IF(OR(stditems!C701=84,stditems!C701=85),"装备位置:时装腰带",IF(OR(stditems!C701=86,stditems!C701=87),"装备位置:时装靴子",IF(OR(stditems!C701=88,stditems!C701=89),"装备位置:时装宝石","其他物品"))))))))))))))))))))))))))))))))))))</f>
        <v>装备位置:戒指</v>
      </c>
      <c r="C701">
        <f>IF(OR(stditems!C701=5,stditems!C701=10,stditems!C701=11,stditems!C701=30,stditems!C701=16,stditems!C701=12,stditems!C701=25),0,IF(OR(stditems!C701=15,stditems!C701=19,stditems!C701=20,stditems!C701=21,stditems!C701=22,stditems!C701=23,stditems!C701=24,stditems!C701=26,stditems!C701=28,stditems!C701=29,stditems!C701=30,stditems!C701=53,stditems!C701=62,stditems!C701=63,stditems!C701=64,stditems!C701=65,stditems!C701=90),stditems!D701,""))</f>
        <v>118</v>
      </c>
      <c r="D701" t="str">
        <f>IF(ISNA( VLOOKUP(C701,attrDesc!A:C,2,FALSE)),"", "\250/"&amp;VLOOKUP(C701,attrDesc!A:C,2,FALSE)&amp;":"&amp;VLOOKUP(C701,attrDesc!A:C,3,FALSE))</f>
        <v>\250/护身:人物在被攻击时\先降MP，MP为0时才降HP</v>
      </c>
      <c r="F701" t="str">
        <f t="shared" si="51"/>
        <v>250/抵挡20%伤害后\250/消耗80%魔法值抵挡伤害\253升级之后消耗减少</v>
      </c>
      <c r="H701" t="str">
        <f t="shared" si="43"/>
        <v>151/装备位置:戒指\249/\250/护身:人物在被攻击时\先降MP，MP为0时才降HP</v>
      </c>
      <c r="I701" t="str">
        <f t="shared" si="44"/>
        <v>护身戒指+29=151/装备位置:戒指\249/\250/护身:人物在被攻击时\先降MP，MP为0时才降HP</v>
      </c>
      <c r="J701" t="str">
        <f t="shared" si="45"/>
        <v>\168/[物品备注]\250/抵挡20%伤害后\250/消耗80%魔法值抵挡伤害\253升级之后消耗减少</v>
      </c>
      <c r="K701" t="str">
        <f t="shared" si="50"/>
        <v>护身戒指+29=\168/[物品备注]\250/抵挡20%伤害后\250/消耗80%魔法值抵挡伤害\253升级之后消耗减少</v>
      </c>
      <c r="L701">
        <v>80</v>
      </c>
      <c r="M701">
        <v>20</v>
      </c>
      <c r="N701" t="str">
        <f t="shared" si="49"/>
        <v>护身戒指+29 80 20</v>
      </c>
    </row>
    <row r="702" spans="1:14" x14ac:dyDescent="0.2">
      <c r="A702" t="str">
        <f>IF(LEN(stditems!B702)=0,"",stditems!B702)</f>
        <v>护身戒指+30</v>
      </c>
      <c r="B702" t="str">
        <f>IF(stditems!C702=15,"装备位置:头盔",IF(OR(stditems!C702=19,stditems!C702=20,stditems!C702=21),"装备位置:项链",IF(OR(stditems!C702=5,stditems!C702=6),"装备位置:武器",IF(OR(stditems!C702=10,stditems!C702=11),"装备位置:衣服",IF(stditems!C702=16,"装备位置:斗笠",IF(OR(stditems!C702=22,stditems!C702=23),"装备位置:戒指",IF(OR(stditems!C702=24,stditems!C702=26),"装备位置:手镯",IF(stditems!C702=31,"双击使用物品",IF(stditems!C702=4,"书籍,双击使用",IF(stditems!C702=25,"装备位置:毒符",IF(stditems!C702=41,"任务物品",IF(stditems!C702=56,"强化宝石",IF(stditems!C702=0,"药品",IF(stditems!C702=3,"卷轴",IF(stditems!C702=43,"矿石",IF(stditems!C702=2,"可使用物品",IF(stditems!C702=64,"装备位置:腰带",IF(stditems!C702=62,"装备位置:鞋子",IF(stditems!C702=53,"装备位置:宝石\有气血石功能",IF(stditems!C702=63,"装备位置:灵石",IF(stditems!C702=65,"装备位置:官印",IF(stditems!C702=90,"装备位置:灵玉",IF(OR(stditems!C702=72,stditems!C702=73,stditems!C702=74),"装备位置:称号",IF(stditems!C702=30,"装备位置:勋章",IF(stditems!C702=28,"装备位置:马牌",IF(stditems!C702=12,"装备位置:盾牌",IF(OR(stditems!C702=66,stditems!C702=67),"装备位置:时装衣服",IF(OR(stditems!C702=68,stditems!C702=69),"装备位置:时装武器",IF(OR(stditems!C702=75,stditems!C702=76,stditems!C702=77),"装备位置:时装项链",IF(stditems!C702=78,"装备位置:时装头盔",IF(OR(stditems!C702=79,stditems!C702=80),"装备位置:时装手镯",IF(OR(stditems!C702=81,stditems!C702=82),"装备位置:时装戒指",IF(stditems!C702=83,"装备位置:时装勋章",IF(OR(stditems!C702=84,stditems!C702=85),"装备位置:时装腰带",IF(OR(stditems!C702=86,stditems!C702=87),"装备位置:时装靴子",IF(OR(stditems!C702=88,stditems!C702=89),"装备位置:时装宝石","其他物品"))))))))))))))))))))))))))))))))))))</f>
        <v>装备位置:戒指</v>
      </c>
      <c r="C702">
        <f>IF(OR(stditems!C702=5,stditems!C702=10,stditems!C702=11,stditems!C702=30,stditems!C702=16,stditems!C702=12,stditems!C702=25),0,IF(OR(stditems!C702=15,stditems!C702=19,stditems!C702=20,stditems!C702=21,stditems!C702=22,stditems!C702=23,stditems!C702=24,stditems!C702=26,stditems!C702=28,stditems!C702=29,stditems!C702=30,stditems!C702=53,stditems!C702=62,stditems!C702=63,stditems!C702=64,stditems!C702=65,stditems!C702=90),stditems!D702,""))</f>
        <v>118</v>
      </c>
      <c r="D702" t="str">
        <f>IF(ISNA( VLOOKUP(C702,attrDesc!A:C,2,FALSE)),"", "\250/"&amp;VLOOKUP(C702,attrDesc!A:C,2,FALSE)&amp;":"&amp;VLOOKUP(C702,attrDesc!A:C,3,FALSE))</f>
        <v>\250/护身:人物在被攻击时\先降MP，MP为0时才降HP</v>
      </c>
      <c r="F702" t="str">
        <f t="shared" si="51"/>
        <v>250/抵挡25%伤害后\250/消耗80%魔法值抵挡伤害\253升级之后消耗减少</v>
      </c>
      <c r="H702" t="str">
        <f t="shared" si="43"/>
        <v>151/装备位置:戒指\249/\250/护身:人物在被攻击时\先降MP，MP为0时才降HP</v>
      </c>
      <c r="I702" t="str">
        <f t="shared" si="44"/>
        <v>护身戒指+30=151/装备位置:戒指\249/\250/护身:人物在被攻击时\先降MP，MP为0时才降HP</v>
      </c>
      <c r="J702" t="str">
        <f t="shared" si="45"/>
        <v>\168/[物品备注]\250/抵挡25%伤害后\250/消耗80%魔法值抵挡伤害\253升级之后消耗减少</v>
      </c>
      <c r="K702" t="str">
        <f t="shared" si="50"/>
        <v>护身戒指+30=\168/[物品备注]\250/抵挡25%伤害后\250/消耗80%魔法值抵挡伤害\253升级之后消耗减少</v>
      </c>
      <c r="L702">
        <v>80</v>
      </c>
      <c r="M702">
        <v>25</v>
      </c>
      <c r="N702" t="str">
        <f t="shared" si="49"/>
        <v>护身戒指+30 80 25</v>
      </c>
    </row>
    <row r="703" spans="1:14" x14ac:dyDescent="0.2">
      <c r="A703" t="str">
        <f>IF(LEN(stditems!B703)=0,"",stditems!B703)</f>
        <v>魔道麻痹戒指</v>
      </c>
      <c r="B703" t="str">
        <f>IF(stditems!C703=15,"装备位置:头盔",IF(OR(stditems!C703=19,stditems!C703=20,stditems!C703=21),"装备位置:项链",IF(OR(stditems!C703=5,stditems!C703=6),"装备位置:武器",IF(OR(stditems!C703=10,stditems!C703=11),"装备位置:衣服",IF(stditems!C703=16,"装备位置:斗笠",IF(OR(stditems!C703=22,stditems!C703=23),"装备位置:戒指",IF(OR(stditems!C703=24,stditems!C703=26),"装备位置:手镯",IF(stditems!C703=31,"双击使用物品",IF(stditems!C703=4,"书籍,双击使用",IF(stditems!C703=25,"装备位置:毒符",IF(stditems!C703=41,"任务物品",IF(stditems!C703=56,"强化宝石",IF(stditems!C703=0,"药品",IF(stditems!C703=3,"卷轴",IF(stditems!C703=43,"矿石",IF(stditems!C703=2,"可使用物品",IF(stditems!C703=64,"装备位置:腰带",IF(stditems!C703=62,"装备位置:鞋子",IF(stditems!C703=53,"装备位置:宝石\有气血石功能",IF(stditems!C703=63,"装备位置:灵石",IF(stditems!C703=65,"装备位置:官印",IF(stditems!C703=90,"装备位置:灵玉",IF(OR(stditems!C703=72,stditems!C703=73,stditems!C703=74),"装备位置:称号",IF(stditems!C703=30,"装备位置:勋章",IF(stditems!C703=28,"装备位置:马牌",IF(stditems!C703=12,"装备位置:盾牌",IF(OR(stditems!C703=66,stditems!C703=67),"装备位置:时装衣服",IF(OR(stditems!C703=68,stditems!C703=69),"装备位置:时装武器",IF(OR(stditems!C703=75,stditems!C703=76,stditems!C703=77),"装备位置:时装项链",IF(stditems!C703=78,"装备位置:时装头盔",IF(OR(stditems!C703=79,stditems!C703=80),"装备位置:时装手镯",IF(OR(stditems!C703=81,stditems!C703=82),"装备位置:时装戒指",IF(stditems!C703=83,"装备位置:时装勋章",IF(OR(stditems!C703=84,stditems!C703=85),"装备位置:时装腰带",IF(OR(stditems!C703=86,stditems!C703=87),"装备位置:时装靴子",IF(OR(stditems!C703=88,stditems!C703=89),"装备位置:时装宝石","其他物品"))))))))))))))))))))))))))))))))))))</f>
        <v>装备位置:戒指</v>
      </c>
      <c r="C703">
        <f>IF(OR(stditems!C703=5,stditems!C703=10,stditems!C703=11,stditems!C703=30,stditems!C703=16,stditems!C703=12,stditems!C703=25),0,IF(OR(stditems!C703=15,stditems!C703=19,stditems!C703=20,stditems!C703=21,stditems!C703=22,stditems!C703=23,stditems!C703=24,stditems!C703=26,stditems!C703=28,stditems!C703=29,stditems!C703=30,stditems!C703=53,stditems!C703=62,stditems!C703=63,stditems!C703=64,stditems!C703=65,stditems!C703=90),stditems!D703,""))</f>
        <v>204</v>
      </c>
      <c r="D703" t="str">
        <f>IF(ISNA( VLOOKUP(C703,attrDesc!A:C,2,FALSE)),"", "\250/"&amp;VLOOKUP(C703,attrDesc!A:C,2,FALSE)&amp;":"&amp;VLOOKUP(C703,attrDesc!A:C,3,FALSE))</f>
        <v>\250/魔道麻痹:适合道法的魔法攻击麻痹戒指</v>
      </c>
      <c r="F703" t="s">
        <v>1899</v>
      </c>
      <c r="H703" t="str">
        <f t="shared" si="43"/>
        <v>151/装备位置:戒指\249/\250/魔道麻痹:适合道法的魔法攻击麻痹戒指</v>
      </c>
      <c r="I703" t="str">
        <f t="shared" si="44"/>
        <v>魔道麻痹戒指=151/装备位置:戒指\249/\250/魔道麻痹:适合道法的魔法攻击麻痹戒指</v>
      </c>
      <c r="J703" t="str">
        <f t="shared" si="45"/>
        <v>\168/[物品备注]\250/很低的几率麻痹敌人</v>
      </c>
      <c r="K703" t="str">
        <f t="shared" si="50"/>
        <v>魔道麻痹戒指=\168/[物品备注]\250/很低的几率麻痹敌人</v>
      </c>
      <c r="L703">
        <v>20</v>
      </c>
      <c r="N703" t="str">
        <f t="shared" si="49"/>
        <v xml:space="preserve">魔道麻痹戒指 20 </v>
      </c>
    </row>
    <row r="704" spans="1:14" x14ac:dyDescent="0.2">
      <c r="A704" t="str">
        <f>IF(LEN(stditems!B704)=0,"",stditems!B704)</f>
        <v>魔道麻痹戒指+1</v>
      </c>
      <c r="B704" t="str">
        <f>IF(stditems!C704=15,"装备位置:头盔",IF(OR(stditems!C704=19,stditems!C704=20,stditems!C704=21),"装备位置:项链",IF(OR(stditems!C704=5,stditems!C704=6),"装备位置:武器",IF(OR(stditems!C704=10,stditems!C704=11),"装备位置:衣服",IF(stditems!C704=16,"装备位置:斗笠",IF(OR(stditems!C704=22,stditems!C704=23),"装备位置:戒指",IF(OR(stditems!C704=24,stditems!C704=26),"装备位置:手镯",IF(stditems!C704=31,"双击使用物品",IF(stditems!C704=4,"书籍,双击使用",IF(stditems!C704=25,"装备位置:毒符",IF(stditems!C704=41,"任务物品",IF(stditems!C704=56,"强化宝石",IF(stditems!C704=0,"药品",IF(stditems!C704=3,"卷轴",IF(stditems!C704=43,"矿石",IF(stditems!C704=2,"可使用物品",IF(stditems!C704=64,"装备位置:腰带",IF(stditems!C704=62,"装备位置:鞋子",IF(stditems!C704=53,"装备位置:宝石\有气血石功能",IF(stditems!C704=63,"装备位置:灵石",IF(stditems!C704=65,"装备位置:官印",IF(stditems!C704=90,"装备位置:灵玉",IF(OR(stditems!C704=72,stditems!C704=73,stditems!C704=74),"装备位置:称号",IF(stditems!C704=30,"装备位置:勋章",IF(stditems!C704=28,"装备位置:马牌",IF(stditems!C704=12,"装备位置:盾牌",IF(OR(stditems!C704=66,stditems!C704=67),"装备位置:时装衣服",IF(OR(stditems!C704=68,stditems!C704=69),"装备位置:时装武器",IF(OR(stditems!C704=75,stditems!C704=76,stditems!C704=77),"装备位置:时装项链",IF(stditems!C704=78,"装备位置:时装头盔",IF(OR(stditems!C704=79,stditems!C704=80),"装备位置:时装手镯",IF(OR(stditems!C704=81,stditems!C704=82),"装备位置:时装戒指",IF(stditems!C704=83,"装备位置:时装勋章",IF(OR(stditems!C704=84,stditems!C704=85),"装备位置:时装腰带",IF(OR(stditems!C704=86,stditems!C704=87),"装备位置:时装靴子",IF(OR(stditems!C704=88,stditems!C704=89),"装备位置:时装宝石","其他物品"))))))))))))))))))))))))))))))))))))</f>
        <v>装备位置:戒指</v>
      </c>
      <c r="C704">
        <f>IF(OR(stditems!C704=5,stditems!C704=10,stditems!C704=11,stditems!C704=30,stditems!C704=16,stditems!C704=12,stditems!C704=25),0,IF(OR(stditems!C704=15,stditems!C704=19,stditems!C704=20,stditems!C704=21,stditems!C704=22,stditems!C704=23,stditems!C704=24,stditems!C704=26,stditems!C704=28,stditems!C704=29,stditems!C704=30,stditems!C704=53,stditems!C704=62,stditems!C704=63,stditems!C704=64,stditems!C704=65,stditems!C704=90),stditems!D704,""))</f>
        <v>204</v>
      </c>
      <c r="D704" t="str">
        <f>IF(ISNA( VLOOKUP(C704,attrDesc!A:C,2,FALSE)),"", "\250/"&amp;VLOOKUP(C704,attrDesc!A:C,2,FALSE)&amp;":"&amp;VLOOKUP(C704,attrDesc!A:C,3,FALSE))</f>
        <v>\250/魔道麻痹:适合道法的魔法攻击麻痹戒指</v>
      </c>
      <c r="F704" t="s">
        <v>1899</v>
      </c>
      <c r="H704" t="str">
        <f t="shared" si="43"/>
        <v>151/装备位置:戒指\249/\250/魔道麻痹:适合道法的魔法攻击麻痹戒指</v>
      </c>
      <c r="I704" t="str">
        <f t="shared" si="44"/>
        <v>魔道麻痹戒指+1=151/装备位置:戒指\249/\250/魔道麻痹:适合道法的魔法攻击麻痹戒指</v>
      </c>
      <c r="J704" t="str">
        <f t="shared" si="45"/>
        <v>\168/[物品备注]\250/很低的几率麻痹敌人</v>
      </c>
      <c r="K704" t="str">
        <f t="shared" si="50"/>
        <v>魔道麻痹戒指+1=\168/[物品备注]\250/很低的几率麻痹敌人</v>
      </c>
      <c r="L704">
        <v>19</v>
      </c>
      <c r="N704" t="str">
        <f t="shared" si="49"/>
        <v xml:space="preserve">魔道麻痹戒指+1 19 </v>
      </c>
    </row>
    <row r="705" spans="1:14" x14ac:dyDescent="0.2">
      <c r="A705" t="str">
        <f>IF(LEN(stditems!B705)=0,"",stditems!B705)</f>
        <v>魔道麻痹戒指+2</v>
      </c>
      <c r="B705" t="str">
        <f>IF(stditems!C705=15,"装备位置:头盔",IF(OR(stditems!C705=19,stditems!C705=20,stditems!C705=21),"装备位置:项链",IF(OR(stditems!C705=5,stditems!C705=6),"装备位置:武器",IF(OR(stditems!C705=10,stditems!C705=11),"装备位置:衣服",IF(stditems!C705=16,"装备位置:斗笠",IF(OR(stditems!C705=22,stditems!C705=23),"装备位置:戒指",IF(OR(stditems!C705=24,stditems!C705=26),"装备位置:手镯",IF(stditems!C705=31,"双击使用物品",IF(stditems!C705=4,"书籍,双击使用",IF(stditems!C705=25,"装备位置:毒符",IF(stditems!C705=41,"任务物品",IF(stditems!C705=56,"强化宝石",IF(stditems!C705=0,"药品",IF(stditems!C705=3,"卷轴",IF(stditems!C705=43,"矿石",IF(stditems!C705=2,"可使用物品",IF(stditems!C705=64,"装备位置:腰带",IF(stditems!C705=62,"装备位置:鞋子",IF(stditems!C705=53,"装备位置:宝石\有气血石功能",IF(stditems!C705=63,"装备位置:灵石",IF(stditems!C705=65,"装备位置:官印",IF(stditems!C705=90,"装备位置:灵玉",IF(OR(stditems!C705=72,stditems!C705=73,stditems!C705=74),"装备位置:称号",IF(stditems!C705=30,"装备位置:勋章",IF(stditems!C705=28,"装备位置:马牌",IF(stditems!C705=12,"装备位置:盾牌",IF(OR(stditems!C705=66,stditems!C705=67),"装备位置:时装衣服",IF(OR(stditems!C705=68,stditems!C705=69),"装备位置:时装武器",IF(OR(stditems!C705=75,stditems!C705=76,stditems!C705=77),"装备位置:时装项链",IF(stditems!C705=78,"装备位置:时装头盔",IF(OR(stditems!C705=79,stditems!C705=80),"装备位置:时装手镯",IF(OR(stditems!C705=81,stditems!C705=82),"装备位置:时装戒指",IF(stditems!C705=83,"装备位置:时装勋章",IF(OR(stditems!C705=84,stditems!C705=85),"装备位置:时装腰带",IF(OR(stditems!C705=86,stditems!C705=87),"装备位置:时装靴子",IF(OR(stditems!C705=88,stditems!C705=89),"装备位置:时装宝石","其他物品"))))))))))))))))))))))))))))))))))))</f>
        <v>装备位置:戒指</v>
      </c>
      <c r="C705">
        <f>IF(OR(stditems!C705=5,stditems!C705=10,stditems!C705=11,stditems!C705=30,stditems!C705=16,stditems!C705=12,stditems!C705=25),0,IF(OR(stditems!C705=15,stditems!C705=19,stditems!C705=20,stditems!C705=21,stditems!C705=22,stditems!C705=23,stditems!C705=24,stditems!C705=26,stditems!C705=28,stditems!C705=29,stditems!C705=30,stditems!C705=53,stditems!C705=62,stditems!C705=63,stditems!C705=64,stditems!C705=65,stditems!C705=90),stditems!D705,""))</f>
        <v>204</v>
      </c>
      <c r="D705" t="str">
        <f>IF(ISNA( VLOOKUP(C705,attrDesc!A:C,2,FALSE)),"", "\250/"&amp;VLOOKUP(C705,attrDesc!A:C,2,FALSE)&amp;":"&amp;VLOOKUP(C705,attrDesc!A:C,3,FALSE))</f>
        <v>\250/魔道麻痹:适合道法的魔法攻击麻痹戒指</v>
      </c>
      <c r="F705" t="s">
        <v>1898</v>
      </c>
      <c r="H705" t="str">
        <f t="shared" si="43"/>
        <v>151/装备位置:戒指\249/\250/魔道麻痹:适合道法的魔法攻击麻痹戒指</v>
      </c>
      <c r="I705" t="str">
        <f t="shared" si="44"/>
        <v>魔道麻痹戒指+2=151/装备位置:戒指\249/\250/魔道麻痹:适合道法的魔法攻击麻痹戒指</v>
      </c>
      <c r="J705" t="str">
        <f t="shared" si="45"/>
        <v>\168/[物品备注]\250/很低的几率麻痹敌人</v>
      </c>
      <c r="K705" t="str">
        <f t="shared" si="50"/>
        <v>魔道麻痹戒指+2=\168/[物品备注]\250/很低的几率麻痹敌人</v>
      </c>
      <c r="L705">
        <v>18</v>
      </c>
      <c r="N705" t="str">
        <f t="shared" si="49"/>
        <v xml:space="preserve">魔道麻痹戒指+2 18 </v>
      </c>
    </row>
    <row r="706" spans="1:14" x14ac:dyDescent="0.2">
      <c r="A706" t="str">
        <f>IF(LEN(stditems!B706)=0,"",stditems!B706)</f>
        <v>魔道麻痹戒指+3</v>
      </c>
      <c r="B706" t="str">
        <f>IF(stditems!C706=15,"装备位置:头盔",IF(OR(stditems!C706=19,stditems!C706=20,stditems!C706=21),"装备位置:项链",IF(OR(stditems!C706=5,stditems!C706=6),"装备位置:武器",IF(OR(stditems!C706=10,stditems!C706=11),"装备位置:衣服",IF(stditems!C706=16,"装备位置:斗笠",IF(OR(stditems!C706=22,stditems!C706=23),"装备位置:戒指",IF(OR(stditems!C706=24,stditems!C706=26),"装备位置:手镯",IF(stditems!C706=31,"双击使用物品",IF(stditems!C706=4,"书籍,双击使用",IF(stditems!C706=25,"装备位置:毒符",IF(stditems!C706=41,"任务物品",IF(stditems!C706=56,"强化宝石",IF(stditems!C706=0,"药品",IF(stditems!C706=3,"卷轴",IF(stditems!C706=43,"矿石",IF(stditems!C706=2,"可使用物品",IF(stditems!C706=64,"装备位置:腰带",IF(stditems!C706=62,"装备位置:鞋子",IF(stditems!C706=53,"装备位置:宝石\有气血石功能",IF(stditems!C706=63,"装备位置:灵石",IF(stditems!C706=65,"装备位置:官印",IF(stditems!C706=90,"装备位置:灵玉",IF(OR(stditems!C706=72,stditems!C706=73,stditems!C706=74),"装备位置:称号",IF(stditems!C706=30,"装备位置:勋章",IF(stditems!C706=28,"装备位置:马牌",IF(stditems!C706=12,"装备位置:盾牌",IF(OR(stditems!C706=66,stditems!C706=67),"装备位置:时装衣服",IF(OR(stditems!C706=68,stditems!C706=69),"装备位置:时装武器",IF(OR(stditems!C706=75,stditems!C706=76,stditems!C706=77),"装备位置:时装项链",IF(stditems!C706=78,"装备位置:时装头盔",IF(OR(stditems!C706=79,stditems!C706=80),"装备位置:时装手镯",IF(OR(stditems!C706=81,stditems!C706=82),"装备位置:时装戒指",IF(stditems!C706=83,"装备位置:时装勋章",IF(OR(stditems!C706=84,stditems!C706=85),"装备位置:时装腰带",IF(OR(stditems!C706=86,stditems!C706=87),"装备位置:时装靴子",IF(OR(stditems!C706=88,stditems!C706=89),"装备位置:时装宝石","其他物品"))))))))))))))))))))))))))))))))))))</f>
        <v>装备位置:戒指</v>
      </c>
      <c r="C706">
        <f>IF(OR(stditems!C706=5,stditems!C706=10,stditems!C706=11,stditems!C706=30,stditems!C706=16,stditems!C706=12,stditems!C706=25),0,IF(OR(stditems!C706=15,stditems!C706=19,stditems!C706=20,stditems!C706=21,stditems!C706=22,stditems!C706=23,stditems!C706=24,stditems!C706=26,stditems!C706=28,stditems!C706=29,stditems!C706=30,stditems!C706=53,stditems!C706=62,stditems!C706=63,stditems!C706=64,stditems!C706=65,stditems!C706=90),stditems!D706,""))</f>
        <v>204</v>
      </c>
      <c r="D706" t="str">
        <f>IF(ISNA( VLOOKUP(C706,attrDesc!A:C,2,FALSE)),"", "\250/"&amp;VLOOKUP(C706,attrDesc!A:C,2,FALSE)&amp;":"&amp;VLOOKUP(C706,attrDesc!A:C,3,FALSE))</f>
        <v>\250/魔道麻痹:适合道法的魔法攻击麻痹戒指</v>
      </c>
      <c r="F706" t="s">
        <v>1898</v>
      </c>
      <c r="H706" t="str">
        <f t="shared" si="43"/>
        <v>151/装备位置:戒指\249/\250/魔道麻痹:适合道法的魔法攻击麻痹戒指</v>
      </c>
      <c r="I706" t="str">
        <f t="shared" si="44"/>
        <v>魔道麻痹戒指+3=151/装备位置:戒指\249/\250/魔道麻痹:适合道法的魔法攻击麻痹戒指</v>
      </c>
      <c r="J706" t="str">
        <f t="shared" si="45"/>
        <v>\168/[物品备注]\250/很低的几率麻痹敌人</v>
      </c>
      <c r="K706" t="str">
        <f t="shared" si="50"/>
        <v>魔道麻痹戒指+3=\168/[物品备注]\250/很低的几率麻痹敌人</v>
      </c>
      <c r="L706">
        <v>17</v>
      </c>
      <c r="N706" t="str">
        <f t="shared" si="49"/>
        <v xml:space="preserve">魔道麻痹戒指+3 17 </v>
      </c>
    </row>
    <row r="707" spans="1:14" x14ac:dyDescent="0.2">
      <c r="A707" t="str">
        <f>IF(LEN(stditems!B707)=0,"",stditems!B707)</f>
        <v>魔道麻痹戒指+4</v>
      </c>
      <c r="B707" t="str">
        <f>IF(stditems!C707=15,"装备位置:头盔",IF(OR(stditems!C707=19,stditems!C707=20,stditems!C707=21),"装备位置:项链",IF(OR(stditems!C707=5,stditems!C707=6),"装备位置:武器",IF(OR(stditems!C707=10,stditems!C707=11),"装备位置:衣服",IF(stditems!C707=16,"装备位置:斗笠",IF(OR(stditems!C707=22,stditems!C707=23),"装备位置:戒指",IF(OR(stditems!C707=24,stditems!C707=26),"装备位置:手镯",IF(stditems!C707=31,"双击使用物品",IF(stditems!C707=4,"书籍,双击使用",IF(stditems!C707=25,"装备位置:毒符",IF(stditems!C707=41,"任务物品",IF(stditems!C707=56,"强化宝石",IF(stditems!C707=0,"药品",IF(stditems!C707=3,"卷轴",IF(stditems!C707=43,"矿石",IF(stditems!C707=2,"可使用物品",IF(stditems!C707=64,"装备位置:腰带",IF(stditems!C707=62,"装备位置:鞋子",IF(stditems!C707=53,"装备位置:宝石\有气血石功能",IF(stditems!C707=63,"装备位置:灵石",IF(stditems!C707=65,"装备位置:官印",IF(stditems!C707=90,"装备位置:灵玉",IF(OR(stditems!C707=72,stditems!C707=73,stditems!C707=74),"装备位置:称号",IF(stditems!C707=30,"装备位置:勋章",IF(stditems!C707=28,"装备位置:马牌",IF(stditems!C707=12,"装备位置:盾牌",IF(OR(stditems!C707=66,stditems!C707=67),"装备位置:时装衣服",IF(OR(stditems!C707=68,stditems!C707=69),"装备位置:时装武器",IF(OR(stditems!C707=75,stditems!C707=76,stditems!C707=77),"装备位置:时装项链",IF(stditems!C707=78,"装备位置:时装头盔",IF(OR(stditems!C707=79,stditems!C707=80),"装备位置:时装手镯",IF(OR(stditems!C707=81,stditems!C707=82),"装备位置:时装戒指",IF(stditems!C707=83,"装备位置:时装勋章",IF(OR(stditems!C707=84,stditems!C707=85),"装备位置:时装腰带",IF(OR(stditems!C707=86,stditems!C707=87),"装备位置:时装靴子",IF(OR(stditems!C707=88,stditems!C707=89),"装备位置:时装宝石","其他物品"))))))))))))))))))))))))))))))))))))</f>
        <v>装备位置:戒指</v>
      </c>
      <c r="C707">
        <f>IF(OR(stditems!C707=5,stditems!C707=10,stditems!C707=11,stditems!C707=30,stditems!C707=16,stditems!C707=12,stditems!C707=25),0,IF(OR(stditems!C707=15,stditems!C707=19,stditems!C707=20,stditems!C707=21,stditems!C707=22,stditems!C707=23,stditems!C707=24,stditems!C707=26,stditems!C707=28,stditems!C707=29,stditems!C707=30,stditems!C707=53,stditems!C707=62,stditems!C707=63,stditems!C707=64,stditems!C707=65,stditems!C707=90),stditems!D707,""))</f>
        <v>204</v>
      </c>
      <c r="D707" t="str">
        <f>IF(ISNA( VLOOKUP(C707,attrDesc!A:C,2,FALSE)),"", "\250/"&amp;VLOOKUP(C707,attrDesc!A:C,2,FALSE)&amp;":"&amp;VLOOKUP(C707,attrDesc!A:C,3,FALSE))</f>
        <v>\250/魔道麻痹:适合道法的魔法攻击麻痹戒指</v>
      </c>
      <c r="F707" t="s">
        <v>1898</v>
      </c>
      <c r="H707" t="str">
        <f t="shared" ref="H707:H770" si="52">IF(LEN(A707)=0,"", IF(LEN(B707)=0,"","151/"&amp;B707)&amp;IF(LEN(D707)=0,"", "\249/"&amp;D707))</f>
        <v>151/装备位置:戒指\249/\250/魔道麻痹:适合道法的魔法攻击麻痹戒指</v>
      </c>
      <c r="I707" t="str">
        <f t="shared" ref="I707:I770" si="53">IF(LEN(H707)=0,"",A707&amp;"="&amp; H707)</f>
        <v>魔道麻痹戒指+4=151/装备位置:戒指\249/\250/魔道麻痹:适合道法的魔法攻击麻痹戒指</v>
      </c>
      <c r="J707" t="str">
        <f t="shared" ref="J707:J770" si="54">IF(LEN(E707)=0,"", "\168/[物品特性]\"&amp;E707) &amp;IF(LEN(F707)=0,"", "\168/[物品备注]\"&amp; F707)&amp;IF(LEN(G707)=0,"", "\168/[物品出处]\"&amp; G707)</f>
        <v>\168/[物品备注]\250/很低的几率麻痹敌人</v>
      </c>
      <c r="K707" t="str">
        <f t="shared" si="50"/>
        <v>魔道麻痹戒指+4=\168/[物品备注]\250/很低的几率麻痹敌人</v>
      </c>
      <c r="L707">
        <v>16</v>
      </c>
      <c r="N707" t="str">
        <f t="shared" si="49"/>
        <v xml:space="preserve">魔道麻痹戒指+4 16 </v>
      </c>
    </row>
    <row r="708" spans="1:14" x14ac:dyDescent="0.2">
      <c r="A708" t="str">
        <f>IF(LEN(stditems!B708)=0,"",stditems!B708)</f>
        <v>魔道麻痹戒指+5</v>
      </c>
      <c r="B708" t="str">
        <f>IF(stditems!C708=15,"装备位置:头盔",IF(OR(stditems!C708=19,stditems!C708=20,stditems!C708=21),"装备位置:项链",IF(OR(stditems!C708=5,stditems!C708=6),"装备位置:武器",IF(OR(stditems!C708=10,stditems!C708=11),"装备位置:衣服",IF(stditems!C708=16,"装备位置:斗笠",IF(OR(stditems!C708=22,stditems!C708=23),"装备位置:戒指",IF(OR(stditems!C708=24,stditems!C708=26),"装备位置:手镯",IF(stditems!C708=31,"双击使用物品",IF(stditems!C708=4,"书籍,双击使用",IF(stditems!C708=25,"装备位置:毒符",IF(stditems!C708=41,"任务物品",IF(stditems!C708=56,"强化宝石",IF(stditems!C708=0,"药品",IF(stditems!C708=3,"卷轴",IF(stditems!C708=43,"矿石",IF(stditems!C708=2,"可使用物品",IF(stditems!C708=64,"装备位置:腰带",IF(stditems!C708=62,"装备位置:鞋子",IF(stditems!C708=53,"装备位置:宝石\有气血石功能",IF(stditems!C708=63,"装备位置:灵石",IF(stditems!C708=65,"装备位置:官印",IF(stditems!C708=90,"装备位置:灵玉",IF(OR(stditems!C708=72,stditems!C708=73,stditems!C708=74),"装备位置:称号",IF(stditems!C708=30,"装备位置:勋章",IF(stditems!C708=28,"装备位置:马牌",IF(stditems!C708=12,"装备位置:盾牌",IF(OR(stditems!C708=66,stditems!C708=67),"装备位置:时装衣服",IF(OR(stditems!C708=68,stditems!C708=69),"装备位置:时装武器",IF(OR(stditems!C708=75,stditems!C708=76,stditems!C708=77),"装备位置:时装项链",IF(stditems!C708=78,"装备位置:时装头盔",IF(OR(stditems!C708=79,stditems!C708=80),"装备位置:时装手镯",IF(OR(stditems!C708=81,stditems!C708=82),"装备位置:时装戒指",IF(stditems!C708=83,"装备位置:时装勋章",IF(OR(stditems!C708=84,stditems!C708=85),"装备位置:时装腰带",IF(OR(stditems!C708=86,stditems!C708=87),"装备位置:时装靴子",IF(OR(stditems!C708=88,stditems!C708=89),"装备位置:时装宝石","其他物品"))))))))))))))))))))))))))))))))))))</f>
        <v>装备位置:戒指</v>
      </c>
      <c r="C708">
        <f>IF(OR(stditems!C708=5,stditems!C708=10,stditems!C708=11,stditems!C708=30,stditems!C708=16,stditems!C708=12,stditems!C708=25),0,IF(OR(stditems!C708=15,stditems!C708=19,stditems!C708=20,stditems!C708=21,stditems!C708=22,stditems!C708=23,stditems!C708=24,stditems!C708=26,stditems!C708=28,stditems!C708=29,stditems!C708=30,stditems!C708=53,stditems!C708=62,stditems!C708=63,stditems!C708=64,stditems!C708=65,stditems!C708=90),stditems!D708,""))</f>
        <v>204</v>
      </c>
      <c r="D708" t="str">
        <f>IF(ISNA( VLOOKUP(C708,attrDesc!A:C,2,FALSE)),"", "\250/"&amp;VLOOKUP(C708,attrDesc!A:C,2,FALSE)&amp;":"&amp;VLOOKUP(C708,attrDesc!A:C,3,FALSE))</f>
        <v>\250/魔道麻痹:适合道法的魔法攻击麻痹戒指</v>
      </c>
      <c r="F708" t="s">
        <v>1898</v>
      </c>
      <c r="H708" t="str">
        <f t="shared" si="52"/>
        <v>151/装备位置:戒指\249/\250/魔道麻痹:适合道法的魔法攻击麻痹戒指</v>
      </c>
      <c r="I708" t="str">
        <f t="shared" si="53"/>
        <v>魔道麻痹戒指+5=151/装备位置:戒指\249/\250/魔道麻痹:适合道法的魔法攻击麻痹戒指</v>
      </c>
      <c r="J708" t="str">
        <f t="shared" si="54"/>
        <v>\168/[物品备注]\250/很低的几率麻痹敌人</v>
      </c>
      <c r="K708" t="str">
        <f t="shared" si="50"/>
        <v>魔道麻痹戒指+5=\168/[物品备注]\250/很低的几率麻痹敌人</v>
      </c>
      <c r="L708">
        <v>15</v>
      </c>
      <c r="N708" t="str">
        <f t="shared" si="49"/>
        <v xml:space="preserve">魔道麻痹戒指+5 15 </v>
      </c>
    </row>
    <row r="709" spans="1:14" x14ac:dyDescent="0.2">
      <c r="A709" t="str">
        <f>IF(LEN(stditems!B709)=0,"",stditems!B709)</f>
        <v>魔道麻痹戒指+6</v>
      </c>
      <c r="B709" t="str">
        <f>IF(stditems!C709=15,"装备位置:头盔",IF(OR(stditems!C709=19,stditems!C709=20,stditems!C709=21),"装备位置:项链",IF(OR(stditems!C709=5,stditems!C709=6),"装备位置:武器",IF(OR(stditems!C709=10,stditems!C709=11),"装备位置:衣服",IF(stditems!C709=16,"装备位置:斗笠",IF(OR(stditems!C709=22,stditems!C709=23),"装备位置:戒指",IF(OR(stditems!C709=24,stditems!C709=26),"装备位置:手镯",IF(stditems!C709=31,"双击使用物品",IF(stditems!C709=4,"书籍,双击使用",IF(stditems!C709=25,"装备位置:毒符",IF(stditems!C709=41,"任务物品",IF(stditems!C709=56,"强化宝石",IF(stditems!C709=0,"药品",IF(stditems!C709=3,"卷轴",IF(stditems!C709=43,"矿石",IF(stditems!C709=2,"可使用物品",IF(stditems!C709=64,"装备位置:腰带",IF(stditems!C709=62,"装备位置:鞋子",IF(stditems!C709=53,"装备位置:宝石\有气血石功能",IF(stditems!C709=63,"装备位置:灵石",IF(stditems!C709=65,"装备位置:官印",IF(stditems!C709=90,"装备位置:灵玉",IF(OR(stditems!C709=72,stditems!C709=73,stditems!C709=74),"装备位置:称号",IF(stditems!C709=30,"装备位置:勋章",IF(stditems!C709=28,"装备位置:马牌",IF(stditems!C709=12,"装备位置:盾牌",IF(OR(stditems!C709=66,stditems!C709=67),"装备位置:时装衣服",IF(OR(stditems!C709=68,stditems!C709=69),"装备位置:时装武器",IF(OR(stditems!C709=75,stditems!C709=76,stditems!C709=77),"装备位置:时装项链",IF(stditems!C709=78,"装备位置:时装头盔",IF(OR(stditems!C709=79,stditems!C709=80),"装备位置:时装手镯",IF(OR(stditems!C709=81,stditems!C709=82),"装备位置:时装戒指",IF(stditems!C709=83,"装备位置:时装勋章",IF(OR(stditems!C709=84,stditems!C709=85),"装备位置:时装腰带",IF(OR(stditems!C709=86,stditems!C709=87),"装备位置:时装靴子",IF(OR(stditems!C709=88,stditems!C709=89),"装备位置:时装宝石","其他物品"))))))))))))))))))))))))))))))))))))</f>
        <v>装备位置:戒指</v>
      </c>
      <c r="C709">
        <f>IF(OR(stditems!C709=5,stditems!C709=10,stditems!C709=11,stditems!C709=30,stditems!C709=16,stditems!C709=12,stditems!C709=25),0,IF(OR(stditems!C709=15,stditems!C709=19,stditems!C709=20,stditems!C709=21,stditems!C709=22,stditems!C709=23,stditems!C709=24,stditems!C709=26,stditems!C709=28,stditems!C709=29,stditems!C709=30,stditems!C709=53,stditems!C709=62,stditems!C709=63,stditems!C709=64,stditems!C709=65,stditems!C709=90),stditems!D709,""))</f>
        <v>204</v>
      </c>
      <c r="D709" t="str">
        <f>IF(ISNA( VLOOKUP(C709,attrDesc!A:C,2,FALSE)),"", "\250/"&amp;VLOOKUP(C709,attrDesc!A:C,2,FALSE)&amp;":"&amp;VLOOKUP(C709,attrDesc!A:C,3,FALSE))</f>
        <v>\250/魔道麻痹:适合道法的魔法攻击麻痹戒指</v>
      </c>
      <c r="F709" t="s">
        <v>1898</v>
      </c>
      <c r="H709" t="str">
        <f t="shared" si="52"/>
        <v>151/装备位置:戒指\249/\250/魔道麻痹:适合道法的魔法攻击麻痹戒指</v>
      </c>
      <c r="I709" t="str">
        <f t="shared" si="53"/>
        <v>魔道麻痹戒指+6=151/装备位置:戒指\249/\250/魔道麻痹:适合道法的魔法攻击麻痹戒指</v>
      </c>
      <c r="J709" t="str">
        <f t="shared" si="54"/>
        <v>\168/[物品备注]\250/很低的几率麻痹敌人</v>
      </c>
      <c r="K709" t="str">
        <f t="shared" si="50"/>
        <v>魔道麻痹戒指+6=\168/[物品备注]\250/很低的几率麻痹敌人</v>
      </c>
      <c r="L709">
        <v>14</v>
      </c>
      <c r="N709" t="str">
        <f t="shared" si="49"/>
        <v xml:space="preserve">魔道麻痹戒指+6 14 </v>
      </c>
    </row>
    <row r="710" spans="1:14" x14ac:dyDescent="0.2">
      <c r="A710" t="str">
        <f>IF(LEN(stditems!B710)=0,"",stditems!B710)</f>
        <v>魔道麻痹戒指+7</v>
      </c>
      <c r="B710" t="str">
        <f>IF(stditems!C710=15,"装备位置:头盔",IF(OR(stditems!C710=19,stditems!C710=20,stditems!C710=21),"装备位置:项链",IF(OR(stditems!C710=5,stditems!C710=6),"装备位置:武器",IF(OR(stditems!C710=10,stditems!C710=11),"装备位置:衣服",IF(stditems!C710=16,"装备位置:斗笠",IF(OR(stditems!C710=22,stditems!C710=23),"装备位置:戒指",IF(OR(stditems!C710=24,stditems!C710=26),"装备位置:手镯",IF(stditems!C710=31,"双击使用物品",IF(stditems!C710=4,"书籍,双击使用",IF(stditems!C710=25,"装备位置:毒符",IF(stditems!C710=41,"任务物品",IF(stditems!C710=56,"强化宝石",IF(stditems!C710=0,"药品",IF(stditems!C710=3,"卷轴",IF(stditems!C710=43,"矿石",IF(stditems!C710=2,"可使用物品",IF(stditems!C710=64,"装备位置:腰带",IF(stditems!C710=62,"装备位置:鞋子",IF(stditems!C710=53,"装备位置:宝石\有气血石功能",IF(stditems!C710=63,"装备位置:灵石",IF(stditems!C710=65,"装备位置:官印",IF(stditems!C710=90,"装备位置:灵玉",IF(OR(stditems!C710=72,stditems!C710=73,stditems!C710=74),"装备位置:称号",IF(stditems!C710=30,"装备位置:勋章",IF(stditems!C710=28,"装备位置:马牌",IF(stditems!C710=12,"装备位置:盾牌",IF(OR(stditems!C710=66,stditems!C710=67),"装备位置:时装衣服",IF(OR(stditems!C710=68,stditems!C710=69),"装备位置:时装武器",IF(OR(stditems!C710=75,stditems!C710=76,stditems!C710=77),"装备位置:时装项链",IF(stditems!C710=78,"装备位置:时装头盔",IF(OR(stditems!C710=79,stditems!C710=80),"装备位置:时装手镯",IF(OR(stditems!C710=81,stditems!C710=82),"装备位置:时装戒指",IF(stditems!C710=83,"装备位置:时装勋章",IF(OR(stditems!C710=84,stditems!C710=85),"装备位置:时装腰带",IF(OR(stditems!C710=86,stditems!C710=87),"装备位置:时装靴子",IF(OR(stditems!C710=88,stditems!C710=89),"装备位置:时装宝石","其他物品"))))))))))))))))))))))))))))))))))))</f>
        <v>装备位置:戒指</v>
      </c>
      <c r="C710">
        <f>IF(OR(stditems!C710=5,stditems!C710=10,stditems!C710=11,stditems!C710=30,stditems!C710=16,stditems!C710=12,stditems!C710=25),0,IF(OR(stditems!C710=15,stditems!C710=19,stditems!C710=20,stditems!C710=21,stditems!C710=22,stditems!C710=23,stditems!C710=24,stditems!C710=26,stditems!C710=28,stditems!C710=29,stditems!C710=30,stditems!C710=53,stditems!C710=62,stditems!C710=63,stditems!C710=64,stditems!C710=65,stditems!C710=90),stditems!D710,""))</f>
        <v>204</v>
      </c>
      <c r="D710" t="str">
        <f>IF(ISNA( VLOOKUP(C710,attrDesc!A:C,2,FALSE)),"", "\250/"&amp;VLOOKUP(C710,attrDesc!A:C,2,FALSE)&amp;":"&amp;VLOOKUP(C710,attrDesc!A:C,3,FALSE))</f>
        <v>\250/魔道麻痹:适合道法的魔法攻击麻痹戒指</v>
      </c>
      <c r="F710" t="s">
        <v>1898</v>
      </c>
      <c r="H710" t="str">
        <f t="shared" si="52"/>
        <v>151/装备位置:戒指\249/\250/魔道麻痹:适合道法的魔法攻击麻痹戒指</v>
      </c>
      <c r="I710" t="str">
        <f t="shared" si="53"/>
        <v>魔道麻痹戒指+7=151/装备位置:戒指\249/\250/魔道麻痹:适合道法的魔法攻击麻痹戒指</v>
      </c>
      <c r="J710" t="str">
        <f t="shared" si="54"/>
        <v>\168/[物品备注]\250/很低的几率麻痹敌人</v>
      </c>
      <c r="K710" t="str">
        <f t="shared" si="50"/>
        <v>魔道麻痹戒指+7=\168/[物品备注]\250/很低的几率麻痹敌人</v>
      </c>
      <c r="L710">
        <v>13</v>
      </c>
      <c r="N710" t="str">
        <f t="shared" si="49"/>
        <v xml:space="preserve">魔道麻痹戒指+7 13 </v>
      </c>
    </row>
    <row r="711" spans="1:14" x14ac:dyDescent="0.2">
      <c r="A711" t="str">
        <f>IF(LEN(stditems!B711)=0,"",stditems!B711)</f>
        <v>魔道麻痹戒指+8</v>
      </c>
      <c r="B711" t="str">
        <f>IF(stditems!C711=15,"装备位置:头盔",IF(OR(stditems!C711=19,stditems!C711=20,stditems!C711=21),"装备位置:项链",IF(OR(stditems!C711=5,stditems!C711=6),"装备位置:武器",IF(OR(stditems!C711=10,stditems!C711=11),"装备位置:衣服",IF(stditems!C711=16,"装备位置:斗笠",IF(OR(stditems!C711=22,stditems!C711=23),"装备位置:戒指",IF(OR(stditems!C711=24,stditems!C711=26),"装备位置:手镯",IF(stditems!C711=31,"双击使用物品",IF(stditems!C711=4,"书籍,双击使用",IF(stditems!C711=25,"装备位置:毒符",IF(stditems!C711=41,"任务物品",IF(stditems!C711=56,"强化宝石",IF(stditems!C711=0,"药品",IF(stditems!C711=3,"卷轴",IF(stditems!C711=43,"矿石",IF(stditems!C711=2,"可使用物品",IF(stditems!C711=64,"装备位置:腰带",IF(stditems!C711=62,"装备位置:鞋子",IF(stditems!C711=53,"装备位置:宝石\有气血石功能",IF(stditems!C711=63,"装备位置:灵石",IF(stditems!C711=65,"装备位置:官印",IF(stditems!C711=90,"装备位置:灵玉",IF(OR(stditems!C711=72,stditems!C711=73,stditems!C711=74),"装备位置:称号",IF(stditems!C711=30,"装备位置:勋章",IF(stditems!C711=28,"装备位置:马牌",IF(stditems!C711=12,"装备位置:盾牌",IF(OR(stditems!C711=66,stditems!C711=67),"装备位置:时装衣服",IF(OR(stditems!C711=68,stditems!C711=69),"装备位置:时装武器",IF(OR(stditems!C711=75,stditems!C711=76,stditems!C711=77),"装备位置:时装项链",IF(stditems!C711=78,"装备位置:时装头盔",IF(OR(stditems!C711=79,stditems!C711=80),"装备位置:时装手镯",IF(OR(stditems!C711=81,stditems!C711=82),"装备位置:时装戒指",IF(stditems!C711=83,"装备位置:时装勋章",IF(OR(stditems!C711=84,stditems!C711=85),"装备位置:时装腰带",IF(OR(stditems!C711=86,stditems!C711=87),"装备位置:时装靴子",IF(OR(stditems!C711=88,stditems!C711=89),"装备位置:时装宝石","其他物品"))))))))))))))))))))))))))))))))))))</f>
        <v>装备位置:戒指</v>
      </c>
      <c r="C711">
        <f>IF(OR(stditems!C711=5,stditems!C711=10,stditems!C711=11,stditems!C711=30,stditems!C711=16,stditems!C711=12,stditems!C711=25),0,IF(OR(stditems!C711=15,stditems!C711=19,stditems!C711=20,stditems!C711=21,stditems!C711=22,stditems!C711=23,stditems!C711=24,stditems!C711=26,stditems!C711=28,stditems!C711=29,stditems!C711=30,stditems!C711=53,stditems!C711=62,stditems!C711=63,stditems!C711=64,stditems!C711=65,stditems!C711=90),stditems!D711,""))</f>
        <v>204</v>
      </c>
      <c r="D711" t="str">
        <f>IF(ISNA( VLOOKUP(C711,attrDesc!A:C,2,FALSE)),"", "\250/"&amp;VLOOKUP(C711,attrDesc!A:C,2,FALSE)&amp;":"&amp;VLOOKUP(C711,attrDesc!A:C,3,FALSE))</f>
        <v>\250/魔道麻痹:适合道法的魔法攻击麻痹戒指</v>
      </c>
      <c r="F711" t="s">
        <v>1907</v>
      </c>
      <c r="H711" t="str">
        <f t="shared" si="52"/>
        <v>151/装备位置:戒指\249/\250/魔道麻痹:适合道法的魔法攻击麻痹戒指</v>
      </c>
      <c r="I711" t="str">
        <f t="shared" si="53"/>
        <v>魔道麻痹戒指+8=151/装备位置:戒指\249/\250/魔道麻痹:适合道法的魔法攻击麻痹戒指</v>
      </c>
      <c r="J711" t="str">
        <f t="shared" si="54"/>
        <v>\168/[物品备注]\250/一般的几率麻痹敌人</v>
      </c>
      <c r="K711" t="str">
        <f t="shared" si="50"/>
        <v>魔道麻痹戒指+8=\168/[物品备注]\250/一般的几率麻痹敌人</v>
      </c>
      <c r="L711">
        <v>12</v>
      </c>
      <c r="N711" t="str">
        <f t="shared" si="49"/>
        <v xml:space="preserve">魔道麻痹戒指+8 12 </v>
      </c>
    </row>
    <row r="712" spans="1:14" x14ac:dyDescent="0.2">
      <c r="A712" t="str">
        <f>IF(LEN(stditems!B712)=0,"",stditems!B712)</f>
        <v>魔道麻痹戒指+9</v>
      </c>
      <c r="B712" t="str">
        <f>IF(stditems!C712=15,"装备位置:头盔",IF(OR(stditems!C712=19,stditems!C712=20,stditems!C712=21),"装备位置:项链",IF(OR(stditems!C712=5,stditems!C712=6),"装备位置:武器",IF(OR(stditems!C712=10,stditems!C712=11),"装备位置:衣服",IF(stditems!C712=16,"装备位置:斗笠",IF(OR(stditems!C712=22,stditems!C712=23),"装备位置:戒指",IF(OR(stditems!C712=24,stditems!C712=26),"装备位置:手镯",IF(stditems!C712=31,"双击使用物品",IF(stditems!C712=4,"书籍,双击使用",IF(stditems!C712=25,"装备位置:毒符",IF(stditems!C712=41,"任务物品",IF(stditems!C712=56,"强化宝石",IF(stditems!C712=0,"药品",IF(stditems!C712=3,"卷轴",IF(stditems!C712=43,"矿石",IF(stditems!C712=2,"可使用物品",IF(stditems!C712=64,"装备位置:腰带",IF(stditems!C712=62,"装备位置:鞋子",IF(stditems!C712=53,"装备位置:宝石\有气血石功能",IF(stditems!C712=63,"装备位置:灵石",IF(stditems!C712=65,"装备位置:官印",IF(stditems!C712=90,"装备位置:灵玉",IF(OR(stditems!C712=72,stditems!C712=73,stditems!C712=74),"装备位置:称号",IF(stditems!C712=30,"装备位置:勋章",IF(stditems!C712=28,"装备位置:马牌",IF(stditems!C712=12,"装备位置:盾牌",IF(OR(stditems!C712=66,stditems!C712=67),"装备位置:时装衣服",IF(OR(stditems!C712=68,stditems!C712=69),"装备位置:时装武器",IF(OR(stditems!C712=75,stditems!C712=76,stditems!C712=77),"装备位置:时装项链",IF(stditems!C712=78,"装备位置:时装头盔",IF(OR(stditems!C712=79,stditems!C712=80),"装备位置:时装手镯",IF(OR(stditems!C712=81,stditems!C712=82),"装备位置:时装戒指",IF(stditems!C712=83,"装备位置:时装勋章",IF(OR(stditems!C712=84,stditems!C712=85),"装备位置:时装腰带",IF(OR(stditems!C712=86,stditems!C712=87),"装备位置:时装靴子",IF(OR(stditems!C712=88,stditems!C712=89),"装备位置:时装宝石","其他物品"))))))))))))))))))))))))))))))))))))</f>
        <v>装备位置:戒指</v>
      </c>
      <c r="C712">
        <f>IF(OR(stditems!C712=5,stditems!C712=10,stditems!C712=11,stditems!C712=30,stditems!C712=16,stditems!C712=12,stditems!C712=25),0,IF(OR(stditems!C712=15,stditems!C712=19,stditems!C712=20,stditems!C712=21,stditems!C712=22,stditems!C712=23,stditems!C712=24,stditems!C712=26,stditems!C712=28,stditems!C712=29,stditems!C712=30,stditems!C712=53,stditems!C712=62,stditems!C712=63,stditems!C712=64,stditems!C712=65,stditems!C712=90),stditems!D712,""))</f>
        <v>204</v>
      </c>
      <c r="D712" t="str">
        <f>IF(ISNA( VLOOKUP(C712,attrDesc!A:C,2,FALSE)),"", "\250/"&amp;VLOOKUP(C712,attrDesc!A:C,2,FALSE)&amp;":"&amp;VLOOKUP(C712,attrDesc!A:C,3,FALSE))</f>
        <v>\250/魔道麻痹:适合道法的魔法攻击麻痹戒指</v>
      </c>
      <c r="F712" t="s">
        <v>1907</v>
      </c>
      <c r="H712" t="str">
        <f t="shared" si="52"/>
        <v>151/装备位置:戒指\249/\250/魔道麻痹:适合道法的魔法攻击麻痹戒指</v>
      </c>
      <c r="I712" t="str">
        <f t="shared" si="53"/>
        <v>魔道麻痹戒指+9=151/装备位置:戒指\249/\250/魔道麻痹:适合道法的魔法攻击麻痹戒指</v>
      </c>
      <c r="J712" t="str">
        <f t="shared" si="54"/>
        <v>\168/[物品备注]\250/一般的几率麻痹敌人</v>
      </c>
      <c r="K712" t="str">
        <f t="shared" si="50"/>
        <v>魔道麻痹戒指+9=\168/[物品备注]\250/一般的几率麻痹敌人</v>
      </c>
      <c r="L712">
        <v>11</v>
      </c>
      <c r="N712" t="str">
        <f t="shared" si="49"/>
        <v xml:space="preserve">魔道麻痹戒指+9 11 </v>
      </c>
    </row>
    <row r="713" spans="1:14" x14ac:dyDescent="0.2">
      <c r="A713" t="str">
        <f>IF(LEN(stditems!B713)=0,"",stditems!B713)</f>
        <v>魔道麻痹戒指+10</v>
      </c>
      <c r="B713" t="str">
        <f>IF(stditems!C713=15,"装备位置:头盔",IF(OR(stditems!C713=19,stditems!C713=20,stditems!C713=21),"装备位置:项链",IF(OR(stditems!C713=5,stditems!C713=6),"装备位置:武器",IF(OR(stditems!C713=10,stditems!C713=11),"装备位置:衣服",IF(stditems!C713=16,"装备位置:斗笠",IF(OR(stditems!C713=22,stditems!C713=23),"装备位置:戒指",IF(OR(stditems!C713=24,stditems!C713=26),"装备位置:手镯",IF(stditems!C713=31,"双击使用物品",IF(stditems!C713=4,"书籍,双击使用",IF(stditems!C713=25,"装备位置:毒符",IF(stditems!C713=41,"任务物品",IF(stditems!C713=56,"强化宝石",IF(stditems!C713=0,"药品",IF(stditems!C713=3,"卷轴",IF(stditems!C713=43,"矿石",IF(stditems!C713=2,"可使用物品",IF(stditems!C713=64,"装备位置:腰带",IF(stditems!C713=62,"装备位置:鞋子",IF(stditems!C713=53,"装备位置:宝石\有气血石功能",IF(stditems!C713=63,"装备位置:灵石",IF(stditems!C713=65,"装备位置:官印",IF(stditems!C713=90,"装备位置:灵玉",IF(OR(stditems!C713=72,stditems!C713=73,stditems!C713=74),"装备位置:称号",IF(stditems!C713=30,"装备位置:勋章",IF(stditems!C713=28,"装备位置:马牌",IF(stditems!C713=12,"装备位置:盾牌",IF(OR(stditems!C713=66,stditems!C713=67),"装备位置:时装衣服",IF(OR(stditems!C713=68,stditems!C713=69),"装备位置:时装武器",IF(OR(stditems!C713=75,stditems!C713=76,stditems!C713=77),"装备位置:时装项链",IF(stditems!C713=78,"装备位置:时装头盔",IF(OR(stditems!C713=79,stditems!C713=80),"装备位置:时装手镯",IF(OR(stditems!C713=81,stditems!C713=82),"装备位置:时装戒指",IF(stditems!C713=83,"装备位置:时装勋章",IF(OR(stditems!C713=84,stditems!C713=85),"装备位置:时装腰带",IF(OR(stditems!C713=86,stditems!C713=87),"装备位置:时装靴子",IF(OR(stditems!C713=88,stditems!C713=89),"装备位置:时装宝石","其他物品"))))))))))))))))))))))))))))))))))))</f>
        <v>装备位置:戒指</v>
      </c>
      <c r="C713">
        <f>IF(OR(stditems!C713=5,stditems!C713=10,stditems!C713=11,stditems!C713=30,stditems!C713=16,stditems!C713=12,stditems!C713=25),0,IF(OR(stditems!C713=15,stditems!C713=19,stditems!C713=20,stditems!C713=21,stditems!C713=22,stditems!C713=23,stditems!C713=24,stditems!C713=26,stditems!C713=28,stditems!C713=29,stditems!C713=30,stditems!C713=53,stditems!C713=62,stditems!C713=63,stditems!C713=64,stditems!C713=65,stditems!C713=90),stditems!D713,""))</f>
        <v>204</v>
      </c>
      <c r="D713" t="str">
        <f>IF(ISNA( VLOOKUP(C713,attrDesc!A:C,2,FALSE)),"", "\250/"&amp;VLOOKUP(C713,attrDesc!A:C,2,FALSE)&amp;":"&amp;VLOOKUP(C713,attrDesc!A:C,3,FALSE))</f>
        <v>\250/魔道麻痹:适合道法的魔法攻击麻痹戒指</v>
      </c>
      <c r="F713" t="s">
        <v>1906</v>
      </c>
      <c r="H713" t="str">
        <f t="shared" si="52"/>
        <v>151/装备位置:戒指\249/\250/魔道麻痹:适合道法的魔法攻击麻痹戒指</v>
      </c>
      <c r="I713" t="str">
        <f t="shared" si="53"/>
        <v>魔道麻痹戒指+10=151/装备位置:戒指\249/\250/魔道麻痹:适合道法的魔法攻击麻痹戒指</v>
      </c>
      <c r="J713" t="str">
        <f t="shared" si="54"/>
        <v>\168/[物品备注]\250/一般的几率麻痹敌人</v>
      </c>
      <c r="K713" t="str">
        <f t="shared" si="50"/>
        <v>魔道麻痹戒指+10=\168/[物品备注]\250/一般的几率麻痹敌人</v>
      </c>
      <c r="L713">
        <v>10</v>
      </c>
      <c r="N713" t="str">
        <f t="shared" si="49"/>
        <v xml:space="preserve">魔道麻痹戒指+10 10 </v>
      </c>
    </row>
    <row r="714" spans="1:14" x14ac:dyDescent="0.2">
      <c r="A714" t="str">
        <f>IF(LEN(stditems!B714)=0,"",stditems!B714)</f>
        <v>魔道麻痹戒指+11</v>
      </c>
      <c r="B714" t="str">
        <f>IF(stditems!C714=15,"装备位置:头盔",IF(OR(stditems!C714=19,stditems!C714=20,stditems!C714=21),"装备位置:项链",IF(OR(stditems!C714=5,stditems!C714=6),"装备位置:武器",IF(OR(stditems!C714=10,stditems!C714=11),"装备位置:衣服",IF(stditems!C714=16,"装备位置:斗笠",IF(OR(stditems!C714=22,stditems!C714=23),"装备位置:戒指",IF(OR(stditems!C714=24,stditems!C714=26),"装备位置:手镯",IF(stditems!C714=31,"双击使用物品",IF(stditems!C714=4,"书籍,双击使用",IF(stditems!C714=25,"装备位置:毒符",IF(stditems!C714=41,"任务物品",IF(stditems!C714=56,"强化宝石",IF(stditems!C714=0,"药品",IF(stditems!C714=3,"卷轴",IF(stditems!C714=43,"矿石",IF(stditems!C714=2,"可使用物品",IF(stditems!C714=64,"装备位置:腰带",IF(stditems!C714=62,"装备位置:鞋子",IF(stditems!C714=53,"装备位置:宝石\有气血石功能",IF(stditems!C714=63,"装备位置:灵石",IF(stditems!C714=65,"装备位置:官印",IF(stditems!C714=90,"装备位置:灵玉",IF(OR(stditems!C714=72,stditems!C714=73,stditems!C714=74),"装备位置:称号",IF(stditems!C714=30,"装备位置:勋章",IF(stditems!C714=28,"装备位置:马牌",IF(stditems!C714=12,"装备位置:盾牌",IF(OR(stditems!C714=66,stditems!C714=67),"装备位置:时装衣服",IF(OR(stditems!C714=68,stditems!C714=69),"装备位置:时装武器",IF(OR(stditems!C714=75,stditems!C714=76,stditems!C714=77),"装备位置:时装项链",IF(stditems!C714=78,"装备位置:时装头盔",IF(OR(stditems!C714=79,stditems!C714=80),"装备位置:时装手镯",IF(OR(stditems!C714=81,stditems!C714=82),"装备位置:时装戒指",IF(stditems!C714=83,"装备位置:时装勋章",IF(OR(stditems!C714=84,stditems!C714=85),"装备位置:时装腰带",IF(OR(stditems!C714=86,stditems!C714=87),"装备位置:时装靴子",IF(OR(stditems!C714=88,stditems!C714=89),"装备位置:时装宝石","其他物品"))))))))))))))))))))))))))))))))))))</f>
        <v>装备位置:戒指</v>
      </c>
      <c r="C714">
        <f>IF(OR(stditems!C714=5,stditems!C714=10,stditems!C714=11,stditems!C714=30,stditems!C714=16,stditems!C714=12,stditems!C714=25),0,IF(OR(stditems!C714=15,stditems!C714=19,stditems!C714=20,stditems!C714=21,stditems!C714=22,stditems!C714=23,stditems!C714=24,stditems!C714=26,stditems!C714=28,stditems!C714=29,stditems!C714=30,stditems!C714=53,stditems!C714=62,stditems!C714=63,stditems!C714=64,stditems!C714=65,stditems!C714=90),stditems!D714,""))</f>
        <v>204</v>
      </c>
      <c r="D714" t="str">
        <f>IF(ISNA( VLOOKUP(C714,attrDesc!A:C,2,FALSE)),"", "\250/"&amp;VLOOKUP(C714,attrDesc!A:C,2,FALSE)&amp;":"&amp;VLOOKUP(C714,attrDesc!A:C,3,FALSE))</f>
        <v>\250/魔道麻痹:适合道法的魔法攻击麻痹戒指</v>
      </c>
      <c r="F714" t="s">
        <v>1906</v>
      </c>
      <c r="H714" t="str">
        <f t="shared" si="52"/>
        <v>151/装备位置:戒指\249/\250/魔道麻痹:适合道法的魔法攻击麻痹戒指</v>
      </c>
      <c r="I714" t="str">
        <f t="shared" si="53"/>
        <v>魔道麻痹戒指+11=151/装备位置:戒指\249/\250/魔道麻痹:适合道法的魔法攻击麻痹戒指</v>
      </c>
      <c r="J714" t="str">
        <f t="shared" si="54"/>
        <v>\168/[物品备注]\250/一般的几率麻痹敌人</v>
      </c>
      <c r="K714" t="str">
        <f t="shared" si="50"/>
        <v>魔道麻痹戒指+11=\168/[物品备注]\250/一般的几率麻痹敌人</v>
      </c>
      <c r="L714">
        <v>9</v>
      </c>
      <c r="N714" t="str">
        <f t="shared" si="49"/>
        <v xml:space="preserve">魔道麻痹戒指+11 9 </v>
      </c>
    </row>
    <row r="715" spans="1:14" x14ac:dyDescent="0.2">
      <c r="A715" t="str">
        <f>IF(LEN(stditems!B715)=0,"",stditems!B715)</f>
        <v>魔道麻痹戒指+12</v>
      </c>
      <c r="B715" t="str">
        <f>IF(stditems!C715=15,"装备位置:头盔",IF(OR(stditems!C715=19,stditems!C715=20,stditems!C715=21),"装备位置:项链",IF(OR(stditems!C715=5,stditems!C715=6),"装备位置:武器",IF(OR(stditems!C715=10,stditems!C715=11),"装备位置:衣服",IF(stditems!C715=16,"装备位置:斗笠",IF(OR(stditems!C715=22,stditems!C715=23),"装备位置:戒指",IF(OR(stditems!C715=24,stditems!C715=26),"装备位置:手镯",IF(stditems!C715=31,"双击使用物品",IF(stditems!C715=4,"书籍,双击使用",IF(stditems!C715=25,"装备位置:毒符",IF(stditems!C715=41,"任务物品",IF(stditems!C715=56,"强化宝石",IF(stditems!C715=0,"药品",IF(stditems!C715=3,"卷轴",IF(stditems!C715=43,"矿石",IF(stditems!C715=2,"可使用物品",IF(stditems!C715=64,"装备位置:腰带",IF(stditems!C715=62,"装备位置:鞋子",IF(stditems!C715=53,"装备位置:宝石\有气血石功能",IF(stditems!C715=63,"装备位置:灵石",IF(stditems!C715=65,"装备位置:官印",IF(stditems!C715=90,"装备位置:灵玉",IF(OR(stditems!C715=72,stditems!C715=73,stditems!C715=74),"装备位置:称号",IF(stditems!C715=30,"装备位置:勋章",IF(stditems!C715=28,"装备位置:马牌",IF(stditems!C715=12,"装备位置:盾牌",IF(OR(stditems!C715=66,stditems!C715=67),"装备位置:时装衣服",IF(OR(stditems!C715=68,stditems!C715=69),"装备位置:时装武器",IF(OR(stditems!C715=75,stditems!C715=76,stditems!C715=77),"装备位置:时装项链",IF(stditems!C715=78,"装备位置:时装头盔",IF(OR(stditems!C715=79,stditems!C715=80),"装备位置:时装手镯",IF(OR(stditems!C715=81,stditems!C715=82),"装备位置:时装戒指",IF(stditems!C715=83,"装备位置:时装勋章",IF(OR(stditems!C715=84,stditems!C715=85),"装备位置:时装腰带",IF(OR(stditems!C715=86,stditems!C715=87),"装备位置:时装靴子",IF(OR(stditems!C715=88,stditems!C715=89),"装备位置:时装宝石","其他物品"))))))))))))))))))))))))))))))))))))</f>
        <v>装备位置:戒指</v>
      </c>
      <c r="C715">
        <f>IF(OR(stditems!C715=5,stditems!C715=10,stditems!C715=11,stditems!C715=30,stditems!C715=16,stditems!C715=12,stditems!C715=25),0,IF(OR(stditems!C715=15,stditems!C715=19,stditems!C715=20,stditems!C715=21,stditems!C715=22,stditems!C715=23,stditems!C715=24,stditems!C715=26,stditems!C715=28,stditems!C715=29,stditems!C715=30,stditems!C715=53,stditems!C715=62,stditems!C715=63,stditems!C715=64,stditems!C715=65,stditems!C715=90),stditems!D715,""))</f>
        <v>204</v>
      </c>
      <c r="D715" t="str">
        <f>IF(ISNA( VLOOKUP(C715,attrDesc!A:C,2,FALSE)),"", "\250/"&amp;VLOOKUP(C715,attrDesc!A:C,2,FALSE)&amp;":"&amp;VLOOKUP(C715,attrDesc!A:C,3,FALSE))</f>
        <v>\250/魔道麻痹:适合道法的魔法攻击麻痹戒指</v>
      </c>
      <c r="F715" t="s">
        <v>1906</v>
      </c>
      <c r="H715" t="str">
        <f t="shared" si="52"/>
        <v>151/装备位置:戒指\249/\250/魔道麻痹:适合道法的魔法攻击麻痹戒指</v>
      </c>
      <c r="I715" t="str">
        <f t="shared" si="53"/>
        <v>魔道麻痹戒指+12=151/装备位置:戒指\249/\250/魔道麻痹:适合道法的魔法攻击麻痹戒指</v>
      </c>
      <c r="J715" t="str">
        <f t="shared" si="54"/>
        <v>\168/[物品备注]\250/一般的几率麻痹敌人</v>
      </c>
      <c r="K715" t="str">
        <f t="shared" si="50"/>
        <v>魔道麻痹戒指+12=\168/[物品备注]\250/一般的几率麻痹敌人</v>
      </c>
      <c r="L715">
        <v>9</v>
      </c>
      <c r="N715" t="str">
        <f t="shared" si="49"/>
        <v xml:space="preserve">魔道麻痹戒指+12 9 </v>
      </c>
    </row>
    <row r="716" spans="1:14" x14ac:dyDescent="0.2">
      <c r="A716" t="str">
        <f>IF(LEN(stditems!B716)=0,"",stditems!B716)</f>
        <v>魔道麻痹戒指+13</v>
      </c>
      <c r="B716" t="str">
        <f>IF(stditems!C716=15,"装备位置:头盔",IF(OR(stditems!C716=19,stditems!C716=20,stditems!C716=21),"装备位置:项链",IF(OR(stditems!C716=5,stditems!C716=6),"装备位置:武器",IF(OR(stditems!C716=10,stditems!C716=11),"装备位置:衣服",IF(stditems!C716=16,"装备位置:斗笠",IF(OR(stditems!C716=22,stditems!C716=23),"装备位置:戒指",IF(OR(stditems!C716=24,stditems!C716=26),"装备位置:手镯",IF(stditems!C716=31,"双击使用物品",IF(stditems!C716=4,"书籍,双击使用",IF(stditems!C716=25,"装备位置:毒符",IF(stditems!C716=41,"任务物品",IF(stditems!C716=56,"强化宝石",IF(stditems!C716=0,"药品",IF(stditems!C716=3,"卷轴",IF(stditems!C716=43,"矿石",IF(stditems!C716=2,"可使用物品",IF(stditems!C716=64,"装备位置:腰带",IF(stditems!C716=62,"装备位置:鞋子",IF(stditems!C716=53,"装备位置:宝石\有气血石功能",IF(stditems!C716=63,"装备位置:灵石",IF(stditems!C716=65,"装备位置:官印",IF(stditems!C716=90,"装备位置:灵玉",IF(OR(stditems!C716=72,stditems!C716=73,stditems!C716=74),"装备位置:称号",IF(stditems!C716=30,"装备位置:勋章",IF(stditems!C716=28,"装备位置:马牌",IF(stditems!C716=12,"装备位置:盾牌",IF(OR(stditems!C716=66,stditems!C716=67),"装备位置:时装衣服",IF(OR(stditems!C716=68,stditems!C716=69),"装备位置:时装武器",IF(OR(stditems!C716=75,stditems!C716=76,stditems!C716=77),"装备位置:时装项链",IF(stditems!C716=78,"装备位置:时装头盔",IF(OR(stditems!C716=79,stditems!C716=80),"装备位置:时装手镯",IF(OR(stditems!C716=81,stditems!C716=82),"装备位置:时装戒指",IF(stditems!C716=83,"装备位置:时装勋章",IF(OR(stditems!C716=84,stditems!C716=85),"装备位置:时装腰带",IF(OR(stditems!C716=86,stditems!C716=87),"装备位置:时装靴子",IF(OR(stditems!C716=88,stditems!C716=89),"装备位置:时装宝石","其他物品"))))))))))))))))))))))))))))))))))))</f>
        <v>装备位置:戒指</v>
      </c>
      <c r="C716">
        <f>IF(OR(stditems!C716=5,stditems!C716=10,stditems!C716=11,stditems!C716=30,stditems!C716=16,stditems!C716=12,stditems!C716=25),0,IF(OR(stditems!C716=15,stditems!C716=19,stditems!C716=20,stditems!C716=21,stditems!C716=22,stditems!C716=23,stditems!C716=24,stditems!C716=26,stditems!C716=28,stditems!C716=29,stditems!C716=30,stditems!C716=53,stditems!C716=62,stditems!C716=63,stditems!C716=64,stditems!C716=65,stditems!C716=90),stditems!D716,""))</f>
        <v>204</v>
      </c>
      <c r="D716" t="str">
        <f>IF(ISNA( VLOOKUP(C716,attrDesc!A:C,2,FALSE)),"", "\250/"&amp;VLOOKUP(C716,attrDesc!A:C,2,FALSE)&amp;":"&amp;VLOOKUP(C716,attrDesc!A:C,3,FALSE))</f>
        <v>\250/魔道麻痹:适合道法的魔法攻击麻痹戒指</v>
      </c>
      <c r="F716" t="s">
        <v>1906</v>
      </c>
      <c r="H716" t="str">
        <f t="shared" si="52"/>
        <v>151/装备位置:戒指\249/\250/魔道麻痹:适合道法的魔法攻击麻痹戒指</v>
      </c>
      <c r="I716" t="str">
        <f t="shared" si="53"/>
        <v>魔道麻痹戒指+13=151/装备位置:戒指\249/\250/魔道麻痹:适合道法的魔法攻击麻痹戒指</v>
      </c>
      <c r="J716" t="str">
        <f t="shared" si="54"/>
        <v>\168/[物品备注]\250/一般的几率麻痹敌人</v>
      </c>
      <c r="K716" t="str">
        <f t="shared" si="50"/>
        <v>魔道麻痹戒指+13=\168/[物品备注]\250/一般的几率麻痹敌人</v>
      </c>
      <c r="L716">
        <v>9</v>
      </c>
      <c r="N716" t="str">
        <f t="shared" si="49"/>
        <v xml:space="preserve">魔道麻痹戒指+13 9 </v>
      </c>
    </row>
    <row r="717" spans="1:14" x14ac:dyDescent="0.2">
      <c r="A717" t="str">
        <f>IF(LEN(stditems!B717)=0,"",stditems!B717)</f>
        <v>魔道麻痹戒指+14</v>
      </c>
      <c r="B717" t="str">
        <f>IF(stditems!C717=15,"装备位置:头盔",IF(OR(stditems!C717=19,stditems!C717=20,stditems!C717=21),"装备位置:项链",IF(OR(stditems!C717=5,stditems!C717=6),"装备位置:武器",IF(OR(stditems!C717=10,stditems!C717=11),"装备位置:衣服",IF(stditems!C717=16,"装备位置:斗笠",IF(OR(stditems!C717=22,stditems!C717=23),"装备位置:戒指",IF(OR(stditems!C717=24,stditems!C717=26),"装备位置:手镯",IF(stditems!C717=31,"双击使用物品",IF(stditems!C717=4,"书籍,双击使用",IF(stditems!C717=25,"装备位置:毒符",IF(stditems!C717=41,"任务物品",IF(stditems!C717=56,"强化宝石",IF(stditems!C717=0,"药品",IF(stditems!C717=3,"卷轴",IF(stditems!C717=43,"矿石",IF(stditems!C717=2,"可使用物品",IF(stditems!C717=64,"装备位置:腰带",IF(stditems!C717=62,"装备位置:鞋子",IF(stditems!C717=53,"装备位置:宝石\有气血石功能",IF(stditems!C717=63,"装备位置:灵石",IF(stditems!C717=65,"装备位置:官印",IF(stditems!C717=90,"装备位置:灵玉",IF(OR(stditems!C717=72,stditems!C717=73,stditems!C717=74),"装备位置:称号",IF(stditems!C717=30,"装备位置:勋章",IF(stditems!C717=28,"装备位置:马牌",IF(stditems!C717=12,"装备位置:盾牌",IF(OR(stditems!C717=66,stditems!C717=67),"装备位置:时装衣服",IF(OR(stditems!C717=68,stditems!C717=69),"装备位置:时装武器",IF(OR(stditems!C717=75,stditems!C717=76,stditems!C717=77),"装备位置:时装项链",IF(stditems!C717=78,"装备位置:时装头盔",IF(OR(stditems!C717=79,stditems!C717=80),"装备位置:时装手镯",IF(OR(stditems!C717=81,stditems!C717=82),"装备位置:时装戒指",IF(stditems!C717=83,"装备位置:时装勋章",IF(OR(stditems!C717=84,stditems!C717=85),"装备位置:时装腰带",IF(OR(stditems!C717=86,stditems!C717=87),"装备位置:时装靴子",IF(OR(stditems!C717=88,stditems!C717=89),"装备位置:时装宝石","其他物品"))))))))))))))))))))))))))))))))))))</f>
        <v>装备位置:戒指</v>
      </c>
      <c r="C717">
        <f>IF(OR(stditems!C717=5,stditems!C717=10,stditems!C717=11,stditems!C717=30,stditems!C717=16,stditems!C717=12,stditems!C717=25),0,IF(OR(stditems!C717=15,stditems!C717=19,stditems!C717=20,stditems!C717=21,stditems!C717=22,stditems!C717=23,stditems!C717=24,stditems!C717=26,stditems!C717=28,stditems!C717=29,stditems!C717=30,stditems!C717=53,stditems!C717=62,stditems!C717=63,stditems!C717=64,stditems!C717=65,stditems!C717=90),stditems!D717,""))</f>
        <v>204</v>
      </c>
      <c r="D717" t="str">
        <f>IF(ISNA( VLOOKUP(C717,attrDesc!A:C,2,FALSE)),"", "\250/"&amp;VLOOKUP(C717,attrDesc!A:C,2,FALSE)&amp;":"&amp;VLOOKUP(C717,attrDesc!A:C,3,FALSE))</f>
        <v>\250/魔道麻痹:适合道法的魔法攻击麻痹戒指</v>
      </c>
      <c r="F717" t="s">
        <v>1906</v>
      </c>
      <c r="H717" t="str">
        <f t="shared" si="52"/>
        <v>151/装备位置:戒指\249/\250/魔道麻痹:适合道法的魔法攻击麻痹戒指</v>
      </c>
      <c r="I717" t="str">
        <f t="shared" si="53"/>
        <v>魔道麻痹戒指+14=151/装备位置:戒指\249/\250/魔道麻痹:适合道法的魔法攻击麻痹戒指</v>
      </c>
      <c r="J717" t="str">
        <f t="shared" si="54"/>
        <v>\168/[物品备注]\250/一般的几率麻痹敌人</v>
      </c>
      <c r="K717" t="str">
        <f t="shared" si="50"/>
        <v>魔道麻痹戒指+14=\168/[物品备注]\250/一般的几率麻痹敌人</v>
      </c>
      <c r="L717">
        <v>9</v>
      </c>
      <c r="N717" t="str">
        <f t="shared" si="49"/>
        <v xml:space="preserve">魔道麻痹戒指+14 9 </v>
      </c>
    </row>
    <row r="718" spans="1:14" x14ac:dyDescent="0.2">
      <c r="A718" t="str">
        <f>IF(LEN(stditems!B718)=0,"",stditems!B718)</f>
        <v>魔道麻痹戒指+15</v>
      </c>
      <c r="B718" t="str">
        <f>IF(stditems!C718=15,"装备位置:头盔",IF(OR(stditems!C718=19,stditems!C718=20,stditems!C718=21),"装备位置:项链",IF(OR(stditems!C718=5,stditems!C718=6),"装备位置:武器",IF(OR(stditems!C718=10,stditems!C718=11),"装备位置:衣服",IF(stditems!C718=16,"装备位置:斗笠",IF(OR(stditems!C718=22,stditems!C718=23),"装备位置:戒指",IF(OR(stditems!C718=24,stditems!C718=26),"装备位置:手镯",IF(stditems!C718=31,"双击使用物品",IF(stditems!C718=4,"书籍,双击使用",IF(stditems!C718=25,"装备位置:毒符",IF(stditems!C718=41,"任务物品",IF(stditems!C718=56,"强化宝石",IF(stditems!C718=0,"药品",IF(stditems!C718=3,"卷轴",IF(stditems!C718=43,"矿石",IF(stditems!C718=2,"可使用物品",IF(stditems!C718=64,"装备位置:腰带",IF(stditems!C718=62,"装备位置:鞋子",IF(stditems!C718=53,"装备位置:宝石\有气血石功能",IF(stditems!C718=63,"装备位置:灵石",IF(stditems!C718=65,"装备位置:官印",IF(stditems!C718=90,"装备位置:灵玉",IF(OR(stditems!C718=72,stditems!C718=73,stditems!C718=74),"装备位置:称号",IF(stditems!C718=30,"装备位置:勋章",IF(stditems!C718=28,"装备位置:马牌",IF(stditems!C718=12,"装备位置:盾牌",IF(OR(stditems!C718=66,stditems!C718=67),"装备位置:时装衣服",IF(OR(stditems!C718=68,stditems!C718=69),"装备位置:时装武器",IF(OR(stditems!C718=75,stditems!C718=76,stditems!C718=77),"装备位置:时装项链",IF(stditems!C718=78,"装备位置:时装头盔",IF(OR(stditems!C718=79,stditems!C718=80),"装备位置:时装手镯",IF(OR(stditems!C718=81,stditems!C718=82),"装备位置:时装戒指",IF(stditems!C718=83,"装备位置:时装勋章",IF(OR(stditems!C718=84,stditems!C718=85),"装备位置:时装腰带",IF(OR(stditems!C718=86,stditems!C718=87),"装备位置:时装靴子",IF(OR(stditems!C718=88,stditems!C718=89),"装备位置:时装宝石","其他物品"))))))))))))))))))))))))))))))))))))</f>
        <v>装备位置:戒指</v>
      </c>
      <c r="C718">
        <f>IF(OR(stditems!C718=5,stditems!C718=10,stditems!C718=11,stditems!C718=30,stditems!C718=16,stditems!C718=12,stditems!C718=25),0,IF(OR(stditems!C718=15,stditems!C718=19,stditems!C718=20,stditems!C718=21,stditems!C718=22,stditems!C718=23,stditems!C718=24,stditems!C718=26,stditems!C718=28,stditems!C718=29,stditems!C718=30,stditems!C718=53,stditems!C718=62,stditems!C718=63,stditems!C718=64,stditems!C718=65,stditems!C718=90),stditems!D718,""))</f>
        <v>204</v>
      </c>
      <c r="D718" t="str">
        <f>IF(ISNA( VLOOKUP(C718,attrDesc!A:C,2,FALSE)),"", "\250/"&amp;VLOOKUP(C718,attrDesc!A:C,2,FALSE)&amp;":"&amp;VLOOKUP(C718,attrDesc!A:C,3,FALSE))</f>
        <v>\250/魔道麻痹:适合道法的魔法攻击麻痹戒指</v>
      </c>
      <c r="F718" t="s">
        <v>1906</v>
      </c>
      <c r="H718" t="str">
        <f t="shared" si="52"/>
        <v>151/装备位置:戒指\249/\250/魔道麻痹:适合道法的魔法攻击麻痹戒指</v>
      </c>
      <c r="I718" t="str">
        <f t="shared" si="53"/>
        <v>魔道麻痹戒指+15=151/装备位置:戒指\249/\250/魔道麻痹:适合道法的魔法攻击麻痹戒指</v>
      </c>
      <c r="J718" t="str">
        <f t="shared" si="54"/>
        <v>\168/[物品备注]\250/一般的几率麻痹敌人</v>
      </c>
      <c r="K718" t="str">
        <f t="shared" si="50"/>
        <v>魔道麻痹戒指+15=\168/[物品备注]\250/一般的几率麻痹敌人</v>
      </c>
      <c r="L718">
        <v>9</v>
      </c>
      <c r="N718" t="str">
        <f t="shared" si="49"/>
        <v xml:space="preserve">魔道麻痹戒指+15 9 </v>
      </c>
    </row>
    <row r="719" spans="1:14" x14ac:dyDescent="0.2">
      <c r="A719" t="str">
        <f>IF(LEN(stditems!B719)=0,"",stditems!B719)</f>
        <v>魔道麻痹戒指+16</v>
      </c>
      <c r="B719" t="str">
        <f>IF(stditems!C719=15,"装备位置:头盔",IF(OR(stditems!C719=19,stditems!C719=20,stditems!C719=21),"装备位置:项链",IF(OR(stditems!C719=5,stditems!C719=6),"装备位置:武器",IF(OR(stditems!C719=10,stditems!C719=11),"装备位置:衣服",IF(stditems!C719=16,"装备位置:斗笠",IF(OR(stditems!C719=22,stditems!C719=23),"装备位置:戒指",IF(OR(stditems!C719=24,stditems!C719=26),"装备位置:手镯",IF(stditems!C719=31,"双击使用物品",IF(stditems!C719=4,"书籍,双击使用",IF(stditems!C719=25,"装备位置:毒符",IF(stditems!C719=41,"任务物品",IF(stditems!C719=56,"强化宝石",IF(stditems!C719=0,"药品",IF(stditems!C719=3,"卷轴",IF(stditems!C719=43,"矿石",IF(stditems!C719=2,"可使用物品",IF(stditems!C719=64,"装备位置:腰带",IF(stditems!C719=62,"装备位置:鞋子",IF(stditems!C719=53,"装备位置:宝石\有气血石功能",IF(stditems!C719=63,"装备位置:灵石",IF(stditems!C719=65,"装备位置:官印",IF(stditems!C719=90,"装备位置:灵玉",IF(OR(stditems!C719=72,stditems!C719=73,stditems!C719=74),"装备位置:称号",IF(stditems!C719=30,"装备位置:勋章",IF(stditems!C719=28,"装备位置:马牌",IF(stditems!C719=12,"装备位置:盾牌",IF(OR(stditems!C719=66,stditems!C719=67),"装备位置:时装衣服",IF(OR(stditems!C719=68,stditems!C719=69),"装备位置:时装武器",IF(OR(stditems!C719=75,stditems!C719=76,stditems!C719=77),"装备位置:时装项链",IF(stditems!C719=78,"装备位置:时装头盔",IF(OR(stditems!C719=79,stditems!C719=80),"装备位置:时装手镯",IF(OR(stditems!C719=81,stditems!C719=82),"装备位置:时装戒指",IF(stditems!C719=83,"装备位置:时装勋章",IF(OR(stditems!C719=84,stditems!C719=85),"装备位置:时装腰带",IF(OR(stditems!C719=86,stditems!C719=87),"装备位置:时装靴子",IF(OR(stditems!C719=88,stditems!C719=89),"装备位置:时装宝石","其他物品"))))))))))))))))))))))))))))))))))))</f>
        <v>装备位置:戒指</v>
      </c>
      <c r="C719">
        <f>IF(OR(stditems!C719=5,stditems!C719=10,stditems!C719=11,stditems!C719=30,stditems!C719=16,stditems!C719=12,stditems!C719=25),0,IF(OR(stditems!C719=15,stditems!C719=19,stditems!C719=20,stditems!C719=21,stditems!C719=22,stditems!C719=23,stditems!C719=24,stditems!C719=26,stditems!C719=28,stditems!C719=29,stditems!C719=30,stditems!C719=53,stditems!C719=62,stditems!C719=63,stditems!C719=64,stditems!C719=65,stditems!C719=90),stditems!D719,""))</f>
        <v>204</v>
      </c>
      <c r="D719" t="str">
        <f>IF(ISNA( VLOOKUP(C719,attrDesc!A:C,2,FALSE)),"", "\250/"&amp;VLOOKUP(C719,attrDesc!A:C,2,FALSE)&amp;":"&amp;VLOOKUP(C719,attrDesc!A:C,3,FALSE))</f>
        <v>\250/魔道麻痹:适合道法的魔法攻击麻痹戒指</v>
      </c>
      <c r="F719" t="s">
        <v>1906</v>
      </c>
      <c r="H719" t="str">
        <f t="shared" si="52"/>
        <v>151/装备位置:戒指\249/\250/魔道麻痹:适合道法的魔法攻击麻痹戒指</v>
      </c>
      <c r="I719" t="str">
        <f t="shared" si="53"/>
        <v>魔道麻痹戒指+16=151/装备位置:戒指\249/\250/魔道麻痹:适合道法的魔法攻击麻痹戒指</v>
      </c>
      <c r="J719" t="str">
        <f t="shared" si="54"/>
        <v>\168/[物品备注]\250/一般的几率麻痹敌人</v>
      </c>
      <c r="K719" t="str">
        <f t="shared" si="50"/>
        <v>魔道麻痹戒指+16=\168/[物品备注]\250/一般的几率麻痹敌人</v>
      </c>
      <c r="L719">
        <v>8</v>
      </c>
      <c r="N719" t="str">
        <f t="shared" si="49"/>
        <v xml:space="preserve">魔道麻痹戒指+16 8 </v>
      </c>
    </row>
    <row r="720" spans="1:14" x14ac:dyDescent="0.2">
      <c r="A720" t="str">
        <f>IF(LEN(stditems!B720)=0,"",stditems!B720)</f>
        <v>魔道麻痹戒指+17</v>
      </c>
      <c r="B720" t="str">
        <f>IF(stditems!C720=15,"装备位置:头盔",IF(OR(stditems!C720=19,stditems!C720=20,stditems!C720=21),"装备位置:项链",IF(OR(stditems!C720=5,stditems!C720=6),"装备位置:武器",IF(OR(stditems!C720=10,stditems!C720=11),"装备位置:衣服",IF(stditems!C720=16,"装备位置:斗笠",IF(OR(stditems!C720=22,stditems!C720=23),"装备位置:戒指",IF(OR(stditems!C720=24,stditems!C720=26),"装备位置:手镯",IF(stditems!C720=31,"双击使用物品",IF(stditems!C720=4,"书籍,双击使用",IF(stditems!C720=25,"装备位置:毒符",IF(stditems!C720=41,"任务物品",IF(stditems!C720=56,"强化宝石",IF(stditems!C720=0,"药品",IF(stditems!C720=3,"卷轴",IF(stditems!C720=43,"矿石",IF(stditems!C720=2,"可使用物品",IF(stditems!C720=64,"装备位置:腰带",IF(stditems!C720=62,"装备位置:鞋子",IF(stditems!C720=53,"装备位置:宝石\有气血石功能",IF(stditems!C720=63,"装备位置:灵石",IF(stditems!C720=65,"装备位置:官印",IF(stditems!C720=90,"装备位置:灵玉",IF(OR(stditems!C720=72,stditems!C720=73,stditems!C720=74),"装备位置:称号",IF(stditems!C720=30,"装备位置:勋章",IF(stditems!C720=28,"装备位置:马牌",IF(stditems!C720=12,"装备位置:盾牌",IF(OR(stditems!C720=66,stditems!C720=67),"装备位置:时装衣服",IF(OR(stditems!C720=68,stditems!C720=69),"装备位置:时装武器",IF(OR(stditems!C720=75,stditems!C720=76,stditems!C720=77),"装备位置:时装项链",IF(stditems!C720=78,"装备位置:时装头盔",IF(OR(stditems!C720=79,stditems!C720=80),"装备位置:时装手镯",IF(OR(stditems!C720=81,stditems!C720=82),"装备位置:时装戒指",IF(stditems!C720=83,"装备位置:时装勋章",IF(OR(stditems!C720=84,stditems!C720=85),"装备位置:时装腰带",IF(OR(stditems!C720=86,stditems!C720=87),"装备位置:时装靴子",IF(OR(stditems!C720=88,stditems!C720=89),"装备位置:时装宝石","其他物品"))))))))))))))))))))))))))))))))))))</f>
        <v>装备位置:戒指</v>
      </c>
      <c r="C720">
        <f>IF(OR(stditems!C720=5,stditems!C720=10,stditems!C720=11,stditems!C720=30,stditems!C720=16,stditems!C720=12,stditems!C720=25),0,IF(OR(stditems!C720=15,stditems!C720=19,stditems!C720=20,stditems!C720=21,stditems!C720=22,stditems!C720=23,stditems!C720=24,stditems!C720=26,stditems!C720=28,stditems!C720=29,stditems!C720=30,stditems!C720=53,stditems!C720=62,stditems!C720=63,stditems!C720=64,stditems!C720=65,stditems!C720=90),stditems!D720,""))</f>
        <v>204</v>
      </c>
      <c r="D720" t="str">
        <f>IF(ISNA( VLOOKUP(C720,attrDesc!A:C,2,FALSE)),"", "\250/"&amp;VLOOKUP(C720,attrDesc!A:C,2,FALSE)&amp;":"&amp;VLOOKUP(C720,attrDesc!A:C,3,FALSE))</f>
        <v>\250/魔道麻痹:适合道法的魔法攻击麻痹戒指</v>
      </c>
      <c r="F720" t="s">
        <v>1906</v>
      </c>
      <c r="H720" t="str">
        <f t="shared" si="52"/>
        <v>151/装备位置:戒指\249/\250/魔道麻痹:适合道法的魔法攻击麻痹戒指</v>
      </c>
      <c r="I720" t="str">
        <f t="shared" si="53"/>
        <v>魔道麻痹戒指+17=151/装备位置:戒指\249/\250/魔道麻痹:适合道法的魔法攻击麻痹戒指</v>
      </c>
      <c r="J720" t="str">
        <f t="shared" si="54"/>
        <v>\168/[物品备注]\250/一般的几率麻痹敌人</v>
      </c>
      <c r="K720" t="str">
        <f t="shared" si="50"/>
        <v>魔道麻痹戒指+17=\168/[物品备注]\250/一般的几率麻痹敌人</v>
      </c>
      <c r="L720">
        <v>8</v>
      </c>
      <c r="N720" t="str">
        <f t="shared" si="49"/>
        <v xml:space="preserve">魔道麻痹戒指+17 8 </v>
      </c>
    </row>
    <row r="721" spans="1:14" x14ac:dyDescent="0.2">
      <c r="A721" t="str">
        <f>IF(LEN(stditems!B721)=0,"",stditems!B721)</f>
        <v>魔道麻痹戒指+18</v>
      </c>
      <c r="B721" t="str">
        <f>IF(stditems!C721=15,"装备位置:头盔",IF(OR(stditems!C721=19,stditems!C721=20,stditems!C721=21),"装备位置:项链",IF(OR(stditems!C721=5,stditems!C721=6),"装备位置:武器",IF(OR(stditems!C721=10,stditems!C721=11),"装备位置:衣服",IF(stditems!C721=16,"装备位置:斗笠",IF(OR(stditems!C721=22,stditems!C721=23),"装备位置:戒指",IF(OR(stditems!C721=24,stditems!C721=26),"装备位置:手镯",IF(stditems!C721=31,"双击使用物品",IF(stditems!C721=4,"书籍,双击使用",IF(stditems!C721=25,"装备位置:毒符",IF(stditems!C721=41,"任务物品",IF(stditems!C721=56,"强化宝石",IF(stditems!C721=0,"药品",IF(stditems!C721=3,"卷轴",IF(stditems!C721=43,"矿石",IF(stditems!C721=2,"可使用物品",IF(stditems!C721=64,"装备位置:腰带",IF(stditems!C721=62,"装备位置:鞋子",IF(stditems!C721=53,"装备位置:宝石\有气血石功能",IF(stditems!C721=63,"装备位置:灵石",IF(stditems!C721=65,"装备位置:官印",IF(stditems!C721=90,"装备位置:灵玉",IF(OR(stditems!C721=72,stditems!C721=73,stditems!C721=74),"装备位置:称号",IF(stditems!C721=30,"装备位置:勋章",IF(stditems!C721=28,"装备位置:马牌",IF(stditems!C721=12,"装备位置:盾牌",IF(OR(stditems!C721=66,stditems!C721=67),"装备位置:时装衣服",IF(OR(stditems!C721=68,stditems!C721=69),"装备位置:时装武器",IF(OR(stditems!C721=75,stditems!C721=76,stditems!C721=77),"装备位置:时装项链",IF(stditems!C721=78,"装备位置:时装头盔",IF(OR(stditems!C721=79,stditems!C721=80),"装备位置:时装手镯",IF(OR(stditems!C721=81,stditems!C721=82),"装备位置:时装戒指",IF(stditems!C721=83,"装备位置:时装勋章",IF(OR(stditems!C721=84,stditems!C721=85),"装备位置:时装腰带",IF(OR(stditems!C721=86,stditems!C721=87),"装备位置:时装靴子",IF(OR(stditems!C721=88,stditems!C721=89),"装备位置:时装宝石","其他物品"))))))))))))))))))))))))))))))))))))</f>
        <v>装备位置:戒指</v>
      </c>
      <c r="C721">
        <f>IF(OR(stditems!C721=5,stditems!C721=10,stditems!C721=11,stditems!C721=30,stditems!C721=16,stditems!C721=12,stditems!C721=25),0,IF(OR(stditems!C721=15,stditems!C721=19,stditems!C721=20,stditems!C721=21,stditems!C721=22,stditems!C721=23,stditems!C721=24,stditems!C721=26,stditems!C721=28,stditems!C721=29,stditems!C721=30,stditems!C721=53,stditems!C721=62,stditems!C721=63,stditems!C721=64,stditems!C721=65,stditems!C721=90),stditems!D721,""))</f>
        <v>204</v>
      </c>
      <c r="D721" t="str">
        <f>IF(ISNA( VLOOKUP(C721,attrDesc!A:C,2,FALSE)),"", "\250/"&amp;VLOOKUP(C721,attrDesc!A:C,2,FALSE)&amp;":"&amp;VLOOKUP(C721,attrDesc!A:C,3,FALSE))</f>
        <v>\250/魔道麻痹:适合道法的魔法攻击麻痹戒指</v>
      </c>
      <c r="F721" t="s">
        <v>1909</v>
      </c>
      <c r="H721" t="str">
        <f t="shared" si="52"/>
        <v>151/装备位置:戒指\249/\250/魔道麻痹:适合道法的魔法攻击麻痹戒指</v>
      </c>
      <c r="I721" t="str">
        <f t="shared" si="53"/>
        <v>魔道麻痹戒指+18=151/装备位置:戒指\249/\250/魔道麻痹:适合道法的魔法攻击麻痹戒指</v>
      </c>
      <c r="J721" t="str">
        <f t="shared" si="54"/>
        <v>\168/[物品备注]\250/很高的几率麻痹敌人</v>
      </c>
      <c r="K721" t="str">
        <f t="shared" si="50"/>
        <v>魔道麻痹戒指+18=\168/[物品备注]\250/很高的几率麻痹敌人</v>
      </c>
      <c r="L721">
        <v>8</v>
      </c>
      <c r="N721" t="str">
        <f t="shared" si="49"/>
        <v xml:space="preserve">魔道麻痹戒指+18 8 </v>
      </c>
    </row>
    <row r="722" spans="1:14" x14ac:dyDescent="0.2">
      <c r="A722" t="str">
        <f>IF(LEN(stditems!B722)=0,"",stditems!B722)</f>
        <v>魔道麻痹戒指+19</v>
      </c>
      <c r="B722" t="str">
        <f>IF(stditems!C722=15,"装备位置:头盔",IF(OR(stditems!C722=19,stditems!C722=20,stditems!C722=21),"装备位置:项链",IF(OR(stditems!C722=5,stditems!C722=6),"装备位置:武器",IF(OR(stditems!C722=10,stditems!C722=11),"装备位置:衣服",IF(stditems!C722=16,"装备位置:斗笠",IF(OR(stditems!C722=22,stditems!C722=23),"装备位置:戒指",IF(OR(stditems!C722=24,stditems!C722=26),"装备位置:手镯",IF(stditems!C722=31,"双击使用物品",IF(stditems!C722=4,"书籍,双击使用",IF(stditems!C722=25,"装备位置:毒符",IF(stditems!C722=41,"任务物品",IF(stditems!C722=56,"强化宝石",IF(stditems!C722=0,"药品",IF(stditems!C722=3,"卷轴",IF(stditems!C722=43,"矿石",IF(stditems!C722=2,"可使用物品",IF(stditems!C722=64,"装备位置:腰带",IF(stditems!C722=62,"装备位置:鞋子",IF(stditems!C722=53,"装备位置:宝石\有气血石功能",IF(stditems!C722=63,"装备位置:灵石",IF(stditems!C722=65,"装备位置:官印",IF(stditems!C722=90,"装备位置:灵玉",IF(OR(stditems!C722=72,stditems!C722=73,stditems!C722=74),"装备位置:称号",IF(stditems!C722=30,"装备位置:勋章",IF(stditems!C722=28,"装备位置:马牌",IF(stditems!C722=12,"装备位置:盾牌",IF(OR(stditems!C722=66,stditems!C722=67),"装备位置:时装衣服",IF(OR(stditems!C722=68,stditems!C722=69),"装备位置:时装武器",IF(OR(stditems!C722=75,stditems!C722=76,stditems!C722=77),"装备位置:时装项链",IF(stditems!C722=78,"装备位置:时装头盔",IF(OR(stditems!C722=79,stditems!C722=80),"装备位置:时装手镯",IF(OR(stditems!C722=81,stditems!C722=82),"装备位置:时装戒指",IF(stditems!C722=83,"装备位置:时装勋章",IF(OR(stditems!C722=84,stditems!C722=85),"装备位置:时装腰带",IF(OR(stditems!C722=86,stditems!C722=87),"装备位置:时装靴子",IF(OR(stditems!C722=88,stditems!C722=89),"装备位置:时装宝石","其他物品"))))))))))))))))))))))))))))))))))))</f>
        <v>装备位置:戒指</v>
      </c>
      <c r="C722">
        <f>IF(OR(stditems!C722=5,stditems!C722=10,stditems!C722=11,stditems!C722=30,stditems!C722=16,stditems!C722=12,stditems!C722=25),0,IF(OR(stditems!C722=15,stditems!C722=19,stditems!C722=20,stditems!C722=21,stditems!C722=22,stditems!C722=23,stditems!C722=24,stditems!C722=26,stditems!C722=28,stditems!C722=29,stditems!C722=30,stditems!C722=53,stditems!C722=62,stditems!C722=63,stditems!C722=64,stditems!C722=65,stditems!C722=90),stditems!D722,""))</f>
        <v>204</v>
      </c>
      <c r="D722" t="str">
        <f>IF(ISNA( VLOOKUP(C722,attrDesc!A:C,2,FALSE)),"", "\250/"&amp;VLOOKUP(C722,attrDesc!A:C,2,FALSE)&amp;":"&amp;VLOOKUP(C722,attrDesc!A:C,3,FALSE))</f>
        <v>\250/魔道麻痹:适合道法的魔法攻击麻痹戒指</v>
      </c>
      <c r="F722" t="s">
        <v>1909</v>
      </c>
      <c r="H722" t="str">
        <f t="shared" si="52"/>
        <v>151/装备位置:戒指\249/\250/魔道麻痹:适合道法的魔法攻击麻痹戒指</v>
      </c>
      <c r="I722" t="str">
        <f t="shared" si="53"/>
        <v>魔道麻痹戒指+19=151/装备位置:戒指\249/\250/魔道麻痹:适合道法的魔法攻击麻痹戒指</v>
      </c>
      <c r="J722" t="str">
        <f t="shared" si="54"/>
        <v>\168/[物品备注]\250/很高的几率麻痹敌人</v>
      </c>
      <c r="K722" t="str">
        <f t="shared" si="50"/>
        <v>魔道麻痹戒指+19=\168/[物品备注]\250/很高的几率麻痹敌人</v>
      </c>
      <c r="L722">
        <v>8</v>
      </c>
      <c r="N722" t="str">
        <f t="shared" si="49"/>
        <v xml:space="preserve">魔道麻痹戒指+19 8 </v>
      </c>
    </row>
    <row r="723" spans="1:14" x14ac:dyDescent="0.2">
      <c r="A723" t="str">
        <f>IF(LEN(stditems!B723)=0,"",stditems!B723)</f>
        <v>魔道麻痹戒指+20</v>
      </c>
      <c r="B723" t="str">
        <f>IF(stditems!C723=15,"装备位置:头盔",IF(OR(stditems!C723=19,stditems!C723=20,stditems!C723=21),"装备位置:项链",IF(OR(stditems!C723=5,stditems!C723=6),"装备位置:武器",IF(OR(stditems!C723=10,stditems!C723=11),"装备位置:衣服",IF(stditems!C723=16,"装备位置:斗笠",IF(OR(stditems!C723=22,stditems!C723=23),"装备位置:戒指",IF(OR(stditems!C723=24,stditems!C723=26),"装备位置:手镯",IF(stditems!C723=31,"双击使用物品",IF(stditems!C723=4,"书籍,双击使用",IF(stditems!C723=25,"装备位置:毒符",IF(stditems!C723=41,"任务物品",IF(stditems!C723=56,"强化宝石",IF(stditems!C723=0,"药品",IF(stditems!C723=3,"卷轴",IF(stditems!C723=43,"矿石",IF(stditems!C723=2,"可使用物品",IF(stditems!C723=64,"装备位置:腰带",IF(stditems!C723=62,"装备位置:鞋子",IF(stditems!C723=53,"装备位置:宝石\有气血石功能",IF(stditems!C723=63,"装备位置:灵石",IF(stditems!C723=65,"装备位置:官印",IF(stditems!C723=90,"装备位置:灵玉",IF(OR(stditems!C723=72,stditems!C723=73,stditems!C723=74),"装备位置:称号",IF(stditems!C723=30,"装备位置:勋章",IF(stditems!C723=28,"装备位置:马牌",IF(stditems!C723=12,"装备位置:盾牌",IF(OR(stditems!C723=66,stditems!C723=67),"装备位置:时装衣服",IF(OR(stditems!C723=68,stditems!C723=69),"装备位置:时装武器",IF(OR(stditems!C723=75,stditems!C723=76,stditems!C723=77),"装备位置:时装项链",IF(stditems!C723=78,"装备位置:时装头盔",IF(OR(stditems!C723=79,stditems!C723=80),"装备位置:时装手镯",IF(OR(stditems!C723=81,stditems!C723=82),"装备位置:时装戒指",IF(stditems!C723=83,"装备位置:时装勋章",IF(OR(stditems!C723=84,stditems!C723=85),"装备位置:时装腰带",IF(OR(stditems!C723=86,stditems!C723=87),"装备位置:时装靴子",IF(OR(stditems!C723=88,stditems!C723=89),"装备位置:时装宝石","其他物品"))))))))))))))))))))))))))))))))))))</f>
        <v>装备位置:戒指</v>
      </c>
      <c r="C723">
        <f>IF(OR(stditems!C723=5,stditems!C723=10,stditems!C723=11,stditems!C723=30,stditems!C723=16,stditems!C723=12,stditems!C723=25),0,IF(OR(stditems!C723=15,stditems!C723=19,stditems!C723=20,stditems!C723=21,stditems!C723=22,stditems!C723=23,stditems!C723=24,stditems!C723=26,stditems!C723=28,stditems!C723=29,stditems!C723=30,stditems!C723=53,stditems!C723=62,stditems!C723=63,stditems!C723=64,stditems!C723=65,stditems!C723=90),stditems!D723,""))</f>
        <v>204</v>
      </c>
      <c r="D723" t="str">
        <f>IF(ISNA( VLOOKUP(C723,attrDesc!A:C,2,FALSE)),"", "\250/"&amp;VLOOKUP(C723,attrDesc!A:C,2,FALSE)&amp;":"&amp;VLOOKUP(C723,attrDesc!A:C,3,FALSE))</f>
        <v>\250/魔道麻痹:适合道法的魔法攻击麻痹戒指</v>
      </c>
      <c r="F723" t="s">
        <v>1908</v>
      </c>
      <c r="H723" t="str">
        <f t="shared" si="52"/>
        <v>151/装备位置:戒指\249/\250/魔道麻痹:适合道法的魔法攻击麻痹戒指</v>
      </c>
      <c r="I723" t="str">
        <f t="shared" si="53"/>
        <v>魔道麻痹戒指+20=151/装备位置:戒指\249/\250/魔道麻痹:适合道法的魔法攻击麻痹戒指</v>
      </c>
      <c r="J723" t="str">
        <f t="shared" si="54"/>
        <v>\168/[物品备注]\250/很高的几率麻痹敌人</v>
      </c>
      <c r="K723" t="str">
        <f t="shared" si="50"/>
        <v>魔道麻痹戒指+20=\168/[物品备注]\250/很高的几率麻痹敌人</v>
      </c>
      <c r="L723">
        <v>8</v>
      </c>
      <c r="N723" t="str">
        <f t="shared" si="49"/>
        <v xml:space="preserve">魔道麻痹戒指+20 8 </v>
      </c>
    </row>
    <row r="724" spans="1:14" x14ac:dyDescent="0.2">
      <c r="A724" t="str">
        <f>IF(LEN(stditems!B724)=0,"",stditems!B724)</f>
        <v>魔道麻痹戒指+21</v>
      </c>
      <c r="B724" t="str">
        <f>IF(stditems!C724=15,"装备位置:头盔",IF(OR(stditems!C724=19,stditems!C724=20,stditems!C724=21),"装备位置:项链",IF(OR(stditems!C724=5,stditems!C724=6),"装备位置:武器",IF(OR(stditems!C724=10,stditems!C724=11),"装备位置:衣服",IF(stditems!C724=16,"装备位置:斗笠",IF(OR(stditems!C724=22,stditems!C724=23),"装备位置:戒指",IF(OR(stditems!C724=24,stditems!C724=26),"装备位置:手镯",IF(stditems!C724=31,"双击使用物品",IF(stditems!C724=4,"书籍,双击使用",IF(stditems!C724=25,"装备位置:毒符",IF(stditems!C724=41,"任务物品",IF(stditems!C724=56,"强化宝石",IF(stditems!C724=0,"药品",IF(stditems!C724=3,"卷轴",IF(stditems!C724=43,"矿石",IF(stditems!C724=2,"可使用物品",IF(stditems!C724=64,"装备位置:腰带",IF(stditems!C724=62,"装备位置:鞋子",IF(stditems!C724=53,"装备位置:宝石\有气血石功能",IF(stditems!C724=63,"装备位置:灵石",IF(stditems!C724=65,"装备位置:官印",IF(stditems!C724=90,"装备位置:灵玉",IF(OR(stditems!C724=72,stditems!C724=73,stditems!C724=74),"装备位置:称号",IF(stditems!C724=30,"装备位置:勋章",IF(stditems!C724=28,"装备位置:马牌",IF(stditems!C724=12,"装备位置:盾牌",IF(OR(stditems!C724=66,stditems!C724=67),"装备位置:时装衣服",IF(OR(stditems!C724=68,stditems!C724=69),"装备位置:时装武器",IF(OR(stditems!C724=75,stditems!C724=76,stditems!C724=77),"装备位置:时装项链",IF(stditems!C724=78,"装备位置:时装头盔",IF(OR(stditems!C724=79,stditems!C724=80),"装备位置:时装手镯",IF(OR(stditems!C724=81,stditems!C724=82),"装备位置:时装戒指",IF(stditems!C724=83,"装备位置:时装勋章",IF(OR(stditems!C724=84,stditems!C724=85),"装备位置:时装腰带",IF(OR(stditems!C724=86,stditems!C724=87),"装备位置:时装靴子",IF(OR(stditems!C724=88,stditems!C724=89),"装备位置:时装宝石","其他物品"))))))))))))))))))))))))))))))))))))</f>
        <v>装备位置:戒指</v>
      </c>
      <c r="C724">
        <f>IF(OR(stditems!C724=5,stditems!C724=10,stditems!C724=11,stditems!C724=30,stditems!C724=16,stditems!C724=12,stditems!C724=25),0,IF(OR(stditems!C724=15,stditems!C724=19,stditems!C724=20,stditems!C724=21,stditems!C724=22,stditems!C724=23,stditems!C724=24,stditems!C724=26,stditems!C724=28,stditems!C724=29,stditems!C724=30,stditems!C724=53,stditems!C724=62,stditems!C724=63,stditems!C724=64,stditems!C724=65,stditems!C724=90),stditems!D724,""))</f>
        <v>204</v>
      </c>
      <c r="D724" t="str">
        <f>IF(ISNA( VLOOKUP(C724,attrDesc!A:C,2,FALSE)),"", "\250/"&amp;VLOOKUP(C724,attrDesc!A:C,2,FALSE)&amp;":"&amp;VLOOKUP(C724,attrDesc!A:C,3,FALSE))</f>
        <v>\250/魔道麻痹:适合道法的魔法攻击麻痹戒指</v>
      </c>
      <c r="F724" t="s">
        <v>1908</v>
      </c>
      <c r="H724" t="str">
        <f t="shared" si="52"/>
        <v>151/装备位置:戒指\249/\250/魔道麻痹:适合道法的魔法攻击麻痹戒指</v>
      </c>
      <c r="I724" t="str">
        <f t="shared" si="53"/>
        <v>魔道麻痹戒指+21=151/装备位置:戒指\249/\250/魔道麻痹:适合道法的魔法攻击麻痹戒指</v>
      </c>
      <c r="J724" t="str">
        <f t="shared" si="54"/>
        <v>\168/[物品备注]\250/很高的几率麻痹敌人</v>
      </c>
      <c r="K724" t="str">
        <f t="shared" si="50"/>
        <v>魔道麻痹戒指+21=\168/[物品备注]\250/很高的几率麻痹敌人</v>
      </c>
      <c r="L724">
        <v>7</v>
      </c>
      <c r="N724" t="str">
        <f t="shared" si="49"/>
        <v xml:space="preserve">魔道麻痹戒指+21 7 </v>
      </c>
    </row>
    <row r="725" spans="1:14" x14ac:dyDescent="0.2">
      <c r="A725" t="str">
        <f>IF(LEN(stditems!B725)=0,"",stditems!B725)</f>
        <v>魔道麻痹戒指+22</v>
      </c>
      <c r="B725" t="str">
        <f>IF(stditems!C725=15,"装备位置:头盔",IF(OR(stditems!C725=19,stditems!C725=20,stditems!C725=21),"装备位置:项链",IF(OR(stditems!C725=5,stditems!C725=6),"装备位置:武器",IF(OR(stditems!C725=10,stditems!C725=11),"装备位置:衣服",IF(stditems!C725=16,"装备位置:斗笠",IF(OR(stditems!C725=22,stditems!C725=23),"装备位置:戒指",IF(OR(stditems!C725=24,stditems!C725=26),"装备位置:手镯",IF(stditems!C725=31,"双击使用物品",IF(stditems!C725=4,"书籍,双击使用",IF(stditems!C725=25,"装备位置:毒符",IF(stditems!C725=41,"任务物品",IF(stditems!C725=56,"强化宝石",IF(stditems!C725=0,"药品",IF(stditems!C725=3,"卷轴",IF(stditems!C725=43,"矿石",IF(stditems!C725=2,"可使用物品",IF(stditems!C725=64,"装备位置:腰带",IF(stditems!C725=62,"装备位置:鞋子",IF(stditems!C725=53,"装备位置:宝石\有气血石功能",IF(stditems!C725=63,"装备位置:灵石",IF(stditems!C725=65,"装备位置:官印",IF(stditems!C725=90,"装备位置:灵玉",IF(OR(stditems!C725=72,stditems!C725=73,stditems!C725=74),"装备位置:称号",IF(stditems!C725=30,"装备位置:勋章",IF(stditems!C725=28,"装备位置:马牌",IF(stditems!C725=12,"装备位置:盾牌",IF(OR(stditems!C725=66,stditems!C725=67),"装备位置:时装衣服",IF(OR(stditems!C725=68,stditems!C725=69),"装备位置:时装武器",IF(OR(stditems!C725=75,stditems!C725=76,stditems!C725=77),"装备位置:时装项链",IF(stditems!C725=78,"装备位置:时装头盔",IF(OR(stditems!C725=79,stditems!C725=80),"装备位置:时装手镯",IF(OR(stditems!C725=81,stditems!C725=82),"装备位置:时装戒指",IF(stditems!C725=83,"装备位置:时装勋章",IF(OR(stditems!C725=84,stditems!C725=85),"装备位置:时装腰带",IF(OR(stditems!C725=86,stditems!C725=87),"装备位置:时装靴子",IF(OR(stditems!C725=88,stditems!C725=89),"装备位置:时装宝石","其他物品"))))))))))))))))))))))))))))))))))))</f>
        <v>装备位置:戒指</v>
      </c>
      <c r="C725">
        <f>IF(OR(stditems!C725=5,stditems!C725=10,stditems!C725=11,stditems!C725=30,stditems!C725=16,stditems!C725=12,stditems!C725=25),0,IF(OR(stditems!C725=15,stditems!C725=19,stditems!C725=20,stditems!C725=21,stditems!C725=22,stditems!C725=23,stditems!C725=24,stditems!C725=26,stditems!C725=28,stditems!C725=29,stditems!C725=30,stditems!C725=53,stditems!C725=62,stditems!C725=63,stditems!C725=64,stditems!C725=65,stditems!C725=90),stditems!D725,""))</f>
        <v>204</v>
      </c>
      <c r="D725" t="str">
        <f>IF(ISNA( VLOOKUP(C725,attrDesc!A:C,2,FALSE)),"", "\250/"&amp;VLOOKUP(C725,attrDesc!A:C,2,FALSE)&amp;":"&amp;VLOOKUP(C725,attrDesc!A:C,3,FALSE))</f>
        <v>\250/魔道麻痹:适合道法的魔法攻击麻痹戒指</v>
      </c>
      <c r="F725" t="s">
        <v>1908</v>
      </c>
      <c r="H725" t="str">
        <f t="shared" si="52"/>
        <v>151/装备位置:戒指\249/\250/魔道麻痹:适合道法的魔法攻击麻痹戒指</v>
      </c>
      <c r="I725" t="str">
        <f t="shared" si="53"/>
        <v>魔道麻痹戒指+22=151/装备位置:戒指\249/\250/魔道麻痹:适合道法的魔法攻击麻痹戒指</v>
      </c>
      <c r="J725" t="str">
        <f t="shared" si="54"/>
        <v>\168/[物品备注]\250/很高的几率麻痹敌人</v>
      </c>
      <c r="K725" t="str">
        <f t="shared" si="50"/>
        <v>魔道麻痹戒指+22=\168/[物品备注]\250/很高的几率麻痹敌人</v>
      </c>
      <c r="L725">
        <v>7</v>
      </c>
      <c r="N725" t="str">
        <f t="shared" si="49"/>
        <v xml:space="preserve">魔道麻痹戒指+22 7 </v>
      </c>
    </row>
    <row r="726" spans="1:14" x14ac:dyDescent="0.2">
      <c r="A726" t="str">
        <f>IF(LEN(stditems!B726)=0,"",stditems!B726)</f>
        <v>魔道麻痹戒指+23</v>
      </c>
      <c r="B726" t="str">
        <f>IF(stditems!C726=15,"装备位置:头盔",IF(OR(stditems!C726=19,stditems!C726=20,stditems!C726=21),"装备位置:项链",IF(OR(stditems!C726=5,stditems!C726=6),"装备位置:武器",IF(OR(stditems!C726=10,stditems!C726=11),"装备位置:衣服",IF(stditems!C726=16,"装备位置:斗笠",IF(OR(stditems!C726=22,stditems!C726=23),"装备位置:戒指",IF(OR(stditems!C726=24,stditems!C726=26),"装备位置:手镯",IF(stditems!C726=31,"双击使用物品",IF(stditems!C726=4,"书籍,双击使用",IF(stditems!C726=25,"装备位置:毒符",IF(stditems!C726=41,"任务物品",IF(stditems!C726=56,"强化宝石",IF(stditems!C726=0,"药品",IF(stditems!C726=3,"卷轴",IF(stditems!C726=43,"矿石",IF(stditems!C726=2,"可使用物品",IF(stditems!C726=64,"装备位置:腰带",IF(stditems!C726=62,"装备位置:鞋子",IF(stditems!C726=53,"装备位置:宝石\有气血石功能",IF(stditems!C726=63,"装备位置:灵石",IF(stditems!C726=65,"装备位置:官印",IF(stditems!C726=90,"装备位置:灵玉",IF(OR(stditems!C726=72,stditems!C726=73,stditems!C726=74),"装备位置:称号",IF(stditems!C726=30,"装备位置:勋章",IF(stditems!C726=28,"装备位置:马牌",IF(stditems!C726=12,"装备位置:盾牌",IF(OR(stditems!C726=66,stditems!C726=67),"装备位置:时装衣服",IF(OR(stditems!C726=68,stditems!C726=69),"装备位置:时装武器",IF(OR(stditems!C726=75,stditems!C726=76,stditems!C726=77),"装备位置:时装项链",IF(stditems!C726=78,"装备位置:时装头盔",IF(OR(stditems!C726=79,stditems!C726=80),"装备位置:时装手镯",IF(OR(stditems!C726=81,stditems!C726=82),"装备位置:时装戒指",IF(stditems!C726=83,"装备位置:时装勋章",IF(OR(stditems!C726=84,stditems!C726=85),"装备位置:时装腰带",IF(OR(stditems!C726=86,stditems!C726=87),"装备位置:时装靴子",IF(OR(stditems!C726=88,stditems!C726=89),"装备位置:时装宝石","其他物品"))))))))))))))))))))))))))))))))))))</f>
        <v>装备位置:戒指</v>
      </c>
      <c r="C726">
        <f>IF(OR(stditems!C726=5,stditems!C726=10,stditems!C726=11,stditems!C726=30,stditems!C726=16,stditems!C726=12,stditems!C726=25),0,IF(OR(stditems!C726=15,stditems!C726=19,stditems!C726=20,stditems!C726=21,stditems!C726=22,stditems!C726=23,stditems!C726=24,stditems!C726=26,stditems!C726=28,stditems!C726=29,stditems!C726=30,stditems!C726=53,stditems!C726=62,stditems!C726=63,stditems!C726=64,stditems!C726=65,stditems!C726=90),stditems!D726,""))</f>
        <v>204</v>
      </c>
      <c r="D726" t="str">
        <f>IF(ISNA( VLOOKUP(C726,attrDesc!A:C,2,FALSE)),"", "\250/"&amp;VLOOKUP(C726,attrDesc!A:C,2,FALSE)&amp;":"&amp;VLOOKUP(C726,attrDesc!A:C,3,FALSE))</f>
        <v>\250/魔道麻痹:适合道法的魔法攻击麻痹戒指</v>
      </c>
      <c r="F726" t="s">
        <v>1908</v>
      </c>
      <c r="H726" t="str">
        <f t="shared" si="52"/>
        <v>151/装备位置:戒指\249/\250/魔道麻痹:适合道法的魔法攻击麻痹戒指</v>
      </c>
      <c r="I726" t="str">
        <f t="shared" si="53"/>
        <v>魔道麻痹戒指+23=151/装备位置:戒指\249/\250/魔道麻痹:适合道法的魔法攻击麻痹戒指</v>
      </c>
      <c r="J726" t="str">
        <f t="shared" si="54"/>
        <v>\168/[物品备注]\250/很高的几率麻痹敌人</v>
      </c>
      <c r="K726" t="str">
        <f t="shared" si="50"/>
        <v>魔道麻痹戒指+23=\168/[物品备注]\250/很高的几率麻痹敌人</v>
      </c>
      <c r="L726">
        <v>7</v>
      </c>
      <c r="N726" t="str">
        <f t="shared" si="49"/>
        <v xml:space="preserve">魔道麻痹戒指+23 7 </v>
      </c>
    </row>
    <row r="727" spans="1:14" x14ac:dyDescent="0.2">
      <c r="A727" t="str">
        <f>IF(LEN(stditems!B727)=0,"",stditems!B727)</f>
        <v>魔道麻痹戒指+24</v>
      </c>
      <c r="B727" t="str">
        <f>IF(stditems!C727=15,"装备位置:头盔",IF(OR(stditems!C727=19,stditems!C727=20,stditems!C727=21),"装备位置:项链",IF(OR(stditems!C727=5,stditems!C727=6),"装备位置:武器",IF(OR(stditems!C727=10,stditems!C727=11),"装备位置:衣服",IF(stditems!C727=16,"装备位置:斗笠",IF(OR(stditems!C727=22,stditems!C727=23),"装备位置:戒指",IF(OR(stditems!C727=24,stditems!C727=26),"装备位置:手镯",IF(stditems!C727=31,"双击使用物品",IF(stditems!C727=4,"书籍,双击使用",IF(stditems!C727=25,"装备位置:毒符",IF(stditems!C727=41,"任务物品",IF(stditems!C727=56,"强化宝石",IF(stditems!C727=0,"药品",IF(stditems!C727=3,"卷轴",IF(stditems!C727=43,"矿石",IF(stditems!C727=2,"可使用物品",IF(stditems!C727=64,"装备位置:腰带",IF(stditems!C727=62,"装备位置:鞋子",IF(stditems!C727=53,"装备位置:宝石\有气血石功能",IF(stditems!C727=63,"装备位置:灵石",IF(stditems!C727=65,"装备位置:官印",IF(stditems!C727=90,"装备位置:灵玉",IF(OR(stditems!C727=72,stditems!C727=73,stditems!C727=74),"装备位置:称号",IF(stditems!C727=30,"装备位置:勋章",IF(stditems!C727=28,"装备位置:马牌",IF(stditems!C727=12,"装备位置:盾牌",IF(OR(stditems!C727=66,stditems!C727=67),"装备位置:时装衣服",IF(OR(stditems!C727=68,stditems!C727=69),"装备位置:时装武器",IF(OR(stditems!C727=75,stditems!C727=76,stditems!C727=77),"装备位置:时装项链",IF(stditems!C727=78,"装备位置:时装头盔",IF(OR(stditems!C727=79,stditems!C727=80),"装备位置:时装手镯",IF(OR(stditems!C727=81,stditems!C727=82),"装备位置:时装戒指",IF(stditems!C727=83,"装备位置:时装勋章",IF(OR(stditems!C727=84,stditems!C727=85),"装备位置:时装腰带",IF(OR(stditems!C727=86,stditems!C727=87),"装备位置:时装靴子",IF(OR(stditems!C727=88,stditems!C727=89),"装备位置:时装宝石","其他物品"))))))))))))))))))))))))))))))))))))</f>
        <v>装备位置:戒指</v>
      </c>
      <c r="C727">
        <f>IF(OR(stditems!C727=5,stditems!C727=10,stditems!C727=11,stditems!C727=30,stditems!C727=16,stditems!C727=12,stditems!C727=25),0,IF(OR(stditems!C727=15,stditems!C727=19,stditems!C727=20,stditems!C727=21,stditems!C727=22,stditems!C727=23,stditems!C727=24,stditems!C727=26,stditems!C727=28,stditems!C727=29,stditems!C727=30,stditems!C727=53,stditems!C727=62,stditems!C727=63,stditems!C727=64,stditems!C727=65,stditems!C727=90),stditems!D727,""))</f>
        <v>204</v>
      </c>
      <c r="D727" t="str">
        <f>IF(ISNA( VLOOKUP(C727,attrDesc!A:C,2,FALSE)),"", "\250/"&amp;VLOOKUP(C727,attrDesc!A:C,2,FALSE)&amp;":"&amp;VLOOKUP(C727,attrDesc!A:C,3,FALSE))</f>
        <v>\250/魔道麻痹:适合道法的魔法攻击麻痹戒指</v>
      </c>
      <c r="F727" t="s">
        <v>1908</v>
      </c>
      <c r="H727" t="str">
        <f t="shared" si="52"/>
        <v>151/装备位置:戒指\249/\250/魔道麻痹:适合道法的魔法攻击麻痹戒指</v>
      </c>
      <c r="I727" t="str">
        <f t="shared" si="53"/>
        <v>魔道麻痹戒指+24=151/装备位置:戒指\249/\250/魔道麻痹:适合道法的魔法攻击麻痹戒指</v>
      </c>
      <c r="J727" t="str">
        <f t="shared" si="54"/>
        <v>\168/[物品备注]\250/很高的几率麻痹敌人</v>
      </c>
      <c r="K727" t="str">
        <f t="shared" si="50"/>
        <v>魔道麻痹戒指+24=\168/[物品备注]\250/很高的几率麻痹敌人</v>
      </c>
      <c r="L727">
        <v>7</v>
      </c>
      <c r="N727" t="str">
        <f t="shared" si="49"/>
        <v xml:space="preserve">魔道麻痹戒指+24 7 </v>
      </c>
    </row>
    <row r="728" spans="1:14" x14ac:dyDescent="0.2">
      <c r="A728" t="str">
        <f>IF(LEN(stditems!B728)=0,"",stditems!B728)</f>
        <v>魔道麻痹戒指+25</v>
      </c>
      <c r="B728" t="str">
        <f>IF(stditems!C728=15,"装备位置:头盔",IF(OR(stditems!C728=19,stditems!C728=20,stditems!C728=21),"装备位置:项链",IF(OR(stditems!C728=5,stditems!C728=6),"装备位置:武器",IF(OR(stditems!C728=10,stditems!C728=11),"装备位置:衣服",IF(stditems!C728=16,"装备位置:斗笠",IF(OR(stditems!C728=22,stditems!C728=23),"装备位置:戒指",IF(OR(stditems!C728=24,stditems!C728=26),"装备位置:手镯",IF(stditems!C728=31,"双击使用物品",IF(stditems!C728=4,"书籍,双击使用",IF(stditems!C728=25,"装备位置:毒符",IF(stditems!C728=41,"任务物品",IF(stditems!C728=56,"强化宝石",IF(stditems!C728=0,"药品",IF(stditems!C728=3,"卷轴",IF(stditems!C728=43,"矿石",IF(stditems!C728=2,"可使用物品",IF(stditems!C728=64,"装备位置:腰带",IF(stditems!C728=62,"装备位置:鞋子",IF(stditems!C728=53,"装备位置:宝石\有气血石功能",IF(stditems!C728=63,"装备位置:灵石",IF(stditems!C728=65,"装备位置:官印",IF(stditems!C728=90,"装备位置:灵玉",IF(OR(stditems!C728=72,stditems!C728=73,stditems!C728=74),"装备位置:称号",IF(stditems!C728=30,"装备位置:勋章",IF(stditems!C728=28,"装备位置:马牌",IF(stditems!C728=12,"装备位置:盾牌",IF(OR(stditems!C728=66,stditems!C728=67),"装备位置:时装衣服",IF(OR(stditems!C728=68,stditems!C728=69),"装备位置:时装武器",IF(OR(stditems!C728=75,stditems!C728=76,stditems!C728=77),"装备位置:时装项链",IF(stditems!C728=78,"装备位置:时装头盔",IF(OR(stditems!C728=79,stditems!C728=80),"装备位置:时装手镯",IF(OR(stditems!C728=81,stditems!C728=82),"装备位置:时装戒指",IF(stditems!C728=83,"装备位置:时装勋章",IF(OR(stditems!C728=84,stditems!C728=85),"装备位置:时装腰带",IF(OR(stditems!C728=86,stditems!C728=87),"装备位置:时装靴子",IF(OR(stditems!C728=88,stditems!C728=89),"装备位置:时装宝石","其他物品"))))))))))))))))))))))))))))))))))))</f>
        <v>装备位置:戒指</v>
      </c>
      <c r="C728">
        <f>IF(OR(stditems!C728=5,stditems!C728=10,stditems!C728=11,stditems!C728=30,stditems!C728=16,stditems!C728=12,stditems!C728=25),0,IF(OR(stditems!C728=15,stditems!C728=19,stditems!C728=20,stditems!C728=21,stditems!C728=22,stditems!C728=23,stditems!C728=24,stditems!C728=26,stditems!C728=28,stditems!C728=29,stditems!C728=30,stditems!C728=53,stditems!C728=62,stditems!C728=63,stditems!C728=64,stditems!C728=65,stditems!C728=90),stditems!D728,""))</f>
        <v>204</v>
      </c>
      <c r="D728" t="str">
        <f>IF(ISNA( VLOOKUP(C728,attrDesc!A:C,2,FALSE)),"", "\250/"&amp;VLOOKUP(C728,attrDesc!A:C,2,FALSE)&amp;":"&amp;VLOOKUP(C728,attrDesc!A:C,3,FALSE))</f>
        <v>\250/魔道麻痹:适合道法的魔法攻击麻痹戒指</v>
      </c>
      <c r="F728" t="s">
        <v>1908</v>
      </c>
      <c r="H728" t="str">
        <f t="shared" si="52"/>
        <v>151/装备位置:戒指\249/\250/魔道麻痹:适合道法的魔法攻击麻痹戒指</v>
      </c>
      <c r="I728" t="str">
        <f t="shared" si="53"/>
        <v>魔道麻痹戒指+25=151/装备位置:戒指\249/\250/魔道麻痹:适合道法的魔法攻击麻痹戒指</v>
      </c>
      <c r="J728" t="str">
        <f t="shared" si="54"/>
        <v>\168/[物品备注]\250/很高的几率麻痹敌人</v>
      </c>
      <c r="K728" t="str">
        <f t="shared" si="50"/>
        <v>魔道麻痹戒指+25=\168/[物品备注]\250/很高的几率麻痹敌人</v>
      </c>
      <c r="L728">
        <v>7</v>
      </c>
      <c r="N728" t="str">
        <f t="shared" si="49"/>
        <v xml:space="preserve">魔道麻痹戒指+25 7 </v>
      </c>
    </row>
    <row r="729" spans="1:14" x14ac:dyDescent="0.2">
      <c r="A729" t="str">
        <f>IF(LEN(stditems!B729)=0,"",stditems!B729)</f>
        <v>魔道麻痹戒指+26</v>
      </c>
      <c r="B729" t="str">
        <f>IF(stditems!C729=15,"装备位置:头盔",IF(OR(stditems!C729=19,stditems!C729=20,stditems!C729=21),"装备位置:项链",IF(OR(stditems!C729=5,stditems!C729=6),"装备位置:武器",IF(OR(stditems!C729=10,stditems!C729=11),"装备位置:衣服",IF(stditems!C729=16,"装备位置:斗笠",IF(OR(stditems!C729=22,stditems!C729=23),"装备位置:戒指",IF(OR(stditems!C729=24,stditems!C729=26),"装备位置:手镯",IF(stditems!C729=31,"双击使用物品",IF(stditems!C729=4,"书籍,双击使用",IF(stditems!C729=25,"装备位置:毒符",IF(stditems!C729=41,"任务物品",IF(stditems!C729=56,"强化宝石",IF(stditems!C729=0,"药品",IF(stditems!C729=3,"卷轴",IF(stditems!C729=43,"矿石",IF(stditems!C729=2,"可使用物品",IF(stditems!C729=64,"装备位置:腰带",IF(stditems!C729=62,"装备位置:鞋子",IF(stditems!C729=53,"装备位置:宝石\有气血石功能",IF(stditems!C729=63,"装备位置:灵石",IF(stditems!C729=65,"装备位置:官印",IF(stditems!C729=90,"装备位置:灵玉",IF(OR(stditems!C729=72,stditems!C729=73,stditems!C729=74),"装备位置:称号",IF(stditems!C729=30,"装备位置:勋章",IF(stditems!C729=28,"装备位置:马牌",IF(stditems!C729=12,"装备位置:盾牌",IF(OR(stditems!C729=66,stditems!C729=67),"装备位置:时装衣服",IF(OR(stditems!C729=68,stditems!C729=69),"装备位置:时装武器",IF(OR(stditems!C729=75,stditems!C729=76,stditems!C729=77),"装备位置:时装项链",IF(stditems!C729=78,"装备位置:时装头盔",IF(OR(stditems!C729=79,stditems!C729=80),"装备位置:时装手镯",IF(OR(stditems!C729=81,stditems!C729=82),"装备位置:时装戒指",IF(stditems!C729=83,"装备位置:时装勋章",IF(OR(stditems!C729=84,stditems!C729=85),"装备位置:时装腰带",IF(OR(stditems!C729=86,stditems!C729=87),"装备位置:时装靴子",IF(OR(stditems!C729=88,stditems!C729=89),"装备位置:时装宝石","其他物品"))))))))))))))))))))))))))))))))))))</f>
        <v>装备位置:戒指</v>
      </c>
      <c r="C729">
        <f>IF(OR(stditems!C729=5,stditems!C729=10,stditems!C729=11,stditems!C729=30,stditems!C729=16,stditems!C729=12,stditems!C729=25),0,IF(OR(stditems!C729=15,stditems!C729=19,stditems!C729=20,stditems!C729=21,stditems!C729=22,stditems!C729=23,stditems!C729=24,stditems!C729=26,stditems!C729=28,stditems!C729=29,stditems!C729=30,stditems!C729=53,stditems!C729=62,stditems!C729=63,stditems!C729=64,stditems!C729=65,stditems!C729=90),stditems!D729,""))</f>
        <v>204</v>
      </c>
      <c r="D729" t="str">
        <f>IF(ISNA( VLOOKUP(C729,attrDesc!A:C,2,FALSE)),"", "\250/"&amp;VLOOKUP(C729,attrDesc!A:C,2,FALSE)&amp;":"&amp;VLOOKUP(C729,attrDesc!A:C,3,FALSE))</f>
        <v>\250/魔道麻痹:适合道法的魔法攻击麻痹戒指</v>
      </c>
      <c r="F729" t="s">
        <v>1911</v>
      </c>
      <c r="H729" t="str">
        <f t="shared" si="52"/>
        <v>151/装备位置:戒指\249/\250/魔道麻痹:适合道法的魔法攻击麻痹戒指</v>
      </c>
      <c r="I729" t="str">
        <f t="shared" si="53"/>
        <v>魔道麻痹戒指+26=151/装备位置:戒指\249/\250/魔道麻痹:适合道法的魔法攻击麻痹戒指</v>
      </c>
      <c r="J729" t="str">
        <f t="shared" si="54"/>
        <v>\168/[物品备注]\250/极高的几率麻痹敌人</v>
      </c>
      <c r="K729" t="str">
        <f t="shared" si="50"/>
        <v>魔道麻痹戒指+26=\168/[物品备注]\250/极高的几率麻痹敌人</v>
      </c>
      <c r="L729">
        <v>6</v>
      </c>
      <c r="N729" t="str">
        <f t="shared" si="49"/>
        <v xml:space="preserve">魔道麻痹戒指+26 6 </v>
      </c>
    </row>
    <row r="730" spans="1:14" x14ac:dyDescent="0.2">
      <c r="A730" t="str">
        <f>IF(LEN(stditems!B730)=0,"",stditems!B730)</f>
        <v>魔道麻痹戒指+27</v>
      </c>
      <c r="B730" t="str">
        <f>IF(stditems!C730=15,"装备位置:头盔",IF(OR(stditems!C730=19,stditems!C730=20,stditems!C730=21),"装备位置:项链",IF(OR(stditems!C730=5,stditems!C730=6),"装备位置:武器",IF(OR(stditems!C730=10,stditems!C730=11),"装备位置:衣服",IF(stditems!C730=16,"装备位置:斗笠",IF(OR(stditems!C730=22,stditems!C730=23),"装备位置:戒指",IF(OR(stditems!C730=24,stditems!C730=26),"装备位置:手镯",IF(stditems!C730=31,"双击使用物品",IF(stditems!C730=4,"书籍,双击使用",IF(stditems!C730=25,"装备位置:毒符",IF(stditems!C730=41,"任务物品",IF(stditems!C730=56,"强化宝石",IF(stditems!C730=0,"药品",IF(stditems!C730=3,"卷轴",IF(stditems!C730=43,"矿石",IF(stditems!C730=2,"可使用物品",IF(stditems!C730=64,"装备位置:腰带",IF(stditems!C730=62,"装备位置:鞋子",IF(stditems!C730=53,"装备位置:宝石\有气血石功能",IF(stditems!C730=63,"装备位置:灵石",IF(stditems!C730=65,"装备位置:官印",IF(stditems!C730=90,"装备位置:灵玉",IF(OR(stditems!C730=72,stditems!C730=73,stditems!C730=74),"装备位置:称号",IF(stditems!C730=30,"装备位置:勋章",IF(stditems!C730=28,"装备位置:马牌",IF(stditems!C730=12,"装备位置:盾牌",IF(OR(stditems!C730=66,stditems!C730=67),"装备位置:时装衣服",IF(OR(stditems!C730=68,stditems!C730=69),"装备位置:时装武器",IF(OR(stditems!C730=75,stditems!C730=76,stditems!C730=77),"装备位置:时装项链",IF(stditems!C730=78,"装备位置:时装头盔",IF(OR(stditems!C730=79,stditems!C730=80),"装备位置:时装手镯",IF(OR(stditems!C730=81,stditems!C730=82),"装备位置:时装戒指",IF(stditems!C730=83,"装备位置:时装勋章",IF(OR(stditems!C730=84,stditems!C730=85),"装备位置:时装腰带",IF(OR(stditems!C730=86,stditems!C730=87),"装备位置:时装靴子",IF(OR(stditems!C730=88,stditems!C730=89),"装备位置:时装宝石","其他物品"))))))))))))))))))))))))))))))))))))</f>
        <v>装备位置:戒指</v>
      </c>
      <c r="C730">
        <f>IF(OR(stditems!C730=5,stditems!C730=10,stditems!C730=11,stditems!C730=30,stditems!C730=16,stditems!C730=12,stditems!C730=25),0,IF(OR(stditems!C730=15,stditems!C730=19,stditems!C730=20,stditems!C730=21,stditems!C730=22,stditems!C730=23,stditems!C730=24,stditems!C730=26,stditems!C730=28,stditems!C730=29,stditems!C730=30,stditems!C730=53,stditems!C730=62,stditems!C730=63,stditems!C730=64,stditems!C730=65,stditems!C730=90),stditems!D730,""))</f>
        <v>204</v>
      </c>
      <c r="D730" t="str">
        <f>IF(ISNA( VLOOKUP(C730,attrDesc!A:C,2,FALSE)),"", "\250/"&amp;VLOOKUP(C730,attrDesc!A:C,2,FALSE)&amp;":"&amp;VLOOKUP(C730,attrDesc!A:C,3,FALSE))</f>
        <v>\250/魔道麻痹:适合道法的魔法攻击麻痹戒指</v>
      </c>
      <c r="F730" t="s">
        <v>1911</v>
      </c>
      <c r="H730" t="str">
        <f t="shared" si="52"/>
        <v>151/装备位置:戒指\249/\250/魔道麻痹:适合道法的魔法攻击麻痹戒指</v>
      </c>
      <c r="I730" t="str">
        <f t="shared" si="53"/>
        <v>魔道麻痹戒指+27=151/装备位置:戒指\249/\250/魔道麻痹:适合道法的魔法攻击麻痹戒指</v>
      </c>
      <c r="J730" t="str">
        <f t="shared" si="54"/>
        <v>\168/[物品备注]\250/极高的几率麻痹敌人</v>
      </c>
      <c r="K730" t="str">
        <f t="shared" si="50"/>
        <v>魔道麻痹戒指+27=\168/[物品备注]\250/极高的几率麻痹敌人</v>
      </c>
      <c r="L730">
        <v>6</v>
      </c>
      <c r="N730" t="str">
        <f t="shared" si="49"/>
        <v xml:space="preserve">魔道麻痹戒指+27 6 </v>
      </c>
    </row>
    <row r="731" spans="1:14" x14ac:dyDescent="0.2">
      <c r="A731" t="str">
        <f>IF(LEN(stditems!B731)=0,"",stditems!B731)</f>
        <v>魔道麻痹戒指+28</v>
      </c>
      <c r="B731" t="str">
        <f>IF(stditems!C731=15,"装备位置:头盔",IF(OR(stditems!C731=19,stditems!C731=20,stditems!C731=21),"装备位置:项链",IF(OR(stditems!C731=5,stditems!C731=6),"装备位置:武器",IF(OR(stditems!C731=10,stditems!C731=11),"装备位置:衣服",IF(stditems!C731=16,"装备位置:斗笠",IF(OR(stditems!C731=22,stditems!C731=23),"装备位置:戒指",IF(OR(stditems!C731=24,stditems!C731=26),"装备位置:手镯",IF(stditems!C731=31,"双击使用物品",IF(stditems!C731=4,"书籍,双击使用",IF(stditems!C731=25,"装备位置:毒符",IF(stditems!C731=41,"任务物品",IF(stditems!C731=56,"强化宝石",IF(stditems!C731=0,"药品",IF(stditems!C731=3,"卷轴",IF(stditems!C731=43,"矿石",IF(stditems!C731=2,"可使用物品",IF(stditems!C731=64,"装备位置:腰带",IF(stditems!C731=62,"装备位置:鞋子",IF(stditems!C731=53,"装备位置:宝石\有气血石功能",IF(stditems!C731=63,"装备位置:灵石",IF(stditems!C731=65,"装备位置:官印",IF(stditems!C731=90,"装备位置:灵玉",IF(OR(stditems!C731=72,stditems!C731=73,stditems!C731=74),"装备位置:称号",IF(stditems!C731=30,"装备位置:勋章",IF(stditems!C731=28,"装备位置:马牌",IF(stditems!C731=12,"装备位置:盾牌",IF(OR(stditems!C731=66,stditems!C731=67),"装备位置:时装衣服",IF(OR(stditems!C731=68,stditems!C731=69),"装备位置:时装武器",IF(OR(stditems!C731=75,stditems!C731=76,stditems!C731=77),"装备位置:时装项链",IF(stditems!C731=78,"装备位置:时装头盔",IF(OR(stditems!C731=79,stditems!C731=80),"装备位置:时装手镯",IF(OR(stditems!C731=81,stditems!C731=82),"装备位置:时装戒指",IF(stditems!C731=83,"装备位置:时装勋章",IF(OR(stditems!C731=84,stditems!C731=85),"装备位置:时装腰带",IF(OR(stditems!C731=86,stditems!C731=87),"装备位置:时装靴子",IF(OR(stditems!C731=88,stditems!C731=89),"装备位置:时装宝石","其他物品"))))))))))))))))))))))))))))))))))))</f>
        <v>装备位置:戒指</v>
      </c>
      <c r="C731">
        <f>IF(OR(stditems!C731=5,stditems!C731=10,stditems!C731=11,stditems!C731=30,stditems!C731=16,stditems!C731=12,stditems!C731=25),0,IF(OR(stditems!C731=15,stditems!C731=19,stditems!C731=20,stditems!C731=21,stditems!C731=22,stditems!C731=23,stditems!C731=24,stditems!C731=26,stditems!C731=28,stditems!C731=29,stditems!C731=30,stditems!C731=53,stditems!C731=62,stditems!C731=63,stditems!C731=64,stditems!C731=65,stditems!C731=90),stditems!D731,""))</f>
        <v>204</v>
      </c>
      <c r="D731" t="str">
        <f>IF(ISNA( VLOOKUP(C731,attrDesc!A:C,2,FALSE)),"", "\250/"&amp;VLOOKUP(C731,attrDesc!A:C,2,FALSE)&amp;":"&amp;VLOOKUP(C731,attrDesc!A:C,3,FALSE))</f>
        <v>\250/魔道麻痹:适合道法的魔法攻击麻痹戒指</v>
      </c>
      <c r="F731" t="s">
        <v>1910</v>
      </c>
      <c r="H731" t="str">
        <f t="shared" si="52"/>
        <v>151/装备位置:戒指\249/\250/魔道麻痹:适合道法的魔法攻击麻痹戒指</v>
      </c>
      <c r="I731" t="str">
        <f t="shared" si="53"/>
        <v>魔道麻痹戒指+28=151/装备位置:戒指\249/\250/魔道麻痹:适合道法的魔法攻击麻痹戒指</v>
      </c>
      <c r="J731" t="str">
        <f t="shared" si="54"/>
        <v>\168/[物品备注]\250/极高的几率麻痹敌人</v>
      </c>
      <c r="K731" t="str">
        <f t="shared" si="50"/>
        <v>魔道麻痹戒指+28=\168/[物品备注]\250/极高的几率麻痹敌人</v>
      </c>
      <c r="L731">
        <v>6</v>
      </c>
      <c r="N731" t="str">
        <f t="shared" si="49"/>
        <v xml:space="preserve">魔道麻痹戒指+28 6 </v>
      </c>
    </row>
    <row r="732" spans="1:14" x14ac:dyDescent="0.2">
      <c r="A732" t="str">
        <f>IF(LEN(stditems!B732)=0,"",stditems!B732)</f>
        <v>魔道麻痹戒指+29</v>
      </c>
      <c r="B732" t="str">
        <f>IF(stditems!C732=15,"装备位置:头盔",IF(OR(stditems!C732=19,stditems!C732=20,stditems!C732=21),"装备位置:项链",IF(OR(stditems!C732=5,stditems!C732=6),"装备位置:武器",IF(OR(stditems!C732=10,stditems!C732=11),"装备位置:衣服",IF(stditems!C732=16,"装备位置:斗笠",IF(OR(stditems!C732=22,stditems!C732=23),"装备位置:戒指",IF(OR(stditems!C732=24,stditems!C732=26),"装备位置:手镯",IF(stditems!C732=31,"双击使用物品",IF(stditems!C732=4,"书籍,双击使用",IF(stditems!C732=25,"装备位置:毒符",IF(stditems!C732=41,"任务物品",IF(stditems!C732=56,"强化宝石",IF(stditems!C732=0,"药品",IF(stditems!C732=3,"卷轴",IF(stditems!C732=43,"矿石",IF(stditems!C732=2,"可使用物品",IF(stditems!C732=64,"装备位置:腰带",IF(stditems!C732=62,"装备位置:鞋子",IF(stditems!C732=53,"装备位置:宝石\有气血石功能",IF(stditems!C732=63,"装备位置:灵石",IF(stditems!C732=65,"装备位置:官印",IF(stditems!C732=90,"装备位置:灵玉",IF(OR(stditems!C732=72,stditems!C732=73,stditems!C732=74),"装备位置:称号",IF(stditems!C732=30,"装备位置:勋章",IF(stditems!C732=28,"装备位置:马牌",IF(stditems!C732=12,"装备位置:盾牌",IF(OR(stditems!C732=66,stditems!C732=67),"装备位置:时装衣服",IF(OR(stditems!C732=68,stditems!C732=69),"装备位置:时装武器",IF(OR(stditems!C732=75,stditems!C732=76,stditems!C732=77),"装备位置:时装项链",IF(stditems!C732=78,"装备位置:时装头盔",IF(OR(stditems!C732=79,stditems!C732=80),"装备位置:时装手镯",IF(OR(stditems!C732=81,stditems!C732=82),"装备位置:时装戒指",IF(stditems!C732=83,"装备位置:时装勋章",IF(OR(stditems!C732=84,stditems!C732=85),"装备位置:时装腰带",IF(OR(stditems!C732=86,stditems!C732=87),"装备位置:时装靴子",IF(OR(stditems!C732=88,stditems!C732=89),"装备位置:时装宝石","其他物品"))))))))))))))))))))))))))))))))))))</f>
        <v>装备位置:戒指</v>
      </c>
      <c r="C732">
        <f>IF(OR(stditems!C732=5,stditems!C732=10,stditems!C732=11,stditems!C732=30,stditems!C732=16,stditems!C732=12,stditems!C732=25),0,IF(OR(stditems!C732=15,stditems!C732=19,stditems!C732=20,stditems!C732=21,stditems!C732=22,stditems!C732=23,stditems!C732=24,stditems!C732=26,stditems!C732=28,stditems!C732=29,stditems!C732=30,stditems!C732=53,stditems!C732=62,stditems!C732=63,stditems!C732=64,stditems!C732=65,stditems!C732=90),stditems!D732,""))</f>
        <v>204</v>
      </c>
      <c r="D732" t="str">
        <f>IF(ISNA( VLOOKUP(C732,attrDesc!A:C,2,FALSE)),"", "\250/"&amp;VLOOKUP(C732,attrDesc!A:C,2,FALSE)&amp;":"&amp;VLOOKUP(C732,attrDesc!A:C,3,FALSE))</f>
        <v>\250/魔道麻痹:适合道法的魔法攻击麻痹戒指</v>
      </c>
      <c r="F732" t="s">
        <v>1910</v>
      </c>
      <c r="H732" t="str">
        <f t="shared" si="52"/>
        <v>151/装备位置:戒指\249/\250/魔道麻痹:适合道法的魔法攻击麻痹戒指</v>
      </c>
      <c r="I732" t="str">
        <f t="shared" si="53"/>
        <v>魔道麻痹戒指+29=151/装备位置:戒指\249/\250/魔道麻痹:适合道法的魔法攻击麻痹戒指</v>
      </c>
      <c r="J732" t="str">
        <f t="shared" si="54"/>
        <v>\168/[物品备注]\250/极高的几率麻痹敌人</v>
      </c>
      <c r="K732" t="str">
        <f t="shared" si="50"/>
        <v>魔道麻痹戒指+29=\168/[物品备注]\250/极高的几率麻痹敌人</v>
      </c>
      <c r="L732">
        <v>6</v>
      </c>
      <c r="N732" t="str">
        <f t="shared" si="49"/>
        <v xml:space="preserve">魔道麻痹戒指+29 6 </v>
      </c>
    </row>
    <row r="733" spans="1:14" x14ac:dyDescent="0.2">
      <c r="A733" t="str">
        <f>IF(LEN(stditems!B733)=0,"",stditems!B733)</f>
        <v>魔道麻痹戒指+30</v>
      </c>
      <c r="B733" t="str">
        <f>IF(stditems!C733=15,"装备位置:头盔",IF(OR(stditems!C733=19,stditems!C733=20,stditems!C733=21),"装备位置:项链",IF(OR(stditems!C733=5,stditems!C733=6),"装备位置:武器",IF(OR(stditems!C733=10,stditems!C733=11),"装备位置:衣服",IF(stditems!C733=16,"装备位置:斗笠",IF(OR(stditems!C733=22,stditems!C733=23),"装备位置:戒指",IF(OR(stditems!C733=24,stditems!C733=26),"装备位置:手镯",IF(stditems!C733=31,"双击使用物品",IF(stditems!C733=4,"书籍,双击使用",IF(stditems!C733=25,"装备位置:毒符",IF(stditems!C733=41,"任务物品",IF(stditems!C733=56,"强化宝石",IF(stditems!C733=0,"药品",IF(stditems!C733=3,"卷轴",IF(stditems!C733=43,"矿石",IF(stditems!C733=2,"可使用物品",IF(stditems!C733=64,"装备位置:腰带",IF(stditems!C733=62,"装备位置:鞋子",IF(stditems!C733=53,"装备位置:宝石\有气血石功能",IF(stditems!C733=63,"装备位置:灵石",IF(stditems!C733=65,"装备位置:官印",IF(stditems!C733=90,"装备位置:灵玉",IF(OR(stditems!C733=72,stditems!C733=73,stditems!C733=74),"装备位置:称号",IF(stditems!C733=30,"装备位置:勋章",IF(stditems!C733=28,"装备位置:马牌",IF(stditems!C733=12,"装备位置:盾牌",IF(OR(stditems!C733=66,stditems!C733=67),"装备位置:时装衣服",IF(OR(stditems!C733=68,stditems!C733=69),"装备位置:时装武器",IF(OR(stditems!C733=75,stditems!C733=76,stditems!C733=77),"装备位置:时装项链",IF(stditems!C733=78,"装备位置:时装头盔",IF(OR(stditems!C733=79,stditems!C733=80),"装备位置:时装手镯",IF(OR(stditems!C733=81,stditems!C733=82),"装备位置:时装戒指",IF(stditems!C733=83,"装备位置:时装勋章",IF(OR(stditems!C733=84,stditems!C733=85),"装备位置:时装腰带",IF(OR(stditems!C733=86,stditems!C733=87),"装备位置:时装靴子",IF(OR(stditems!C733=88,stditems!C733=89),"装备位置:时装宝石","其他物品"))))))))))))))))))))))))))))))))))))</f>
        <v>装备位置:戒指</v>
      </c>
      <c r="C733">
        <f>IF(OR(stditems!C733=5,stditems!C733=10,stditems!C733=11,stditems!C733=30,stditems!C733=16,stditems!C733=12,stditems!C733=25),0,IF(OR(stditems!C733=15,stditems!C733=19,stditems!C733=20,stditems!C733=21,stditems!C733=22,stditems!C733=23,stditems!C733=24,stditems!C733=26,stditems!C733=28,stditems!C733=29,stditems!C733=30,stditems!C733=53,stditems!C733=62,stditems!C733=63,stditems!C733=64,stditems!C733=65,stditems!C733=90),stditems!D733,""))</f>
        <v>204</v>
      </c>
      <c r="D733" t="str">
        <f>IF(ISNA( VLOOKUP(C733,attrDesc!A:C,2,FALSE)),"", "\250/"&amp;VLOOKUP(C733,attrDesc!A:C,2,FALSE)&amp;":"&amp;VLOOKUP(C733,attrDesc!A:C,3,FALSE))</f>
        <v>\250/魔道麻痹:适合道法的魔法攻击麻痹戒指</v>
      </c>
      <c r="F733" t="s">
        <v>1910</v>
      </c>
      <c r="H733" t="str">
        <f t="shared" si="52"/>
        <v>151/装备位置:戒指\249/\250/魔道麻痹:适合道法的魔法攻击麻痹戒指</v>
      </c>
      <c r="I733" t="str">
        <f t="shared" si="53"/>
        <v>魔道麻痹戒指+30=151/装备位置:戒指\249/\250/魔道麻痹:适合道法的魔法攻击麻痹戒指</v>
      </c>
      <c r="J733" t="str">
        <f t="shared" si="54"/>
        <v>\168/[物品备注]\250/极高的几率麻痹敌人</v>
      </c>
      <c r="K733" t="str">
        <f t="shared" si="50"/>
        <v>魔道麻痹戒指+30=\168/[物品备注]\250/极高的几率麻痹敌人</v>
      </c>
      <c r="L733">
        <v>5</v>
      </c>
      <c r="N733" t="str">
        <f t="shared" si="49"/>
        <v xml:space="preserve">魔道麻痹戒指+30 5 </v>
      </c>
    </row>
    <row r="734" spans="1:14" x14ac:dyDescent="0.2">
      <c r="A734" t="str">
        <f>IF(LEN(stditems!B734)=0,"",stditems!B734)</f>
        <v>时装碎片</v>
      </c>
      <c r="B734" t="str">
        <f>IF(stditems!C734=15,"装备位置:头盔",IF(OR(stditems!C734=19,stditems!C734=20,stditems!C734=21),"装备位置:项链",IF(OR(stditems!C734=5,stditems!C734=6),"装备位置:武器",IF(OR(stditems!C734=10,stditems!C734=11),"装备位置:衣服",IF(stditems!C734=16,"装备位置:斗笠",IF(OR(stditems!C734=22,stditems!C734=23),"装备位置:戒指",IF(OR(stditems!C734=24,stditems!C734=26),"装备位置:手镯",IF(stditems!C734=31,"双击使用物品",IF(stditems!C734=4,"书籍,双击使用",IF(stditems!C734=25,"装备位置:毒符",IF(stditems!C734=41,"任务物品",IF(stditems!C734=56,"强化宝石",IF(stditems!C734=0,"药品",IF(stditems!C734=3,"卷轴",IF(stditems!C734=43,"矿石",IF(stditems!C734=2,"可使用物品",IF(stditems!C734=64,"装备位置:腰带",IF(stditems!C734=62,"装备位置:鞋子",IF(stditems!C734=53,"装备位置:宝石\有气血石功能",IF(stditems!C734=63,"装备位置:灵石",IF(stditems!C734=65,"装备位置:官印",IF(stditems!C734=90,"装备位置:灵玉",IF(OR(stditems!C734=72,stditems!C734=73,stditems!C734=74),"装备位置:称号",IF(stditems!C734=30,"装备位置:勋章",IF(stditems!C734=28,"装备位置:马牌",IF(stditems!C734=12,"装备位置:盾牌",IF(OR(stditems!C734=66,stditems!C734=67),"装备位置:时装衣服",IF(OR(stditems!C734=68,stditems!C734=69),"装备位置:时装武器",IF(OR(stditems!C734=75,stditems!C734=76,stditems!C734=77),"装备位置:时装项链",IF(stditems!C734=78,"装备位置:时装头盔",IF(OR(stditems!C734=79,stditems!C734=80),"装备位置:时装手镯",IF(OR(stditems!C734=81,stditems!C734=82),"装备位置:时装戒指",IF(stditems!C734=83,"装备位置:时装勋章",IF(OR(stditems!C734=84,stditems!C734=85),"装备位置:时装腰带",IF(OR(stditems!C734=86,stditems!C734=87),"装备位置:时装靴子",IF(OR(stditems!C734=88,stditems!C734=89),"装备位置:时装宝石","其他物品"))))))))))))))))))))))))))))))))))))</f>
        <v>其他物品</v>
      </c>
      <c r="C734" t="str">
        <f>IF(OR(stditems!C734=5,stditems!C734=10,stditems!C734=11,stditems!C734=30,stditems!C734=16,stditems!C734=12,stditems!C734=25),0,IF(OR(stditems!C734=15,stditems!C734=19,stditems!C734=20,stditems!C734=21,stditems!C734=22,stditems!C734=23,stditems!C734=24,stditems!C734=26,stditems!C734=28,stditems!C734=29,stditems!C734=30,stditems!C734=53,stditems!C734=62,stditems!C734=63,stditems!C734=64,stditems!C734=65,stditems!C734=90),stditems!D734,""))</f>
        <v/>
      </c>
      <c r="D734" t="str">
        <f>IF(ISNA( VLOOKUP(C734,attrDesc!A:C,2,FALSE)),"", "\250/"&amp;VLOOKUP(C734,attrDesc!A:C,2,FALSE)&amp;":"&amp;VLOOKUP(C734,attrDesc!A:C,3,FALSE))</f>
        <v/>
      </c>
      <c r="F734" t="s">
        <v>1912</v>
      </c>
      <c r="H734" t="str">
        <f t="shared" si="52"/>
        <v>151/其他物品</v>
      </c>
      <c r="I734" t="str">
        <f t="shared" si="53"/>
        <v>时装碎片=151/其他物品</v>
      </c>
      <c r="J734" t="str">
        <f t="shared" si="54"/>
        <v>\168/[物品备注]\250/可以和时装图纸合成时装</v>
      </c>
      <c r="K734" t="str">
        <f t="shared" si="50"/>
        <v>时装碎片=\168/[物品备注]\250/可以和时装图纸合成时装</v>
      </c>
    </row>
    <row r="735" spans="1:14" x14ac:dyDescent="0.2">
      <c r="A735" t="str">
        <f>IF(LEN(stditems!B735)=0,"",stditems!B735)</f>
        <v>低级时装图纸</v>
      </c>
      <c r="B735" t="str">
        <f>IF(stditems!C735=15,"装备位置:头盔",IF(OR(stditems!C735=19,stditems!C735=20,stditems!C735=21),"装备位置:项链",IF(OR(stditems!C735=5,stditems!C735=6),"装备位置:武器",IF(OR(stditems!C735=10,stditems!C735=11),"装备位置:衣服",IF(stditems!C735=16,"装备位置:斗笠",IF(OR(stditems!C735=22,stditems!C735=23),"装备位置:戒指",IF(OR(stditems!C735=24,stditems!C735=26),"装备位置:手镯",IF(stditems!C735=31,"双击使用物品",IF(stditems!C735=4,"书籍,双击使用",IF(stditems!C735=25,"装备位置:毒符",IF(stditems!C735=41,"任务物品",IF(stditems!C735=56,"强化宝石",IF(stditems!C735=0,"药品",IF(stditems!C735=3,"卷轴",IF(stditems!C735=43,"矿石",IF(stditems!C735=2,"可使用物品",IF(stditems!C735=64,"装备位置:腰带",IF(stditems!C735=62,"装备位置:鞋子",IF(stditems!C735=53,"装备位置:宝石\有气血石功能",IF(stditems!C735=63,"装备位置:灵石",IF(stditems!C735=65,"装备位置:官印",IF(stditems!C735=90,"装备位置:灵玉",IF(OR(stditems!C735=72,stditems!C735=73,stditems!C735=74),"装备位置:称号",IF(stditems!C735=30,"装备位置:勋章",IF(stditems!C735=28,"装备位置:马牌",IF(stditems!C735=12,"装备位置:盾牌",IF(OR(stditems!C735=66,stditems!C735=67),"装备位置:时装衣服",IF(OR(stditems!C735=68,stditems!C735=69),"装备位置:时装武器",IF(OR(stditems!C735=75,stditems!C735=76,stditems!C735=77),"装备位置:时装项链",IF(stditems!C735=78,"装备位置:时装头盔",IF(OR(stditems!C735=79,stditems!C735=80),"装备位置:时装手镯",IF(OR(stditems!C735=81,stditems!C735=82),"装备位置:时装戒指",IF(stditems!C735=83,"装备位置:时装勋章",IF(OR(stditems!C735=84,stditems!C735=85),"装备位置:时装腰带",IF(OR(stditems!C735=86,stditems!C735=87),"装备位置:时装靴子",IF(OR(stditems!C735=88,stditems!C735=89),"装备位置:时装宝石","其他物品"))))))))))))))))))))))))))))))))))))</f>
        <v>其他物品</v>
      </c>
      <c r="C735" t="str">
        <f>IF(OR(stditems!C735=5,stditems!C735=10,stditems!C735=11,stditems!C735=30,stditems!C735=16,stditems!C735=12,stditems!C735=25),0,IF(OR(stditems!C735=15,stditems!C735=19,stditems!C735=20,stditems!C735=21,stditems!C735=22,stditems!C735=23,stditems!C735=24,stditems!C735=26,stditems!C735=28,stditems!C735=29,stditems!C735=30,stditems!C735=53,stditems!C735=62,stditems!C735=63,stditems!C735=64,stditems!C735=65,stditems!C735=90),stditems!D735,""))</f>
        <v/>
      </c>
      <c r="D735" t="str">
        <f>IF(ISNA( VLOOKUP(C735,attrDesc!A:C,2,FALSE)),"", "\250/"&amp;VLOOKUP(C735,attrDesc!A:C,2,FALSE)&amp;":"&amp;VLOOKUP(C735,attrDesc!A:C,3,FALSE))</f>
        <v/>
      </c>
      <c r="F735" t="s">
        <v>2086</v>
      </c>
      <c r="H735" t="str">
        <f t="shared" si="52"/>
        <v>151/其他物品</v>
      </c>
      <c r="I735" t="str">
        <f t="shared" si="53"/>
        <v>低级时装图纸=151/其他物品</v>
      </c>
      <c r="J735" t="str">
        <f t="shared" si="54"/>
        <v>\168/[物品备注]\250/可以和时装碎片合成低级时装宝箱</v>
      </c>
      <c r="K735" t="str">
        <f t="shared" si="50"/>
        <v>低级时装图纸=\168/[物品备注]\250/可以和时装碎片合成低级时装宝箱</v>
      </c>
    </row>
    <row r="736" spans="1:14" x14ac:dyDescent="0.2">
      <c r="A736" t="str">
        <f>IF(LEN(stditems!B736)=0,"",stditems!B736)</f>
        <v>中级时装图纸</v>
      </c>
      <c r="B736" t="str">
        <f>IF(stditems!C736=15,"装备位置:头盔",IF(OR(stditems!C736=19,stditems!C736=20,stditems!C736=21),"装备位置:项链",IF(OR(stditems!C736=5,stditems!C736=6),"装备位置:武器",IF(OR(stditems!C736=10,stditems!C736=11),"装备位置:衣服",IF(stditems!C736=16,"装备位置:斗笠",IF(OR(stditems!C736=22,stditems!C736=23),"装备位置:戒指",IF(OR(stditems!C736=24,stditems!C736=26),"装备位置:手镯",IF(stditems!C736=31,"双击使用物品",IF(stditems!C736=4,"书籍,双击使用",IF(stditems!C736=25,"装备位置:毒符",IF(stditems!C736=41,"任务物品",IF(stditems!C736=56,"强化宝石",IF(stditems!C736=0,"药品",IF(stditems!C736=3,"卷轴",IF(stditems!C736=43,"矿石",IF(stditems!C736=2,"可使用物品",IF(stditems!C736=64,"装备位置:腰带",IF(stditems!C736=62,"装备位置:鞋子",IF(stditems!C736=53,"装备位置:宝石\有气血石功能",IF(stditems!C736=63,"装备位置:灵石",IF(stditems!C736=65,"装备位置:官印",IF(stditems!C736=90,"装备位置:灵玉",IF(OR(stditems!C736=72,stditems!C736=73,stditems!C736=74),"装备位置:称号",IF(stditems!C736=30,"装备位置:勋章",IF(stditems!C736=28,"装备位置:马牌",IF(stditems!C736=12,"装备位置:盾牌",IF(OR(stditems!C736=66,stditems!C736=67),"装备位置:时装衣服",IF(OR(stditems!C736=68,stditems!C736=69),"装备位置:时装武器",IF(OR(stditems!C736=75,stditems!C736=76,stditems!C736=77),"装备位置:时装项链",IF(stditems!C736=78,"装备位置:时装头盔",IF(OR(stditems!C736=79,stditems!C736=80),"装备位置:时装手镯",IF(OR(stditems!C736=81,stditems!C736=82),"装备位置:时装戒指",IF(stditems!C736=83,"装备位置:时装勋章",IF(OR(stditems!C736=84,stditems!C736=85),"装备位置:时装腰带",IF(OR(stditems!C736=86,stditems!C736=87),"装备位置:时装靴子",IF(OR(stditems!C736=88,stditems!C736=89),"装备位置:时装宝石","其他物品"))))))))))))))))))))))))))))))))))))</f>
        <v>其他物品</v>
      </c>
      <c r="C736" t="str">
        <f>IF(OR(stditems!C736=5,stditems!C736=10,stditems!C736=11,stditems!C736=30,stditems!C736=16,stditems!C736=12,stditems!C736=25),0,IF(OR(stditems!C736=15,stditems!C736=19,stditems!C736=20,stditems!C736=21,stditems!C736=22,stditems!C736=23,stditems!C736=24,stditems!C736=26,stditems!C736=28,stditems!C736=29,stditems!C736=30,stditems!C736=53,stditems!C736=62,stditems!C736=63,stditems!C736=64,stditems!C736=65,stditems!C736=90),stditems!D736,""))</f>
        <v/>
      </c>
      <c r="D736" t="str">
        <f>IF(ISNA( VLOOKUP(C736,attrDesc!A:C,2,FALSE)),"", "\250/"&amp;VLOOKUP(C736,attrDesc!A:C,2,FALSE)&amp;":"&amp;VLOOKUP(C736,attrDesc!A:C,3,FALSE))</f>
        <v/>
      </c>
      <c r="F736" t="s">
        <v>2087</v>
      </c>
      <c r="H736" t="str">
        <f t="shared" si="52"/>
        <v>151/其他物品</v>
      </c>
      <c r="I736" t="str">
        <f t="shared" si="53"/>
        <v>中级时装图纸=151/其他物品</v>
      </c>
      <c r="J736" t="str">
        <f t="shared" si="54"/>
        <v>\168/[物品备注]\250/可以和时装碎片合成高级时装宝箱</v>
      </c>
      <c r="K736" t="str">
        <f t="shared" si="50"/>
        <v>中级时装图纸=\168/[物品备注]\250/可以和时装碎片合成高级时装宝箱</v>
      </c>
    </row>
    <row r="737" spans="1:11" x14ac:dyDescent="0.2">
      <c r="A737" t="str">
        <f>IF(LEN(stditems!B737)=0,"",stditems!B737)</f>
        <v>高级时装图纸</v>
      </c>
      <c r="B737" t="str">
        <f>IF(stditems!C737=15,"装备位置:头盔",IF(OR(stditems!C737=19,stditems!C737=20,stditems!C737=21),"装备位置:项链",IF(OR(stditems!C737=5,stditems!C737=6),"装备位置:武器",IF(OR(stditems!C737=10,stditems!C737=11),"装备位置:衣服",IF(stditems!C737=16,"装备位置:斗笠",IF(OR(stditems!C737=22,stditems!C737=23),"装备位置:戒指",IF(OR(stditems!C737=24,stditems!C737=26),"装备位置:手镯",IF(stditems!C737=31,"双击使用物品",IF(stditems!C737=4,"书籍,双击使用",IF(stditems!C737=25,"装备位置:毒符",IF(stditems!C737=41,"任务物品",IF(stditems!C737=56,"强化宝石",IF(stditems!C737=0,"药品",IF(stditems!C737=3,"卷轴",IF(stditems!C737=43,"矿石",IF(stditems!C737=2,"可使用物品",IF(stditems!C737=64,"装备位置:腰带",IF(stditems!C737=62,"装备位置:鞋子",IF(stditems!C737=53,"装备位置:宝石\有气血石功能",IF(stditems!C737=63,"装备位置:灵石",IF(stditems!C737=65,"装备位置:官印",IF(stditems!C737=90,"装备位置:灵玉",IF(OR(stditems!C737=72,stditems!C737=73,stditems!C737=74),"装备位置:称号",IF(stditems!C737=30,"装备位置:勋章",IF(stditems!C737=28,"装备位置:马牌",IF(stditems!C737=12,"装备位置:盾牌",IF(OR(stditems!C737=66,stditems!C737=67),"装备位置:时装衣服",IF(OR(stditems!C737=68,stditems!C737=69),"装备位置:时装武器",IF(OR(stditems!C737=75,stditems!C737=76,stditems!C737=77),"装备位置:时装项链",IF(stditems!C737=78,"装备位置:时装头盔",IF(OR(stditems!C737=79,stditems!C737=80),"装备位置:时装手镯",IF(OR(stditems!C737=81,stditems!C737=82),"装备位置:时装戒指",IF(stditems!C737=83,"装备位置:时装勋章",IF(OR(stditems!C737=84,stditems!C737=85),"装备位置:时装腰带",IF(OR(stditems!C737=86,stditems!C737=87),"装备位置:时装靴子",IF(OR(stditems!C737=88,stditems!C737=89),"装备位置:时装宝石","其他物品"))))))))))))))))))))))))))))))))))))</f>
        <v>其他物品</v>
      </c>
      <c r="C737" t="str">
        <f>IF(OR(stditems!C737=5,stditems!C737=10,stditems!C737=11,stditems!C737=30,stditems!C737=16,stditems!C737=12,stditems!C737=25),0,IF(OR(stditems!C737=15,stditems!C737=19,stditems!C737=20,stditems!C737=21,stditems!C737=22,stditems!C737=23,stditems!C737=24,stditems!C737=26,stditems!C737=28,stditems!C737=29,stditems!C737=30,stditems!C737=53,stditems!C737=62,stditems!C737=63,stditems!C737=64,stditems!C737=65,stditems!C737=90),stditems!D737,""))</f>
        <v/>
      </c>
      <c r="D737" t="str">
        <f>IF(ISNA( VLOOKUP(C737,attrDesc!A:C,2,FALSE)),"", "\250/"&amp;VLOOKUP(C737,attrDesc!A:C,2,FALSE)&amp;":"&amp;VLOOKUP(C737,attrDesc!A:C,3,FALSE))</f>
        <v/>
      </c>
      <c r="F737" t="s">
        <v>2088</v>
      </c>
      <c r="H737" t="str">
        <f t="shared" si="52"/>
        <v>151/其他物品</v>
      </c>
      <c r="I737" t="str">
        <f t="shared" si="53"/>
        <v>高级时装图纸=151/其他物品</v>
      </c>
      <c r="J737" t="str">
        <f t="shared" si="54"/>
        <v>\168/[物品备注]\250/可以和时装碎片合成稀有时装宝箱</v>
      </c>
      <c r="K737" t="str">
        <f t="shared" si="50"/>
        <v>高级时装图纸=\168/[物品备注]\250/可以和时装碎片合成稀有时装宝箱</v>
      </c>
    </row>
    <row r="738" spans="1:11" x14ac:dyDescent="0.2">
      <c r="A738" t="str">
        <f>IF(LEN(stditems!B738)=0,"",stditems!B738)</f>
        <v>时装精粹</v>
      </c>
      <c r="B738" t="str">
        <f>IF(stditems!C738=15,"装备位置:头盔",IF(OR(stditems!C738=19,stditems!C738=20,stditems!C738=21),"装备位置:项链",IF(OR(stditems!C738=5,stditems!C738=6),"装备位置:武器",IF(OR(stditems!C738=10,stditems!C738=11),"装备位置:衣服",IF(stditems!C738=16,"装备位置:斗笠",IF(OR(stditems!C738=22,stditems!C738=23),"装备位置:戒指",IF(OR(stditems!C738=24,stditems!C738=26),"装备位置:手镯",IF(stditems!C738=31,"双击使用物品",IF(stditems!C738=4,"书籍,双击使用",IF(stditems!C738=25,"装备位置:毒符",IF(stditems!C738=41,"任务物品",IF(stditems!C738=56,"强化宝石",IF(stditems!C738=0,"药品",IF(stditems!C738=3,"卷轴",IF(stditems!C738=43,"矿石",IF(stditems!C738=2,"可使用物品",IF(stditems!C738=64,"装备位置:腰带",IF(stditems!C738=62,"装备位置:鞋子",IF(stditems!C738=53,"装备位置:宝石\有气血石功能",IF(stditems!C738=63,"装备位置:灵石",IF(stditems!C738=65,"装备位置:官印",IF(stditems!C738=90,"装备位置:灵玉",IF(OR(stditems!C738=72,stditems!C738=73,stditems!C738=74),"装备位置:称号",IF(stditems!C738=30,"装备位置:勋章",IF(stditems!C738=28,"装备位置:马牌",IF(stditems!C738=12,"装备位置:盾牌",IF(OR(stditems!C738=66,stditems!C738=67),"装备位置:时装衣服",IF(OR(stditems!C738=68,stditems!C738=69),"装备位置:时装武器",IF(OR(stditems!C738=75,stditems!C738=76,stditems!C738=77),"装备位置:时装项链",IF(stditems!C738=78,"装备位置:时装头盔",IF(OR(stditems!C738=79,stditems!C738=80),"装备位置:时装手镯",IF(OR(stditems!C738=81,stditems!C738=82),"装备位置:时装戒指",IF(stditems!C738=83,"装备位置:时装勋章",IF(OR(stditems!C738=84,stditems!C738=85),"装备位置:时装腰带",IF(OR(stditems!C738=86,stditems!C738=87),"装备位置:时装靴子",IF(OR(stditems!C738=88,stditems!C738=89),"装备位置:时装宝石","其他物品"))))))))))))))))))))))))))))))))))))</f>
        <v>其他物品</v>
      </c>
      <c r="C738" t="str">
        <f>IF(OR(stditems!C738=5,stditems!C738=10,stditems!C738=11,stditems!C738=30,stditems!C738=16,stditems!C738=12,stditems!C738=25),0,IF(OR(stditems!C738=15,stditems!C738=19,stditems!C738=20,stditems!C738=21,stditems!C738=22,stditems!C738=23,stditems!C738=24,stditems!C738=26,stditems!C738=28,stditems!C738=29,stditems!C738=30,stditems!C738=53,stditems!C738=62,stditems!C738=63,stditems!C738=64,stditems!C738=65,stditems!C738=90),stditems!D738,""))</f>
        <v/>
      </c>
      <c r="D738" t="str">
        <f>IF(ISNA( VLOOKUP(C738,attrDesc!A:C,2,FALSE)),"", "\250/"&amp;VLOOKUP(C738,attrDesc!A:C,2,FALSE)&amp;":"&amp;VLOOKUP(C738,attrDesc!A:C,3,FALSE))</f>
        <v/>
      </c>
      <c r="F738" t="s">
        <v>2085</v>
      </c>
      <c r="H738" t="str">
        <f t="shared" si="52"/>
        <v>151/其他物品</v>
      </c>
      <c r="I738" t="str">
        <f t="shared" si="53"/>
        <v>时装精粹=151/其他物品</v>
      </c>
      <c r="J738" t="str">
        <f t="shared" si="54"/>
        <v>\168/[物品备注]\250/可以使低级、高级时装升级成稀有时装</v>
      </c>
      <c r="K738" t="str">
        <f t="shared" si="50"/>
        <v>时装精粹=\168/[物品备注]\250/可以使低级、高级时装升级成稀有时装</v>
      </c>
    </row>
    <row r="739" spans="1:11" x14ac:dyDescent="0.2">
      <c r="A739" t="str">
        <f>IF(LEN(stditems!B739)=0,"",stditems!B739)</f>
        <v>时装复刻能量石</v>
      </c>
      <c r="B739" t="str">
        <f>IF(stditems!C739=15,"装备位置:头盔",IF(OR(stditems!C739=19,stditems!C739=20,stditems!C739=21),"装备位置:项链",IF(OR(stditems!C739=5,stditems!C739=6),"装备位置:武器",IF(OR(stditems!C739=10,stditems!C739=11),"装备位置:衣服",IF(stditems!C739=16,"装备位置:斗笠",IF(OR(stditems!C739=22,stditems!C739=23),"装备位置:戒指",IF(OR(stditems!C739=24,stditems!C739=26),"装备位置:手镯",IF(stditems!C739=31,"双击使用物品",IF(stditems!C739=4,"书籍,双击使用",IF(stditems!C739=25,"装备位置:毒符",IF(stditems!C739=41,"任务物品",IF(stditems!C739=56,"强化宝石",IF(stditems!C739=0,"药品",IF(stditems!C739=3,"卷轴",IF(stditems!C739=43,"矿石",IF(stditems!C739=2,"可使用物品",IF(stditems!C739=64,"装备位置:腰带",IF(stditems!C739=62,"装备位置:鞋子",IF(stditems!C739=53,"装备位置:宝石\有气血石功能",IF(stditems!C739=63,"装备位置:灵石",IF(stditems!C739=65,"装备位置:官印",IF(stditems!C739=90,"装备位置:灵玉",IF(OR(stditems!C739=72,stditems!C739=73,stditems!C739=74),"装备位置:称号",IF(stditems!C739=30,"装备位置:勋章",IF(stditems!C739=28,"装备位置:马牌",IF(stditems!C739=12,"装备位置:盾牌",IF(OR(stditems!C739=66,stditems!C739=67),"装备位置:时装衣服",IF(OR(stditems!C739=68,stditems!C739=69),"装备位置:时装武器",IF(OR(stditems!C739=75,stditems!C739=76,stditems!C739=77),"装备位置:时装项链",IF(stditems!C739=78,"装备位置:时装头盔",IF(OR(stditems!C739=79,stditems!C739=80),"装备位置:时装手镯",IF(OR(stditems!C739=81,stditems!C739=82),"装备位置:时装戒指",IF(stditems!C739=83,"装备位置:时装勋章",IF(OR(stditems!C739=84,stditems!C739=85),"装备位置:时装腰带",IF(OR(stditems!C739=86,stditems!C739=87),"装备位置:时装靴子",IF(OR(stditems!C739=88,stditems!C739=89),"装备位置:时装宝石","其他物品"))))))))))))))))))))))))))))))))))))</f>
        <v>其他物品</v>
      </c>
      <c r="C739" t="str">
        <f>IF(OR(stditems!C739=5,stditems!C739=10,stditems!C739=11,stditems!C739=30,stditems!C739=16,stditems!C739=12,stditems!C739=25),0,IF(OR(stditems!C739=15,stditems!C739=19,stditems!C739=20,stditems!C739=21,stditems!C739=22,stditems!C739=23,stditems!C739=24,stditems!C739=26,stditems!C739=28,stditems!C739=29,stditems!C739=30,stditems!C739=53,stditems!C739=62,stditems!C739=63,stditems!C739=64,stditems!C739=65,stditems!C739=90),stditems!D739,""))</f>
        <v/>
      </c>
      <c r="D739" t="str">
        <f>IF(ISNA( VLOOKUP(C739,attrDesc!A:C,2,FALSE)),"", "\250/"&amp;VLOOKUP(C739,attrDesc!A:C,2,FALSE)&amp;":"&amp;VLOOKUP(C739,attrDesc!A:C,3,FALSE))</f>
        <v/>
      </c>
      <c r="F739" t="s">
        <v>1952</v>
      </c>
      <c r="H739" t="str">
        <f t="shared" si="52"/>
        <v>151/其他物品</v>
      </c>
      <c r="I739" t="str">
        <f t="shared" si="53"/>
        <v>时装复刻能量石=151/其他物品</v>
      </c>
      <c r="J739" t="str">
        <f t="shared" si="54"/>
        <v>\168/[物品备注]\250/可以将时装武器、衣服\250/更换成想要的样子</v>
      </c>
      <c r="K739" t="str">
        <f t="shared" si="50"/>
        <v>时装复刻能量石=\168/[物品备注]\250/可以将时装武器、衣服\250/更换成想要的样子</v>
      </c>
    </row>
    <row r="740" spans="1:11" x14ac:dyDescent="0.2">
      <c r="A740" t="str">
        <f>IF(LEN(stditems!B740)=0,"",stditems!B740)</f>
        <v>浴血战魂</v>
      </c>
      <c r="B740" t="str">
        <f>IF(stditems!C740=15,"装备位置:头盔",IF(OR(stditems!C740=19,stditems!C740=20,stditems!C740=21),"装备位置:项链",IF(OR(stditems!C740=5,stditems!C740=6),"装备位置:武器",IF(OR(stditems!C740=10,stditems!C740=11),"装备位置:衣服",IF(stditems!C740=16,"装备位置:斗笠",IF(OR(stditems!C740=22,stditems!C740=23),"装备位置:戒指",IF(OR(stditems!C740=24,stditems!C740=26),"装备位置:手镯",IF(stditems!C740=31,"双击使用物品",IF(stditems!C740=4,"书籍,双击使用",IF(stditems!C740=25,"装备位置:毒符",IF(stditems!C740=41,"任务物品",IF(stditems!C740=56,"强化宝石",IF(stditems!C740=0,"药品",IF(stditems!C740=3,"卷轴",IF(stditems!C740=43,"矿石",IF(stditems!C740=2,"可使用物品",IF(stditems!C740=64,"装备位置:腰带",IF(stditems!C740=62,"装备位置:鞋子",IF(stditems!C740=53,"装备位置:宝石\有气血石功能",IF(stditems!C740=63,"装备位置:灵石",IF(stditems!C740=65,"装备位置:官印",IF(stditems!C740=90,"装备位置:灵玉",IF(OR(stditems!C740=72,stditems!C740=73,stditems!C740=74),"装备位置:称号",IF(stditems!C740=30,"装备位置:勋章",IF(stditems!C740=28,"装备位置:马牌",IF(stditems!C740=12,"装备位置:盾牌",IF(OR(stditems!C740=66,stditems!C740=67),"装备位置:时装衣服",IF(OR(stditems!C740=68,stditems!C740=69),"装备位置:时装武器",IF(OR(stditems!C740=75,stditems!C740=76,stditems!C740=77),"装备位置:时装项链",IF(stditems!C740=78,"装备位置:时装头盔",IF(OR(stditems!C740=79,stditems!C740=80),"装备位置:时装手镯",IF(OR(stditems!C740=81,stditems!C740=82),"装备位置:时装戒指",IF(stditems!C740=83,"装备位置:时装勋章",IF(OR(stditems!C740=84,stditems!C740=85),"装备位置:时装腰带",IF(OR(stditems!C740=86,stditems!C740=87),"装备位置:时装靴子",IF(OR(stditems!C740=88,stditems!C740=89),"装备位置:时装宝石","其他物品"))))))))))))))))))))))))))))))))))))</f>
        <v>其他物品</v>
      </c>
      <c r="C740" t="str">
        <f>IF(OR(stditems!C740=5,stditems!C740=10,stditems!C740=11,stditems!C740=30,stditems!C740=16,stditems!C740=12,stditems!C740=25),0,IF(OR(stditems!C740=15,stditems!C740=19,stditems!C740=20,stditems!C740=21,stditems!C740=22,stditems!C740=23,stditems!C740=24,stditems!C740=26,stditems!C740=28,stditems!C740=29,stditems!C740=30,stditems!C740=53,stditems!C740=62,stditems!C740=63,stditems!C740=64,stditems!C740=65,stditems!C740=90),stditems!D740,""))</f>
        <v/>
      </c>
      <c r="D740" t="str">
        <f>IF(ISNA( VLOOKUP(C740,attrDesc!A:C,2,FALSE)),"", "\250/"&amp;VLOOKUP(C740,attrDesc!A:C,2,FALSE)&amp;":"&amp;VLOOKUP(C740,attrDesc!A:C,3,FALSE))</f>
        <v/>
      </c>
      <c r="F740" t="s">
        <v>1913</v>
      </c>
      <c r="H740" t="str">
        <f t="shared" si="52"/>
        <v>151/其他物品</v>
      </c>
      <c r="I740" t="str">
        <f t="shared" si="53"/>
        <v>浴血战魂=151/其他物品</v>
      </c>
      <c r="J740" t="str">
        <f t="shared" si="54"/>
        <v>\168/[物品备注]\250/可以合成和升级坐骑</v>
      </c>
      <c r="K740" t="str">
        <f t="shared" si="50"/>
        <v>浴血战魂=\168/[物品备注]\250/可以合成和升级坐骑</v>
      </c>
    </row>
    <row r="741" spans="1:11" x14ac:dyDescent="0.2">
      <c r="A741" t="str">
        <f>IF(LEN(stditems!B741)=0,"",stditems!B741)</f>
        <v>灵石(小)</v>
      </c>
      <c r="B741" t="str">
        <f>IF(stditems!C741=15,"装备位置:头盔",IF(OR(stditems!C741=19,stditems!C741=20,stditems!C741=21),"装备位置:项链",IF(OR(stditems!C741=5,stditems!C741=6),"装备位置:武器",IF(OR(stditems!C741=10,stditems!C741=11),"装备位置:衣服",IF(stditems!C741=16,"装备位置:斗笠",IF(OR(stditems!C741=22,stditems!C741=23),"装备位置:戒指",IF(OR(stditems!C741=24,stditems!C741=26),"装备位置:手镯",IF(stditems!C741=31,"双击使用物品",IF(stditems!C741=4,"书籍,双击使用",IF(stditems!C741=25,"装备位置:毒符",IF(stditems!C741=41,"任务物品",IF(stditems!C741=56,"强化宝石",IF(stditems!C741=0,"药品",IF(stditems!C741=3,"卷轴",IF(stditems!C741=43,"矿石",IF(stditems!C741=2,"可使用物品",IF(stditems!C741=64,"装备位置:腰带",IF(stditems!C741=62,"装备位置:鞋子",IF(stditems!C741=53,"装备位置:宝石\有气血石功能",IF(stditems!C741=63,"装备位置:灵石",IF(stditems!C741=65,"装备位置:官印",IF(stditems!C741=90,"装备位置:灵玉",IF(OR(stditems!C741=72,stditems!C741=73,stditems!C741=74),"装备位置:称号",IF(stditems!C741=30,"装备位置:勋章",IF(stditems!C741=28,"装备位置:马牌",IF(stditems!C741=12,"装备位置:盾牌",IF(OR(stditems!C741=66,stditems!C741=67),"装备位置:时装衣服",IF(OR(stditems!C741=68,stditems!C741=69),"装备位置:时装武器",IF(OR(stditems!C741=75,stditems!C741=76,stditems!C741=77),"装备位置:时装项链",IF(stditems!C741=78,"装备位置:时装头盔",IF(OR(stditems!C741=79,stditems!C741=80),"装备位置:时装手镯",IF(OR(stditems!C741=81,stditems!C741=82),"装备位置:时装戒指",IF(stditems!C741=83,"装备位置:时装勋章",IF(OR(stditems!C741=84,stditems!C741=85),"装备位置:时装腰带",IF(OR(stditems!C741=86,stditems!C741=87),"装备位置:时装靴子",IF(OR(stditems!C741=88,stditems!C741=89),"装备位置:时装宝石","其他物品"))))))))))))))))))))))))))))))))))))</f>
        <v>其他物品</v>
      </c>
      <c r="C741" t="str">
        <f>IF(OR(stditems!C741=5,stditems!C741=10,stditems!C741=11,stditems!C741=30,stditems!C741=16,stditems!C741=12,stditems!C741=25),0,IF(OR(stditems!C741=15,stditems!C741=19,stditems!C741=20,stditems!C741=21,stditems!C741=22,stditems!C741=23,stditems!C741=24,stditems!C741=26,stditems!C741=28,stditems!C741=29,stditems!C741=30,stditems!C741=53,stditems!C741=62,stditems!C741=63,stditems!C741=64,stditems!C741=65,stditems!C741=90),stditems!D741,""))</f>
        <v/>
      </c>
      <c r="D741" t="str">
        <f>IF(ISNA( VLOOKUP(C741,attrDesc!A:C,2,FALSE)),"", "\250/"&amp;VLOOKUP(C741,attrDesc!A:C,2,FALSE)&amp;":"&amp;VLOOKUP(C741,attrDesc!A:C,3,FALSE))</f>
        <v/>
      </c>
      <c r="F741" t="s">
        <v>1914</v>
      </c>
      <c r="H741" t="str">
        <f t="shared" si="52"/>
        <v>151/其他物品</v>
      </c>
      <c r="I741" t="str">
        <f t="shared" si="53"/>
        <v>灵石(小)=151/其他物品</v>
      </c>
      <c r="J741" t="str">
        <f t="shared" si="54"/>
        <v>\168/[物品备注]\250/可以升级灵石等级</v>
      </c>
      <c r="K741" t="str">
        <f t="shared" si="50"/>
        <v>灵石(小)=\168/[物品备注]\250/可以升级灵石等级</v>
      </c>
    </row>
    <row r="742" spans="1:11" x14ac:dyDescent="0.2">
      <c r="A742" t="str">
        <f>IF(LEN(stditems!B742)=0,"",stditems!B742)</f>
        <v>灵石(中)</v>
      </c>
      <c r="B742" t="str">
        <f>IF(stditems!C742=15,"装备位置:头盔",IF(OR(stditems!C742=19,stditems!C742=20,stditems!C742=21),"装备位置:项链",IF(OR(stditems!C742=5,stditems!C742=6),"装备位置:武器",IF(OR(stditems!C742=10,stditems!C742=11),"装备位置:衣服",IF(stditems!C742=16,"装备位置:斗笠",IF(OR(stditems!C742=22,stditems!C742=23),"装备位置:戒指",IF(OR(stditems!C742=24,stditems!C742=26),"装备位置:手镯",IF(stditems!C742=31,"双击使用物品",IF(stditems!C742=4,"书籍,双击使用",IF(stditems!C742=25,"装备位置:毒符",IF(stditems!C742=41,"任务物品",IF(stditems!C742=56,"强化宝石",IF(stditems!C742=0,"药品",IF(stditems!C742=3,"卷轴",IF(stditems!C742=43,"矿石",IF(stditems!C742=2,"可使用物品",IF(stditems!C742=64,"装备位置:腰带",IF(stditems!C742=62,"装备位置:鞋子",IF(stditems!C742=53,"装备位置:宝石\有气血石功能",IF(stditems!C742=63,"装备位置:灵石",IF(stditems!C742=65,"装备位置:官印",IF(stditems!C742=90,"装备位置:灵玉",IF(OR(stditems!C742=72,stditems!C742=73,stditems!C742=74),"装备位置:称号",IF(stditems!C742=30,"装备位置:勋章",IF(stditems!C742=28,"装备位置:马牌",IF(stditems!C742=12,"装备位置:盾牌",IF(OR(stditems!C742=66,stditems!C742=67),"装备位置:时装衣服",IF(OR(stditems!C742=68,stditems!C742=69),"装备位置:时装武器",IF(OR(stditems!C742=75,stditems!C742=76,stditems!C742=77),"装备位置:时装项链",IF(stditems!C742=78,"装备位置:时装头盔",IF(OR(stditems!C742=79,stditems!C742=80),"装备位置:时装手镯",IF(OR(stditems!C742=81,stditems!C742=82),"装备位置:时装戒指",IF(stditems!C742=83,"装备位置:时装勋章",IF(OR(stditems!C742=84,stditems!C742=85),"装备位置:时装腰带",IF(OR(stditems!C742=86,stditems!C742=87),"装备位置:时装靴子",IF(OR(stditems!C742=88,stditems!C742=89),"装备位置:时装宝石","其他物品"))))))))))))))))))))))))))))))))))))</f>
        <v>其他物品</v>
      </c>
      <c r="C742" t="str">
        <f>IF(OR(stditems!C742=5,stditems!C742=10,stditems!C742=11,stditems!C742=30,stditems!C742=16,stditems!C742=12,stditems!C742=25),0,IF(OR(stditems!C742=15,stditems!C742=19,stditems!C742=20,stditems!C742=21,stditems!C742=22,stditems!C742=23,stditems!C742=24,stditems!C742=26,stditems!C742=28,stditems!C742=29,stditems!C742=30,stditems!C742=53,stditems!C742=62,stditems!C742=63,stditems!C742=64,stditems!C742=65,stditems!C742=90),stditems!D742,""))</f>
        <v/>
      </c>
      <c r="D742" t="str">
        <f>IF(ISNA( VLOOKUP(C742,attrDesc!A:C,2,FALSE)),"", "\250/"&amp;VLOOKUP(C742,attrDesc!A:C,2,FALSE)&amp;":"&amp;VLOOKUP(C742,attrDesc!A:C,3,FALSE))</f>
        <v/>
      </c>
      <c r="F742" t="s">
        <v>1914</v>
      </c>
      <c r="H742" t="str">
        <f t="shared" si="52"/>
        <v>151/其他物品</v>
      </c>
      <c r="I742" t="str">
        <f t="shared" si="53"/>
        <v>灵石(中)=151/其他物品</v>
      </c>
      <c r="J742" t="str">
        <f t="shared" si="54"/>
        <v>\168/[物品备注]\250/可以升级灵石等级</v>
      </c>
      <c r="K742" t="str">
        <f t="shared" si="50"/>
        <v>灵石(中)=\168/[物品备注]\250/可以升级灵石等级</v>
      </c>
    </row>
    <row r="743" spans="1:11" x14ac:dyDescent="0.2">
      <c r="A743" t="str">
        <f>IF(LEN(stditems!B743)=0,"",stditems!B743)</f>
        <v>灵石(大)</v>
      </c>
      <c r="B743" t="str">
        <f>IF(stditems!C743=15,"装备位置:头盔",IF(OR(stditems!C743=19,stditems!C743=20,stditems!C743=21),"装备位置:项链",IF(OR(stditems!C743=5,stditems!C743=6),"装备位置:武器",IF(OR(stditems!C743=10,stditems!C743=11),"装备位置:衣服",IF(stditems!C743=16,"装备位置:斗笠",IF(OR(stditems!C743=22,stditems!C743=23),"装备位置:戒指",IF(OR(stditems!C743=24,stditems!C743=26),"装备位置:手镯",IF(stditems!C743=31,"双击使用物品",IF(stditems!C743=4,"书籍,双击使用",IF(stditems!C743=25,"装备位置:毒符",IF(stditems!C743=41,"任务物品",IF(stditems!C743=56,"强化宝石",IF(stditems!C743=0,"药品",IF(stditems!C743=3,"卷轴",IF(stditems!C743=43,"矿石",IF(stditems!C743=2,"可使用物品",IF(stditems!C743=64,"装备位置:腰带",IF(stditems!C743=62,"装备位置:鞋子",IF(stditems!C743=53,"装备位置:宝石\有气血石功能",IF(stditems!C743=63,"装备位置:灵石",IF(stditems!C743=65,"装备位置:官印",IF(stditems!C743=90,"装备位置:灵玉",IF(OR(stditems!C743=72,stditems!C743=73,stditems!C743=74),"装备位置:称号",IF(stditems!C743=30,"装备位置:勋章",IF(stditems!C743=28,"装备位置:马牌",IF(stditems!C743=12,"装备位置:盾牌",IF(OR(stditems!C743=66,stditems!C743=67),"装备位置:时装衣服",IF(OR(stditems!C743=68,stditems!C743=69),"装备位置:时装武器",IF(OR(stditems!C743=75,stditems!C743=76,stditems!C743=77),"装备位置:时装项链",IF(stditems!C743=78,"装备位置:时装头盔",IF(OR(stditems!C743=79,stditems!C743=80),"装备位置:时装手镯",IF(OR(stditems!C743=81,stditems!C743=82),"装备位置:时装戒指",IF(stditems!C743=83,"装备位置:时装勋章",IF(OR(stditems!C743=84,stditems!C743=85),"装备位置:时装腰带",IF(OR(stditems!C743=86,stditems!C743=87),"装备位置:时装靴子",IF(OR(stditems!C743=88,stditems!C743=89),"装备位置:时装宝石","其他物品"))))))))))))))))))))))))))))))))))))</f>
        <v>其他物品</v>
      </c>
      <c r="C743" t="str">
        <f>IF(OR(stditems!C743=5,stditems!C743=10,stditems!C743=11,stditems!C743=30,stditems!C743=16,stditems!C743=12,stditems!C743=25),0,IF(OR(stditems!C743=15,stditems!C743=19,stditems!C743=20,stditems!C743=21,stditems!C743=22,stditems!C743=23,stditems!C743=24,stditems!C743=26,stditems!C743=28,stditems!C743=29,stditems!C743=30,stditems!C743=53,stditems!C743=62,stditems!C743=63,stditems!C743=64,stditems!C743=65,stditems!C743=90),stditems!D743,""))</f>
        <v/>
      </c>
      <c r="D743" t="str">
        <f>IF(ISNA( VLOOKUP(C743,attrDesc!A:C,2,FALSE)),"", "\250/"&amp;VLOOKUP(C743,attrDesc!A:C,2,FALSE)&amp;":"&amp;VLOOKUP(C743,attrDesc!A:C,3,FALSE))</f>
        <v/>
      </c>
      <c r="F743" t="s">
        <v>1914</v>
      </c>
      <c r="H743" t="str">
        <f t="shared" si="52"/>
        <v>151/其他物品</v>
      </c>
      <c r="I743" t="str">
        <f t="shared" si="53"/>
        <v>灵石(大)=151/其他物品</v>
      </c>
      <c r="J743" t="str">
        <f t="shared" si="54"/>
        <v>\168/[物品备注]\250/可以升级灵石等级</v>
      </c>
      <c r="K743" t="str">
        <f t="shared" si="50"/>
        <v>灵石(大)=\168/[物品备注]\250/可以升级灵石等级</v>
      </c>
    </row>
    <row r="744" spans="1:11" x14ac:dyDescent="0.2">
      <c r="A744" t="str">
        <f>IF(LEN(stditems!B744)=0,"",stditems!B744)</f>
        <v>灵玉碎片(小)</v>
      </c>
      <c r="B744" t="str">
        <f>IF(stditems!C744=15,"装备位置:头盔",IF(OR(stditems!C744=19,stditems!C744=20,stditems!C744=21),"装备位置:项链",IF(OR(stditems!C744=5,stditems!C744=6),"装备位置:武器",IF(OR(stditems!C744=10,stditems!C744=11),"装备位置:衣服",IF(stditems!C744=16,"装备位置:斗笠",IF(OR(stditems!C744=22,stditems!C744=23),"装备位置:戒指",IF(OR(stditems!C744=24,stditems!C744=26),"装备位置:手镯",IF(stditems!C744=31,"双击使用物品",IF(stditems!C744=4,"书籍,双击使用",IF(stditems!C744=25,"装备位置:毒符",IF(stditems!C744=41,"任务物品",IF(stditems!C744=56,"强化宝石",IF(stditems!C744=0,"药品",IF(stditems!C744=3,"卷轴",IF(stditems!C744=43,"矿石",IF(stditems!C744=2,"可使用物品",IF(stditems!C744=64,"装备位置:腰带",IF(stditems!C744=62,"装备位置:鞋子",IF(stditems!C744=53,"装备位置:宝石\有气血石功能",IF(stditems!C744=63,"装备位置:灵石",IF(stditems!C744=65,"装备位置:官印",IF(stditems!C744=90,"装备位置:灵玉",IF(OR(stditems!C744=72,stditems!C744=73,stditems!C744=74),"装备位置:称号",IF(stditems!C744=30,"装备位置:勋章",IF(stditems!C744=28,"装备位置:马牌",IF(stditems!C744=12,"装备位置:盾牌",IF(OR(stditems!C744=66,stditems!C744=67),"装备位置:时装衣服",IF(OR(stditems!C744=68,stditems!C744=69),"装备位置:时装武器",IF(OR(stditems!C744=75,stditems!C744=76,stditems!C744=77),"装备位置:时装项链",IF(stditems!C744=78,"装备位置:时装头盔",IF(OR(stditems!C744=79,stditems!C744=80),"装备位置:时装手镯",IF(OR(stditems!C744=81,stditems!C744=82),"装备位置:时装戒指",IF(stditems!C744=83,"装备位置:时装勋章",IF(OR(stditems!C744=84,stditems!C744=85),"装备位置:时装腰带",IF(OR(stditems!C744=86,stditems!C744=87),"装备位置:时装靴子",IF(OR(stditems!C744=88,stditems!C744=89),"装备位置:时装宝石","其他物品"))))))))))))))))))))))))))))))))))))</f>
        <v>其他物品</v>
      </c>
      <c r="C744" t="str">
        <f>IF(OR(stditems!C744=5,stditems!C744=10,stditems!C744=11,stditems!C744=30,stditems!C744=16,stditems!C744=12,stditems!C744=25),0,IF(OR(stditems!C744=15,stditems!C744=19,stditems!C744=20,stditems!C744=21,stditems!C744=22,stditems!C744=23,stditems!C744=24,stditems!C744=26,stditems!C744=28,stditems!C744=29,stditems!C744=30,stditems!C744=53,stditems!C744=62,stditems!C744=63,stditems!C744=64,stditems!C744=65,stditems!C744=90),stditems!D744,""))</f>
        <v/>
      </c>
      <c r="D744" t="str">
        <f>IF(ISNA( VLOOKUP(C744,attrDesc!A:C,2,FALSE)),"", "\250/"&amp;VLOOKUP(C744,attrDesc!A:C,2,FALSE)&amp;":"&amp;VLOOKUP(C744,attrDesc!A:C,3,FALSE))</f>
        <v/>
      </c>
      <c r="F744" t="s">
        <v>1915</v>
      </c>
      <c r="H744" t="str">
        <f t="shared" si="52"/>
        <v>151/其他物品</v>
      </c>
      <c r="I744" t="str">
        <f t="shared" si="53"/>
        <v>灵玉碎片(小)=151/其他物品</v>
      </c>
      <c r="J744" t="str">
        <f t="shared" si="54"/>
        <v>\168/[物品备注]\250/可以升级灵玉等级</v>
      </c>
      <c r="K744" t="str">
        <f t="shared" si="50"/>
        <v>灵玉碎片(小)=\168/[物品备注]\250/可以升级灵玉等级</v>
      </c>
    </row>
    <row r="745" spans="1:11" x14ac:dyDescent="0.2">
      <c r="A745" t="str">
        <f>IF(LEN(stditems!B745)=0,"",stditems!B745)</f>
        <v>灵玉碎片(中)</v>
      </c>
      <c r="B745" t="str">
        <f>IF(stditems!C745=15,"装备位置:头盔",IF(OR(stditems!C745=19,stditems!C745=20,stditems!C745=21),"装备位置:项链",IF(OR(stditems!C745=5,stditems!C745=6),"装备位置:武器",IF(OR(stditems!C745=10,stditems!C745=11),"装备位置:衣服",IF(stditems!C745=16,"装备位置:斗笠",IF(OR(stditems!C745=22,stditems!C745=23),"装备位置:戒指",IF(OR(stditems!C745=24,stditems!C745=26),"装备位置:手镯",IF(stditems!C745=31,"双击使用物品",IF(stditems!C745=4,"书籍,双击使用",IF(stditems!C745=25,"装备位置:毒符",IF(stditems!C745=41,"任务物品",IF(stditems!C745=56,"强化宝石",IF(stditems!C745=0,"药品",IF(stditems!C745=3,"卷轴",IF(stditems!C745=43,"矿石",IF(stditems!C745=2,"可使用物品",IF(stditems!C745=64,"装备位置:腰带",IF(stditems!C745=62,"装备位置:鞋子",IF(stditems!C745=53,"装备位置:宝石\有气血石功能",IF(stditems!C745=63,"装备位置:灵石",IF(stditems!C745=65,"装备位置:官印",IF(stditems!C745=90,"装备位置:灵玉",IF(OR(stditems!C745=72,stditems!C745=73,stditems!C745=74),"装备位置:称号",IF(stditems!C745=30,"装备位置:勋章",IF(stditems!C745=28,"装备位置:马牌",IF(stditems!C745=12,"装备位置:盾牌",IF(OR(stditems!C745=66,stditems!C745=67),"装备位置:时装衣服",IF(OR(stditems!C745=68,stditems!C745=69),"装备位置:时装武器",IF(OR(stditems!C745=75,stditems!C745=76,stditems!C745=77),"装备位置:时装项链",IF(stditems!C745=78,"装备位置:时装头盔",IF(OR(stditems!C745=79,stditems!C745=80),"装备位置:时装手镯",IF(OR(stditems!C745=81,stditems!C745=82),"装备位置:时装戒指",IF(stditems!C745=83,"装备位置:时装勋章",IF(OR(stditems!C745=84,stditems!C745=85),"装备位置:时装腰带",IF(OR(stditems!C745=86,stditems!C745=87),"装备位置:时装靴子",IF(OR(stditems!C745=88,stditems!C745=89),"装备位置:时装宝石","其他物品"))))))))))))))))))))))))))))))))))))</f>
        <v>其他物品</v>
      </c>
      <c r="C745" t="str">
        <f>IF(OR(stditems!C745=5,stditems!C745=10,stditems!C745=11,stditems!C745=30,stditems!C745=16,stditems!C745=12,stditems!C745=25),0,IF(OR(stditems!C745=15,stditems!C745=19,stditems!C745=20,stditems!C745=21,stditems!C745=22,stditems!C745=23,stditems!C745=24,stditems!C745=26,stditems!C745=28,stditems!C745=29,stditems!C745=30,stditems!C745=53,stditems!C745=62,stditems!C745=63,stditems!C745=64,stditems!C745=65,stditems!C745=90),stditems!D745,""))</f>
        <v/>
      </c>
      <c r="D745" t="str">
        <f>IF(ISNA( VLOOKUP(C745,attrDesc!A:C,2,FALSE)),"", "\250/"&amp;VLOOKUP(C745,attrDesc!A:C,2,FALSE)&amp;":"&amp;VLOOKUP(C745,attrDesc!A:C,3,FALSE))</f>
        <v/>
      </c>
      <c r="F745" t="s">
        <v>1915</v>
      </c>
      <c r="H745" t="str">
        <f t="shared" si="52"/>
        <v>151/其他物品</v>
      </c>
      <c r="I745" t="str">
        <f t="shared" si="53"/>
        <v>灵玉碎片(中)=151/其他物品</v>
      </c>
      <c r="J745" t="str">
        <f t="shared" si="54"/>
        <v>\168/[物品备注]\250/可以升级灵玉等级</v>
      </c>
      <c r="K745" t="str">
        <f t="shared" si="50"/>
        <v>灵玉碎片(中)=\168/[物品备注]\250/可以升级灵玉等级</v>
      </c>
    </row>
    <row r="746" spans="1:11" x14ac:dyDescent="0.2">
      <c r="A746" t="str">
        <f>IF(LEN(stditems!B746)=0,"",stditems!B746)</f>
        <v>灵玉碎片(大)</v>
      </c>
      <c r="B746" t="str">
        <f>IF(stditems!C746=15,"装备位置:头盔",IF(OR(stditems!C746=19,stditems!C746=20,stditems!C746=21),"装备位置:项链",IF(OR(stditems!C746=5,stditems!C746=6),"装备位置:武器",IF(OR(stditems!C746=10,stditems!C746=11),"装备位置:衣服",IF(stditems!C746=16,"装备位置:斗笠",IF(OR(stditems!C746=22,stditems!C746=23),"装备位置:戒指",IF(OR(stditems!C746=24,stditems!C746=26),"装备位置:手镯",IF(stditems!C746=31,"双击使用物品",IF(stditems!C746=4,"书籍,双击使用",IF(stditems!C746=25,"装备位置:毒符",IF(stditems!C746=41,"任务物品",IF(stditems!C746=56,"强化宝石",IF(stditems!C746=0,"药品",IF(stditems!C746=3,"卷轴",IF(stditems!C746=43,"矿石",IF(stditems!C746=2,"可使用物品",IF(stditems!C746=64,"装备位置:腰带",IF(stditems!C746=62,"装备位置:鞋子",IF(stditems!C746=53,"装备位置:宝石\有气血石功能",IF(stditems!C746=63,"装备位置:灵石",IF(stditems!C746=65,"装备位置:官印",IF(stditems!C746=90,"装备位置:灵玉",IF(OR(stditems!C746=72,stditems!C746=73,stditems!C746=74),"装备位置:称号",IF(stditems!C746=30,"装备位置:勋章",IF(stditems!C746=28,"装备位置:马牌",IF(stditems!C746=12,"装备位置:盾牌",IF(OR(stditems!C746=66,stditems!C746=67),"装备位置:时装衣服",IF(OR(stditems!C746=68,stditems!C746=69),"装备位置:时装武器",IF(OR(stditems!C746=75,stditems!C746=76,stditems!C746=77),"装备位置:时装项链",IF(stditems!C746=78,"装备位置:时装头盔",IF(OR(stditems!C746=79,stditems!C746=80),"装备位置:时装手镯",IF(OR(stditems!C746=81,stditems!C746=82),"装备位置:时装戒指",IF(stditems!C746=83,"装备位置:时装勋章",IF(OR(stditems!C746=84,stditems!C746=85),"装备位置:时装腰带",IF(OR(stditems!C746=86,stditems!C746=87),"装备位置:时装靴子",IF(OR(stditems!C746=88,stditems!C746=89),"装备位置:时装宝石","其他物品"))))))))))))))))))))))))))))))))))))</f>
        <v>其他物品</v>
      </c>
      <c r="C746" t="str">
        <f>IF(OR(stditems!C746=5,stditems!C746=10,stditems!C746=11,stditems!C746=30,stditems!C746=16,stditems!C746=12,stditems!C746=25),0,IF(OR(stditems!C746=15,stditems!C746=19,stditems!C746=20,stditems!C746=21,stditems!C746=22,stditems!C746=23,stditems!C746=24,stditems!C746=26,stditems!C746=28,stditems!C746=29,stditems!C746=30,stditems!C746=53,stditems!C746=62,stditems!C746=63,stditems!C746=64,stditems!C746=65,stditems!C746=90),stditems!D746,""))</f>
        <v/>
      </c>
      <c r="D746" t="str">
        <f>IF(ISNA( VLOOKUP(C746,attrDesc!A:C,2,FALSE)),"", "\250/"&amp;VLOOKUP(C746,attrDesc!A:C,2,FALSE)&amp;":"&amp;VLOOKUP(C746,attrDesc!A:C,3,FALSE))</f>
        <v/>
      </c>
      <c r="F746" t="s">
        <v>1915</v>
      </c>
      <c r="H746" t="str">
        <f t="shared" si="52"/>
        <v>151/其他物品</v>
      </c>
      <c r="I746" t="str">
        <f t="shared" si="53"/>
        <v>灵玉碎片(大)=151/其他物品</v>
      </c>
      <c r="J746" t="str">
        <f t="shared" si="54"/>
        <v>\168/[物品备注]\250/可以升级灵玉等级</v>
      </c>
      <c r="K746" t="str">
        <f t="shared" si="50"/>
        <v>灵玉碎片(大)=\168/[物品备注]\250/可以升级灵玉等级</v>
      </c>
    </row>
    <row r="747" spans="1:11" x14ac:dyDescent="0.2">
      <c r="A747" t="str">
        <f>IF(LEN(stditems!B747)=0,"",stditems!B747)</f>
        <v>血魂石(小)</v>
      </c>
      <c r="B747" t="str">
        <f>IF(stditems!C747=15,"装备位置:头盔",IF(OR(stditems!C747=19,stditems!C747=20,stditems!C747=21),"装备位置:项链",IF(OR(stditems!C747=5,stditems!C747=6),"装备位置:武器",IF(OR(stditems!C747=10,stditems!C747=11),"装备位置:衣服",IF(stditems!C747=16,"装备位置:斗笠",IF(OR(stditems!C747=22,stditems!C747=23),"装备位置:戒指",IF(OR(stditems!C747=24,stditems!C747=26),"装备位置:手镯",IF(stditems!C747=31,"双击使用物品",IF(stditems!C747=4,"书籍,双击使用",IF(stditems!C747=25,"装备位置:毒符",IF(stditems!C747=41,"任务物品",IF(stditems!C747=56,"强化宝石",IF(stditems!C747=0,"药品",IF(stditems!C747=3,"卷轴",IF(stditems!C747=43,"矿石",IF(stditems!C747=2,"可使用物品",IF(stditems!C747=64,"装备位置:腰带",IF(stditems!C747=62,"装备位置:鞋子",IF(stditems!C747=53,"装备位置:宝石\有气血石功能",IF(stditems!C747=63,"装备位置:灵石",IF(stditems!C747=65,"装备位置:官印",IF(stditems!C747=90,"装备位置:灵玉",IF(OR(stditems!C747=72,stditems!C747=73,stditems!C747=74),"装备位置:称号",IF(stditems!C747=30,"装备位置:勋章",IF(stditems!C747=28,"装备位置:马牌",IF(stditems!C747=12,"装备位置:盾牌",IF(OR(stditems!C747=66,stditems!C747=67),"装备位置:时装衣服",IF(OR(stditems!C747=68,stditems!C747=69),"装备位置:时装武器",IF(OR(stditems!C747=75,stditems!C747=76,stditems!C747=77),"装备位置:时装项链",IF(stditems!C747=78,"装备位置:时装头盔",IF(OR(stditems!C747=79,stditems!C747=80),"装备位置:时装手镯",IF(OR(stditems!C747=81,stditems!C747=82),"装备位置:时装戒指",IF(stditems!C747=83,"装备位置:时装勋章",IF(OR(stditems!C747=84,stditems!C747=85),"装备位置:时装腰带",IF(OR(stditems!C747=86,stditems!C747=87),"装备位置:时装靴子",IF(OR(stditems!C747=88,stditems!C747=89),"装备位置:时装宝石","其他物品"))))))))))))))))))))))))))))))))))))</f>
        <v>其他物品</v>
      </c>
      <c r="C747" t="str">
        <f>IF(OR(stditems!C747=5,stditems!C747=10,stditems!C747=11,stditems!C747=30,stditems!C747=16,stditems!C747=12,stditems!C747=25),0,IF(OR(stditems!C747=15,stditems!C747=19,stditems!C747=20,stditems!C747=21,stditems!C747=22,stditems!C747=23,stditems!C747=24,stditems!C747=26,stditems!C747=28,stditems!C747=29,stditems!C747=30,stditems!C747=53,stditems!C747=62,stditems!C747=63,stditems!C747=64,stditems!C747=65,stditems!C747=90),stditems!D747,""))</f>
        <v/>
      </c>
      <c r="D747" t="str">
        <f>IF(ISNA( VLOOKUP(C747,attrDesc!A:C,2,FALSE)),"", "\250/"&amp;VLOOKUP(C747,attrDesc!A:C,2,FALSE)&amp;":"&amp;VLOOKUP(C747,attrDesc!A:C,3,FALSE))</f>
        <v/>
      </c>
      <c r="F747" t="s">
        <v>1916</v>
      </c>
      <c r="H747" t="str">
        <f t="shared" si="52"/>
        <v>151/其他物品</v>
      </c>
      <c r="I747" t="str">
        <f t="shared" si="53"/>
        <v>血魂石(小)=151/其他物品</v>
      </c>
      <c r="J747" t="str">
        <f t="shared" si="54"/>
        <v>\168/[物品备注]\250/可以升级盾牌等级</v>
      </c>
      <c r="K747" t="str">
        <f t="shared" si="50"/>
        <v>血魂石(小)=\168/[物品备注]\250/可以升级盾牌等级</v>
      </c>
    </row>
    <row r="748" spans="1:11" x14ac:dyDescent="0.2">
      <c r="A748" t="str">
        <f>IF(LEN(stditems!B748)=0,"",stditems!B748)</f>
        <v>血魂石(中)</v>
      </c>
      <c r="B748" t="str">
        <f>IF(stditems!C748=15,"装备位置:头盔",IF(OR(stditems!C748=19,stditems!C748=20,stditems!C748=21),"装备位置:项链",IF(OR(stditems!C748=5,stditems!C748=6),"装备位置:武器",IF(OR(stditems!C748=10,stditems!C748=11),"装备位置:衣服",IF(stditems!C748=16,"装备位置:斗笠",IF(OR(stditems!C748=22,stditems!C748=23),"装备位置:戒指",IF(OR(stditems!C748=24,stditems!C748=26),"装备位置:手镯",IF(stditems!C748=31,"双击使用物品",IF(stditems!C748=4,"书籍,双击使用",IF(stditems!C748=25,"装备位置:毒符",IF(stditems!C748=41,"任务物品",IF(stditems!C748=56,"强化宝石",IF(stditems!C748=0,"药品",IF(stditems!C748=3,"卷轴",IF(stditems!C748=43,"矿石",IF(stditems!C748=2,"可使用物品",IF(stditems!C748=64,"装备位置:腰带",IF(stditems!C748=62,"装备位置:鞋子",IF(stditems!C748=53,"装备位置:宝石\有气血石功能",IF(stditems!C748=63,"装备位置:灵石",IF(stditems!C748=65,"装备位置:官印",IF(stditems!C748=90,"装备位置:灵玉",IF(OR(stditems!C748=72,stditems!C748=73,stditems!C748=74),"装备位置:称号",IF(stditems!C748=30,"装备位置:勋章",IF(stditems!C748=28,"装备位置:马牌",IF(stditems!C748=12,"装备位置:盾牌",IF(OR(stditems!C748=66,stditems!C748=67),"装备位置:时装衣服",IF(OR(stditems!C748=68,stditems!C748=69),"装备位置:时装武器",IF(OR(stditems!C748=75,stditems!C748=76,stditems!C748=77),"装备位置:时装项链",IF(stditems!C748=78,"装备位置:时装头盔",IF(OR(stditems!C748=79,stditems!C748=80),"装备位置:时装手镯",IF(OR(stditems!C748=81,stditems!C748=82),"装备位置:时装戒指",IF(stditems!C748=83,"装备位置:时装勋章",IF(OR(stditems!C748=84,stditems!C748=85),"装备位置:时装腰带",IF(OR(stditems!C748=86,stditems!C748=87),"装备位置:时装靴子",IF(OR(stditems!C748=88,stditems!C748=89),"装备位置:时装宝石","其他物品"))))))))))))))))))))))))))))))))))))</f>
        <v>其他物品</v>
      </c>
      <c r="C748" t="str">
        <f>IF(OR(stditems!C748=5,stditems!C748=10,stditems!C748=11,stditems!C748=30,stditems!C748=16,stditems!C748=12,stditems!C748=25),0,IF(OR(stditems!C748=15,stditems!C748=19,stditems!C748=20,stditems!C748=21,stditems!C748=22,stditems!C748=23,stditems!C748=24,stditems!C748=26,stditems!C748=28,stditems!C748=29,stditems!C748=30,stditems!C748=53,stditems!C748=62,stditems!C748=63,stditems!C748=64,stditems!C748=65,stditems!C748=90),stditems!D748,""))</f>
        <v/>
      </c>
      <c r="D748" t="str">
        <f>IF(ISNA( VLOOKUP(C748,attrDesc!A:C,2,FALSE)),"", "\250/"&amp;VLOOKUP(C748,attrDesc!A:C,2,FALSE)&amp;":"&amp;VLOOKUP(C748,attrDesc!A:C,3,FALSE))</f>
        <v/>
      </c>
      <c r="F748" t="s">
        <v>1916</v>
      </c>
      <c r="H748" t="str">
        <f t="shared" si="52"/>
        <v>151/其他物品</v>
      </c>
      <c r="I748" t="str">
        <f t="shared" si="53"/>
        <v>血魂石(中)=151/其他物品</v>
      </c>
      <c r="J748" t="str">
        <f t="shared" si="54"/>
        <v>\168/[物品备注]\250/可以升级盾牌等级</v>
      </c>
      <c r="K748" t="str">
        <f t="shared" si="50"/>
        <v>血魂石(中)=\168/[物品备注]\250/可以升级盾牌等级</v>
      </c>
    </row>
    <row r="749" spans="1:11" x14ac:dyDescent="0.2">
      <c r="A749" t="str">
        <f>IF(LEN(stditems!B749)=0,"",stditems!B749)</f>
        <v>血魂石(大)</v>
      </c>
      <c r="B749" t="str">
        <f>IF(stditems!C749=15,"装备位置:头盔",IF(OR(stditems!C749=19,stditems!C749=20,stditems!C749=21),"装备位置:项链",IF(OR(stditems!C749=5,stditems!C749=6),"装备位置:武器",IF(OR(stditems!C749=10,stditems!C749=11),"装备位置:衣服",IF(stditems!C749=16,"装备位置:斗笠",IF(OR(stditems!C749=22,stditems!C749=23),"装备位置:戒指",IF(OR(stditems!C749=24,stditems!C749=26),"装备位置:手镯",IF(stditems!C749=31,"双击使用物品",IF(stditems!C749=4,"书籍,双击使用",IF(stditems!C749=25,"装备位置:毒符",IF(stditems!C749=41,"任务物品",IF(stditems!C749=56,"强化宝石",IF(stditems!C749=0,"药品",IF(stditems!C749=3,"卷轴",IF(stditems!C749=43,"矿石",IF(stditems!C749=2,"可使用物品",IF(stditems!C749=64,"装备位置:腰带",IF(stditems!C749=62,"装备位置:鞋子",IF(stditems!C749=53,"装备位置:宝石\有气血石功能",IF(stditems!C749=63,"装备位置:灵石",IF(stditems!C749=65,"装备位置:官印",IF(stditems!C749=90,"装备位置:灵玉",IF(OR(stditems!C749=72,stditems!C749=73,stditems!C749=74),"装备位置:称号",IF(stditems!C749=30,"装备位置:勋章",IF(stditems!C749=28,"装备位置:马牌",IF(stditems!C749=12,"装备位置:盾牌",IF(OR(stditems!C749=66,stditems!C749=67),"装备位置:时装衣服",IF(OR(stditems!C749=68,stditems!C749=69),"装备位置:时装武器",IF(OR(stditems!C749=75,stditems!C749=76,stditems!C749=77),"装备位置:时装项链",IF(stditems!C749=78,"装备位置:时装头盔",IF(OR(stditems!C749=79,stditems!C749=80),"装备位置:时装手镯",IF(OR(stditems!C749=81,stditems!C749=82),"装备位置:时装戒指",IF(stditems!C749=83,"装备位置:时装勋章",IF(OR(stditems!C749=84,stditems!C749=85),"装备位置:时装腰带",IF(OR(stditems!C749=86,stditems!C749=87),"装备位置:时装靴子",IF(OR(stditems!C749=88,stditems!C749=89),"装备位置:时装宝石","其他物品"))))))))))))))))))))))))))))))))))))</f>
        <v>其他物品</v>
      </c>
      <c r="C749" t="str">
        <f>IF(OR(stditems!C749=5,stditems!C749=10,stditems!C749=11,stditems!C749=30,stditems!C749=16,stditems!C749=12,stditems!C749=25),0,IF(OR(stditems!C749=15,stditems!C749=19,stditems!C749=20,stditems!C749=21,stditems!C749=22,stditems!C749=23,stditems!C749=24,stditems!C749=26,stditems!C749=28,stditems!C749=29,stditems!C749=30,stditems!C749=53,stditems!C749=62,stditems!C749=63,stditems!C749=64,stditems!C749=65,stditems!C749=90),stditems!D749,""))</f>
        <v/>
      </c>
      <c r="D749" t="str">
        <f>IF(ISNA( VLOOKUP(C749,attrDesc!A:C,2,FALSE)),"", "\250/"&amp;VLOOKUP(C749,attrDesc!A:C,2,FALSE)&amp;":"&amp;VLOOKUP(C749,attrDesc!A:C,3,FALSE))</f>
        <v/>
      </c>
      <c r="F749" t="s">
        <v>1916</v>
      </c>
      <c r="H749" t="str">
        <f t="shared" si="52"/>
        <v>151/其他物品</v>
      </c>
      <c r="I749" t="str">
        <f t="shared" si="53"/>
        <v>血魂石(大)=151/其他物品</v>
      </c>
      <c r="J749" t="str">
        <f t="shared" si="54"/>
        <v>\168/[物品备注]\250/可以升级盾牌等级</v>
      </c>
      <c r="K749" t="str">
        <f t="shared" si="50"/>
        <v>血魂石(大)=\168/[物品备注]\250/可以升级盾牌等级</v>
      </c>
    </row>
    <row r="750" spans="1:11" x14ac:dyDescent="0.2">
      <c r="A750" t="str">
        <f>IF(LEN(stditems!B750)=0,"",stditems!B750)</f>
        <v>鹰眼神石(小)</v>
      </c>
      <c r="B750" t="str">
        <f>IF(stditems!C750=15,"装备位置:头盔",IF(OR(stditems!C750=19,stditems!C750=20,stditems!C750=21),"装备位置:项链",IF(OR(stditems!C750=5,stditems!C750=6),"装备位置:武器",IF(OR(stditems!C750=10,stditems!C750=11),"装备位置:衣服",IF(stditems!C750=16,"装备位置:斗笠",IF(OR(stditems!C750=22,stditems!C750=23),"装备位置:戒指",IF(OR(stditems!C750=24,stditems!C750=26),"装备位置:手镯",IF(stditems!C750=31,"双击使用物品",IF(stditems!C750=4,"书籍,双击使用",IF(stditems!C750=25,"装备位置:毒符",IF(stditems!C750=41,"任务物品",IF(stditems!C750=56,"强化宝石",IF(stditems!C750=0,"药品",IF(stditems!C750=3,"卷轴",IF(stditems!C750=43,"矿石",IF(stditems!C750=2,"可使用物品",IF(stditems!C750=64,"装备位置:腰带",IF(stditems!C750=62,"装备位置:鞋子",IF(stditems!C750=53,"装备位置:宝石\有气血石功能",IF(stditems!C750=63,"装备位置:灵石",IF(stditems!C750=65,"装备位置:官印",IF(stditems!C750=90,"装备位置:灵玉",IF(OR(stditems!C750=72,stditems!C750=73,stditems!C750=74),"装备位置:称号",IF(stditems!C750=30,"装备位置:勋章",IF(stditems!C750=28,"装备位置:马牌",IF(stditems!C750=12,"装备位置:盾牌",IF(OR(stditems!C750=66,stditems!C750=67),"装备位置:时装衣服",IF(OR(stditems!C750=68,stditems!C750=69),"装备位置:时装武器",IF(OR(stditems!C750=75,stditems!C750=76,stditems!C750=77),"装备位置:时装项链",IF(stditems!C750=78,"装备位置:时装头盔",IF(OR(stditems!C750=79,stditems!C750=80),"装备位置:时装手镯",IF(OR(stditems!C750=81,stditems!C750=82),"装备位置:时装戒指",IF(stditems!C750=83,"装备位置:时装勋章",IF(OR(stditems!C750=84,stditems!C750=85),"装备位置:时装腰带",IF(OR(stditems!C750=86,stditems!C750=87),"装备位置:时装靴子",IF(OR(stditems!C750=88,stditems!C750=89),"装备位置:时装宝石","其他物品"))))))))))))))))))))))))))))))))))))</f>
        <v>其他物品</v>
      </c>
      <c r="C750" t="str">
        <f>IF(OR(stditems!C750=5,stditems!C750=10,stditems!C750=11,stditems!C750=30,stditems!C750=16,stditems!C750=12,stditems!C750=25),0,IF(OR(stditems!C750=15,stditems!C750=19,stditems!C750=20,stditems!C750=21,stditems!C750=22,stditems!C750=23,stditems!C750=24,stditems!C750=26,stditems!C750=28,stditems!C750=29,stditems!C750=30,stditems!C750=53,stditems!C750=62,stditems!C750=63,stditems!C750=64,stditems!C750=65,stditems!C750=90),stditems!D750,""))</f>
        <v/>
      </c>
      <c r="D750" t="str">
        <f>IF(ISNA( VLOOKUP(C750,attrDesc!A:C,2,FALSE)),"", "\250/"&amp;VLOOKUP(C750,attrDesc!A:C,2,FALSE)&amp;":"&amp;VLOOKUP(C750,attrDesc!A:C,3,FALSE))</f>
        <v/>
      </c>
      <c r="F750" t="s">
        <v>1917</v>
      </c>
      <c r="H750" t="str">
        <f t="shared" si="52"/>
        <v>151/其他物品</v>
      </c>
      <c r="I750" t="str">
        <f t="shared" si="53"/>
        <v>鹰眼神石(小)=151/其他物品</v>
      </c>
      <c r="J750" t="str">
        <f t="shared" si="54"/>
        <v>\168/[物品备注]\250/可以升级官印暴击等级</v>
      </c>
      <c r="K750" t="str">
        <f t="shared" si="50"/>
        <v>鹰眼神石(小)=\168/[物品备注]\250/可以升级官印暴击等级</v>
      </c>
    </row>
    <row r="751" spans="1:11" x14ac:dyDescent="0.2">
      <c r="A751" t="str">
        <f>IF(LEN(stditems!B751)=0,"",stditems!B751)</f>
        <v>鹰眼神石(中)</v>
      </c>
      <c r="B751" t="str">
        <f>IF(stditems!C751=15,"装备位置:头盔",IF(OR(stditems!C751=19,stditems!C751=20,stditems!C751=21),"装备位置:项链",IF(OR(stditems!C751=5,stditems!C751=6),"装备位置:武器",IF(OR(stditems!C751=10,stditems!C751=11),"装备位置:衣服",IF(stditems!C751=16,"装备位置:斗笠",IF(OR(stditems!C751=22,stditems!C751=23),"装备位置:戒指",IF(OR(stditems!C751=24,stditems!C751=26),"装备位置:手镯",IF(stditems!C751=31,"双击使用物品",IF(stditems!C751=4,"书籍,双击使用",IF(stditems!C751=25,"装备位置:毒符",IF(stditems!C751=41,"任务物品",IF(stditems!C751=56,"强化宝石",IF(stditems!C751=0,"药品",IF(stditems!C751=3,"卷轴",IF(stditems!C751=43,"矿石",IF(stditems!C751=2,"可使用物品",IF(stditems!C751=64,"装备位置:腰带",IF(stditems!C751=62,"装备位置:鞋子",IF(stditems!C751=53,"装备位置:宝石\有气血石功能",IF(stditems!C751=63,"装备位置:灵石",IF(stditems!C751=65,"装备位置:官印",IF(stditems!C751=90,"装备位置:灵玉",IF(OR(stditems!C751=72,stditems!C751=73,stditems!C751=74),"装备位置:称号",IF(stditems!C751=30,"装备位置:勋章",IF(stditems!C751=28,"装备位置:马牌",IF(stditems!C751=12,"装备位置:盾牌",IF(OR(stditems!C751=66,stditems!C751=67),"装备位置:时装衣服",IF(OR(stditems!C751=68,stditems!C751=69),"装备位置:时装武器",IF(OR(stditems!C751=75,stditems!C751=76,stditems!C751=77),"装备位置:时装项链",IF(stditems!C751=78,"装备位置:时装头盔",IF(OR(stditems!C751=79,stditems!C751=80),"装备位置:时装手镯",IF(OR(stditems!C751=81,stditems!C751=82),"装备位置:时装戒指",IF(stditems!C751=83,"装备位置:时装勋章",IF(OR(stditems!C751=84,stditems!C751=85),"装备位置:时装腰带",IF(OR(stditems!C751=86,stditems!C751=87),"装备位置:时装靴子",IF(OR(stditems!C751=88,stditems!C751=89),"装备位置:时装宝石","其他物品"))))))))))))))))))))))))))))))))))))</f>
        <v>其他物品</v>
      </c>
      <c r="C751" t="str">
        <f>IF(OR(stditems!C751=5,stditems!C751=10,stditems!C751=11,stditems!C751=30,stditems!C751=16,stditems!C751=12,stditems!C751=25),0,IF(OR(stditems!C751=15,stditems!C751=19,stditems!C751=20,stditems!C751=21,stditems!C751=22,stditems!C751=23,stditems!C751=24,stditems!C751=26,stditems!C751=28,stditems!C751=29,stditems!C751=30,stditems!C751=53,stditems!C751=62,stditems!C751=63,stditems!C751=64,stditems!C751=65,stditems!C751=90),stditems!D751,""))</f>
        <v/>
      </c>
      <c r="D751" t="str">
        <f>IF(ISNA( VLOOKUP(C751,attrDesc!A:C,2,FALSE)),"", "\250/"&amp;VLOOKUP(C751,attrDesc!A:C,2,FALSE)&amp;":"&amp;VLOOKUP(C751,attrDesc!A:C,3,FALSE))</f>
        <v/>
      </c>
      <c r="F751" t="s">
        <v>1917</v>
      </c>
      <c r="H751" t="str">
        <f t="shared" si="52"/>
        <v>151/其他物品</v>
      </c>
      <c r="I751" t="str">
        <f t="shared" si="53"/>
        <v>鹰眼神石(中)=151/其他物品</v>
      </c>
      <c r="J751" t="str">
        <f t="shared" si="54"/>
        <v>\168/[物品备注]\250/可以升级官印暴击等级</v>
      </c>
      <c r="K751" t="str">
        <f t="shared" si="50"/>
        <v>鹰眼神石(中)=\168/[物品备注]\250/可以升级官印暴击等级</v>
      </c>
    </row>
    <row r="752" spans="1:11" x14ac:dyDescent="0.2">
      <c r="A752" t="str">
        <f>IF(LEN(stditems!B752)=0,"",stditems!B752)</f>
        <v>鹰眼神石(大)</v>
      </c>
      <c r="B752" t="str">
        <f>IF(stditems!C752=15,"装备位置:头盔",IF(OR(stditems!C752=19,stditems!C752=20,stditems!C752=21),"装备位置:项链",IF(OR(stditems!C752=5,stditems!C752=6),"装备位置:武器",IF(OR(stditems!C752=10,stditems!C752=11),"装备位置:衣服",IF(stditems!C752=16,"装备位置:斗笠",IF(OR(stditems!C752=22,stditems!C752=23),"装备位置:戒指",IF(OR(stditems!C752=24,stditems!C752=26),"装备位置:手镯",IF(stditems!C752=31,"双击使用物品",IF(stditems!C752=4,"书籍,双击使用",IF(stditems!C752=25,"装备位置:毒符",IF(stditems!C752=41,"任务物品",IF(stditems!C752=56,"强化宝石",IF(stditems!C752=0,"药品",IF(stditems!C752=3,"卷轴",IF(stditems!C752=43,"矿石",IF(stditems!C752=2,"可使用物品",IF(stditems!C752=64,"装备位置:腰带",IF(stditems!C752=62,"装备位置:鞋子",IF(stditems!C752=53,"装备位置:宝石\有气血石功能",IF(stditems!C752=63,"装备位置:灵石",IF(stditems!C752=65,"装备位置:官印",IF(stditems!C752=90,"装备位置:灵玉",IF(OR(stditems!C752=72,stditems!C752=73,stditems!C752=74),"装备位置:称号",IF(stditems!C752=30,"装备位置:勋章",IF(stditems!C752=28,"装备位置:马牌",IF(stditems!C752=12,"装备位置:盾牌",IF(OR(stditems!C752=66,stditems!C752=67),"装备位置:时装衣服",IF(OR(stditems!C752=68,stditems!C752=69),"装备位置:时装武器",IF(OR(stditems!C752=75,stditems!C752=76,stditems!C752=77),"装备位置:时装项链",IF(stditems!C752=78,"装备位置:时装头盔",IF(OR(stditems!C752=79,stditems!C752=80),"装备位置:时装手镯",IF(OR(stditems!C752=81,stditems!C752=82),"装备位置:时装戒指",IF(stditems!C752=83,"装备位置:时装勋章",IF(OR(stditems!C752=84,stditems!C752=85),"装备位置:时装腰带",IF(OR(stditems!C752=86,stditems!C752=87),"装备位置:时装靴子",IF(OR(stditems!C752=88,stditems!C752=89),"装备位置:时装宝石","其他物品"))))))))))))))))))))))))))))))))))))</f>
        <v>其他物品</v>
      </c>
      <c r="C752" t="str">
        <f>IF(OR(stditems!C752=5,stditems!C752=10,stditems!C752=11,stditems!C752=30,stditems!C752=16,stditems!C752=12,stditems!C752=25),0,IF(OR(stditems!C752=15,stditems!C752=19,stditems!C752=20,stditems!C752=21,stditems!C752=22,stditems!C752=23,stditems!C752=24,stditems!C752=26,stditems!C752=28,stditems!C752=29,stditems!C752=30,stditems!C752=53,stditems!C752=62,stditems!C752=63,stditems!C752=64,stditems!C752=65,stditems!C752=90),stditems!D752,""))</f>
        <v/>
      </c>
      <c r="D752" t="str">
        <f>IF(ISNA( VLOOKUP(C752,attrDesc!A:C,2,FALSE)),"", "\250/"&amp;VLOOKUP(C752,attrDesc!A:C,2,FALSE)&amp;":"&amp;VLOOKUP(C752,attrDesc!A:C,3,FALSE))</f>
        <v/>
      </c>
      <c r="F752" t="s">
        <v>1917</v>
      </c>
      <c r="H752" t="str">
        <f t="shared" si="52"/>
        <v>151/其他物品</v>
      </c>
      <c r="I752" t="str">
        <f t="shared" si="53"/>
        <v>鹰眼神石(大)=151/其他物品</v>
      </c>
      <c r="J752" t="str">
        <f t="shared" si="54"/>
        <v>\168/[物品备注]\250/可以升级官印暴击等级</v>
      </c>
      <c r="K752" t="str">
        <f t="shared" si="50"/>
        <v>鹰眼神石(大)=\168/[物品备注]\250/可以升级官印暴击等级</v>
      </c>
    </row>
    <row r="753" spans="1:11" x14ac:dyDescent="0.2">
      <c r="A753" t="str">
        <f>IF(LEN(stditems!B753)=0,"",stditems!B753)</f>
        <v>破灭神石(小)</v>
      </c>
      <c r="B753" t="str">
        <f>IF(stditems!C753=15,"装备位置:头盔",IF(OR(stditems!C753=19,stditems!C753=20,stditems!C753=21),"装备位置:项链",IF(OR(stditems!C753=5,stditems!C753=6),"装备位置:武器",IF(OR(stditems!C753=10,stditems!C753=11),"装备位置:衣服",IF(stditems!C753=16,"装备位置:斗笠",IF(OR(stditems!C753=22,stditems!C753=23),"装备位置:戒指",IF(OR(stditems!C753=24,stditems!C753=26),"装备位置:手镯",IF(stditems!C753=31,"双击使用物品",IF(stditems!C753=4,"书籍,双击使用",IF(stditems!C753=25,"装备位置:毒符",IF(stditems!C753=41,"任务物品",IF(stditems!C753=56,"强化宝石",IF(stditems!C753=0,"药品",IF(stditems!C753=3,"卷轴",IF(stditems!C753=43,"矿石",IF(stditems!C753=2,"可使用物品",IF(stditems!C753=64,"装备位置:腰带",IF(stditems!C753=62,"装备位置:鞋子",IF(stditems!C753=53,"装备位置:宝石\有气血石功能",IF(stditems!C753=63,"装备位置:灵石",IF(stditems!C753=65,"装备位置:官印",IF(stditems!C753=90,"装备位置:灵玉",IF(OR(stditems!C753=72,stditems!C753=73,stditems!C753=74),"装备位置:称号",IF(stditems!C753=30,"装备位置:勋章",IF(stditems!C753=28,"装备位置:马牌",IF(stditems!C753=12,"装备位置:盾牌",IF(OR(stditems!C753=66,stditems!C753=67),"装备位置:时装衣服",IF(OR(stditems!C753=68,stditems!C753=69),"装备位置:时装武器",IF(OR(stditems!C753=75,stditems!C753=76,stditems!C753=77),"装备位置:时装项链",IF(stditems!C753=78,"装备位置:时装头盔",IF(OR(stditems!C753=79,stditems!C753=80),"装备位置:时装手镯",IF(OR(stditems!C753=81,stditems!C753=82),"装备位置:时装戒指",IF(stditems!C753=83,"装备位置:时装勋章",IF(OR(stditems!C753=84,stditems!C753=85),"装备位置:时装腰带",IF(OR(stditems!C753=86,stditems!C753=87),"装备位置:时装靴子",IF(OR(stditems!C753=88,stditems!C753=89),"装备位置:时装宝石","其他物品"))))))))))))))))))))))))))))))))))))</f>
        <v>其他物品</v>
      </c>
      <c r="C753" t="str">
        <f>IF(OR(stditems!C753=5,stditems!C753=10,stditems!C753=11,stditems!C753=30,stditems!C753=16,stditems!C753=12,stditems!C753=25),0,IF(OR(stditems!C753=15,stditems!C753=19,stditems!C753=20,stditems!C753=21,stditems!C753=22,stditems!C753=23,stditems!C753=24,stditems!C753=26,stditems!C753=28,stditems!C753=29,stditems!C753=30,stditems!C753=53,stditems!C753=62,stditems!C753=63,stditems!C753=64,stditems!C753=65,stditems!C753=90),stditems!D753,""))</f>
        <v/>
      </c>
      <c r="D753" t="str">
        <f>IF(ISNA( VLOOKUP(C753,attrDesc!A:C,2,FALSE)),"", "\250/"&amp;VLOOKUP(C753,attrDesc!A:C,2,FALSE)&amp;":"&amp;VLOOKUP(C753,attrDesc!A:C,3,FALSE))</f>
        <v/>
      </c>
      <c r="F753" t="s">
        <v>1918</v>
      </c>
      <c r="H753" t="str">
        <f t="shared" si="52"/>
        <v>151/其他物品</v>
      </c>
      <c r="I753" t="str">
        <f t="shared" si="53"/>
        <v>破灭神石(小)=151/其他物品</v>
      </c>
      <c r="J753" t="str">
        <f t="shared" si="54"/>
        <v>\168/[物品备注]\250/可以升级官印破防等级</v>
      </c>
      <c r="K753" t="str">
        <f t="shared" si="50"/>
        <v>破灭神石(小)=\168/[物品备注]\250/可以升级官印破防等级</v>
      </c>
    </row>
    <row r="754" spans="1:11" x14ac:dyDescent="0.2">
      <c r="A754" t="str">
        <f>IF(LEN(stditems!B754)=0,"",stditems!B754)</f>
        <v>破灭神石(中)</v>
      </c>
      <c r="B754" t="str">
        <f>IF(stditems!C754=15,"装备位置:头盔",IF(OR(stditems!C754=19,stditems!C754=20,stditems!C754=21),"装备位置:项链",IF(OR(stditems!C754=5,stditems!C754=6),"装备位置:武器",IF(OR(stditems!C754=10,stditems!C754=11),"装备位置:衣服",IF(stditems!C754=16,"装备位置:斗笠",IF(OR(stditems!C754=22,stditems!C754=23),"装备位置:戒指",IF(OR(stditems!C754=24,stditems!C754=26),"装备位置:手镯",IF(stditems!C754=31,"双击使用物品",IF(stditems!C754=4,"书籍,双击使用",IF(stditems!C754=25,"装备位置:毒符",IF(stditems!C754=41,"任务物品",IF(stditems!C754=56,"强化宝石",IF(stditems!C754=0,"药品",IF(stditems!C754=3,"卷轴",IF(stditems!C754=43,"矿石",IF(stditems!C754=2,"可使用物品",IF(stditems!C754=64,"装备位置:腰带",IF(stditems!C754=62,"装备位置:鞋子",IF(stditems!C754=53,"装备位置:宝石\有气血石功能",IF(stditems!C754=63,"装备位置:灵石",IF(stditems!C754=65,"装备位置:官印",IF(stditems!C754=90,"装备位置:灵玉",IF(OR(stditems!C754=72,stditems!C754=73,stditems!C754=74),"装备位置:称号",IF(stditems!C754=30,"装备位置:勋章",IF(stditems!C754=28,"装备位置:马牌",IF(stditems!C754=12,"装备位置:盾牌",IF(OR(stditems!C754=66,stditems!C754=67),"装备位置:时装衣服",IF(OR(stditems!C754=68,stditems!C754=69),"装备位置:时装武器",IF(OR(stditems!C754=75,stditems!C754=76,stditems!C754=77),"装备位置:时装项链",IF(stditems!C754=78,"装备位置:时装头盔",IF(OR(stditems!C754=79,stditems!C754=80),"装备位置:时装手镯",IF(OR(stditems!C754=81,stditems!C754=82),"装备位置:时装戒指",IF(stditems!C754=83,"装备位置:时装勋章",IF(OR(stditems!C754=84,stditems!C754=85),"装备位置:时装腰带",IF(OR(stditems!C754=86,stditems!C754=87),"装备位置:时装靴子",IF(OR(stditems!C754=88,stditems!C754=89),"装备位置:时装宝石","其他物品"))))))))))))))))))))))))))))))))))))</f>
        <v>其他物品</v>
      </c>
      <c r="C754" t="str">
        <f>IF(OR(stditems!C754=5,stditems!C754=10,stditems!C754=11,stditems!C754=30,stditems!C754=16,stditems!C754=12,stditems!C754=25),0,IF(OR(stditems!C754=15,stditems!C754=19,stditems!C754=20,stditems!C754=21,stditems!C754=22,stditems!C754=23,stditems!C754=24,stditems!C754=26,stditems!C754=28,stditems!C754=29,stditems!C754=30,stditems!C754=53,stditems!C754=62,stditems!C754=63,stditems!C754=64,stditems!C754=65,stditems!C754=90),stditems!D754,""))</f>
        <v/>
      </c>
      <c r="D754" t="str">
        <f>IF(ISNA( VLOOKUP(C754,attrDesc!A:C,2,FALSE)),"", "\250/"&amp;VLOOKUP(C754,attrDesc!A:C,2,FALSE)&amp;":"&amp;VLOOKUP(C754,attrDesc!A:C,3,FALSE))</f>
        <v/>
      </c>
      <c r="F754" t="s">
        <v>1918</v>
      </c>
      <c r="H754" t="str">
        <f t="shared" si="52"/>
        <v>151/其他物品</v>
      </c>
      <c r="I754" t="str">
        <f t="shared" si="53"/>
        <v>破灭神石(中)=151/其他物品</v>
      </c>
      <c r="J754" t="str">
        <f t="shared" si="54"/>
        <v>\168/[物品备注]\250/可以升级官印破防等级</v>
      </c>
      <c r="K754" t="str">
        <f t="shared" si="50"/>
        <v>破灭神石(中)=\168/[物品备注]\250/可以升级官印破防等级</v>
      </c>
    </row>
    <row r="755" spans="1:11" x14ac:dyDescent="0.2">
      <c r="A755" t="str">
        <f>IF(LEN(stditems!B755)=0,"",stditems!B755)</f>
        <v>破灭神石(大)</v>
      </c>
      <c r="B755" t="str">
        <f>IF(stditems!C755=15,"装备位置:头盔",IF(OR(stditems!C755=19,stditems!C755=20,stditems!C755=21),"装备位置:项链",IF(OR(stditems!C755=5,stditems!C755=6),"装备位置:武器",IF(OR(stditems!C755=10,stditems!C755=11),"装备位置:衣服",IF(stditems!C755=16,"装备位置:斗笠",IF(OR(stditems!C755=22,stditems!C755=23),"装备位置:戒指",IF(OR(stditems!C755=24,stditems!C755=26),"装备位置:手镯",IF(stditems!C755=31,"双击使用物品",IF(stditems!C755=4,"书籍,双击使用",IF(stditems!C755=25,"装备位置:毒符",IF(stditems!C755=41,"任务物品",IF(stditems!C755=56,"强化宝石",IF(stditems!C755=0,"药品",IF(stditems!C755=3,"卷轴",IF(stditems!C755=43,"矿石",IF(stditems!C755=2,"可使用物品",IF(stditems!C755=64,"装备位置:腰带",IF(stditems!C755=62,"装备位置:鞋子",IF(stditems!C755=53,"装备位置:宝石\有气血石功能",IF(stditems!C755=63,"装备位置:灵石",IF(stditems!C755=65,"装备位置:官印",IF(stditems!C755=90,"装备位置:灵玉",IF(OR(stditems!C755=72,stditems!C755=73,stditems!C755=74),"装备位置:称号",IF(stditems!C755=30,"装备位置:勋章",IF(stditems!C755=28,"装备位置:马牌",IF(stditems!C755=12,"装备位置:盾牌",IF(OR(stditems!C755=66,stditems!C755=67),"装备位置:时装衣服",IF(OR(stditems!C755=68,stditems!C755=69),"装备位置:时装武器",IF(OR(stditems!C755=75,stditems!C755=76,stditems!C755=77),"装备位置:时装项链",IF(stditems!C755=78,"装备位置:时装头盔",IF(OR(stditems!C755=79,stditems!C755=80),"装备位置:时装手镯",IF(OR(stditems!C755=81,stditems!C755=82),"装备位置:时装戒指",IF(stditems!C755=83,"装备位置:时装勋章",IF(OR(stditems!C755=84,stditems!C755=85),"装备位置:时装腰带",IF(OR(stditems!C755=86,stditems!C755=87),"装备位置:时装靴子",IF(OR(stditems!C755=88,stditems!C755=89),"装备位置:时装宝石","其他物品"))))))))))))))))))))))))))))))))))))</f>
        <v>其他物品</v>
      </c>
      <c r="C755" t="str">
        <f>IF(OR(stditems!C755=5,stditems!C755=10,stditems!C755=11,stditems!C755=30,stditems!C755=16,stditems!C755=12,stditems!C755=25),0,IF(OR(stditems!C755=15,stditems!C755=19,stditems!C755=20,stditems!C755=21,stditems!C755=22,stditems!C755=23,stditems!C755=24,stditems!C755=26,stditems!C755=28,stditems!C755=29,stditems!C755=30,stditems!C755=53,stditems!C755=62,stditems!C755=63,stditems!C755=64,stditems!C755=65,stditems!C755=90),stditems!D755,""))</f>
        <v/>
      </c>
      <c r="D755" t="str">
        <f>IF(ISNA( VLOOKUP(C755,attrDesc!A:C,2,FALSE)),"", "\250/"&amp;VLOOKUP(C755,attrDesc!A:C,2,FALSE)&amp;":"&amp;VLOOKUP(C755,attrDesc!A:C,3,FALSE))</f>
        <v/>
      </c>
      <c r="F755" t="s">
        <v>1918</v>
      </c>
      <c r="H755" t="str">
        <f t="shared" si="52"/>
        <v>151/其他物品</v>
      </c>
      <c r="I755" t="str">
        <f t="shared" si="53"/>
        <v>破灭神石(大)=151/其他物品</v>
      </c>
      <c r="J755" t="str">
        <f t="shared" si="54"/>
        <v>\168/[物品备注]\250/可以升级官印破防等级</v>
      </c>
      <c r="K755" t="str">
        <f t="shared" si="50"/>
        <v>破灭神石(大)=\168/[物品备注]\250/可以升级官印破防等级</v>
      </c>
    </row>
    <row r="756" spans="1:11" x14ac:dyDescent="0.2">
      <c r="A756" t="str">
        <f>IF(LEN(stditems!B756)=0,"",stditems!B756)</f>
        <v>魔铠神石(小)</v>
      </c>
      <c r="B756" t="str">
        <f>IF(stditems!C756=15,"装备位置:头盔",IF(OR(stditems!C756=19,stditems!C756=20,stditems!C756=21),"装备位置:项链",IF(OR(stditems!C756=5,stditems!C756=6),"装备位置:武器",IF(OR(stditems!C756=10,stditems!C756=11),"装备位置:衣服",IF(stditems!C756=16,"装备位置:斗笠",IF(OR(stditems!C756=22,stditems!C756=23),"装备位置:戒指",IF(OR(stditems!C756=24,stditems!C756=26),"装备位置:手镯",IF(stditems!C756=31,"双击使用物品",IF(stditems!C756=4,"书籍,双击使用",IF(stditems!C756=25,"装备位置:毒符",IF(stditems!C756=41,"任务物品",IF(stditems!C756=56,"强化宝石",IF(stditems!C756=0,"药品",IF(stditems!C756=3,"卷轴",IF(stditems!C756=43,"矿石",IF(stditems!C756=2,"可使用物品",IF(stditems!C756=64,"装备位置:腰带",IF(stditems!C756=62,"装备位置:鞋子",IF(stditems!C756=53,"装备位置:宝石\有气血石功能",IF(stditems!C756=63,"装备位置:灵石",IF(stditems!C756=65,"装备位置:官印",IF(stditems!C756=90,"装备位置:灵玉",IF(OR(stditems!C756=72,stditems!C756=73,stditems!C756=74),"装备位置:称号",IF(stditems!C756=30,"装备位置:勋章",IF(stditems!C756=28,"装备位置:马牌",IF(stditems!C756=12,"装备位置:盾牌",IF(OR(stditems!C756=66,stditems!C756=67),"装备位置:时装衣服",IF(OR(stditems!C756=68,stditems!C756=69),"装备位置:时装武器",IF(OR(stditems!C756=75,stditems!C756=76,stditems!C756=77),"装备位置:时装项链",IF(stditems!C756=78,"装备位置:时装头盔",IF(OR(stditems!C756=79,stditems!C756=80),"装备位置:时装手镯",IF(OR(stditems!C756=81,stditems!C756=82),"装备位置:时装戒指",IF(stditems!C756=83,"装备位置:时装勋章",IF(OR(stditems!C756=84,stditems!C756=85),"装备位置:时装腰带",IF(OR(stditems!C756=86,stditems!C756=87),"装备位置:时装靴子",IF(OR(stditems!C756=88,stditems!C756=89),"装备位置:时装宝石","其他物品"))))))))))))))))))))))))))))))))))))</f>
        <v>其他物品</v>
      </c>
      <c r="C756" t="str">
        <f>IF(OR(stditems!C756=5,stditems!C756=10,stditems!C756=11,stditems!C756=30,stditems!C756=16,stditems!C756=12,stditems!C756=25),0,IF(OR(stditems!C756=15,stditems!C756=19,stditems!C756=20,stditems!C756=21,stditems!C756=22,stditems!C756=23,stditems!C756=24,stditems!C756=26,stditems!C756=28,stditems!C756=29,stditems!C756=30,stditems!C756=53,stditems!C756=62,stditems!C756=63,stditems!C756=64,stditems!C756=65,stditems!C756=90),stditems!D756,""))</f>
        <v/>
      </c>
      <c r="D756" t="str">
        <f>IF(ISNA( VLOOKUP(C756,attrDesc!A:C,2,FALSE)),"", "\250/"&amp;VLOOKUP(C756,attrDesc!A:C,2,FALSE)&amp;":"&amp;VLOOKUP(C756,attrDesc!A:C,3,FALSE))</f>
        <v/>
      </c>
      <c r="F756" t="s">
        <v>1919</v>
      </c>
      <c r="H756" t="str">
        <f t="shared" si="52"/>
        <v>151/其他物品</v>
      </c>
      <c r="I756" t="str">
        <f t="shared" si="53"/>
        <v>魔铠神石(小)=151/其他物品</v>
      </c>
      <c r="J756" t="str">
        <f t="shared" si="54"/>
        <v>\168/[物品备注]\250/可以升级斗笠魔法抗性等级</v>
      </c>
      <c r="K756" t="str">
        <f t="shared" si="50"/>
        <v>魔铠神石(小)=\168/[物品备注]\250/可以升级斗笠魔法抗性等级</v>
      </c>
    </row>
    <row r="757" spans="1:11" x14ac:dyDescent="0.2">
      <c r="A757" t="str">
        <f>IF(LEN(stditems!B757)=0,"",stditems!B757)</f>
        <v>魔铠神石(中)</v>
      </c>
      <c r="B757" t="str">
        <f>IF(stditems!C757=15,"装备位置:头盔",IF(OR(stditems!C757=19,stditems!C757=20,stditems!C757=21),"装备位置:项链",IF(OR(stditems!C757=5,stditems!C757=6),"装备位置:武器",IF(OR(stditems!C757=10,stditems!C757=11),"装备位置:衣服",IF(stditems!C757=16,"装备位置:斗笠",IF(OR(stditems!C757=22,stditems!C757=23),"装备位置:戒指",IF(OR(stditems!C757=24,stditems!C757=26),"装备位置:手镯",IF(stditems!C757=31,"双击使用物品",IF(stditems!C757=4,"书籍,双击使用",IF(stditems!C757=25,"装备位置:毒符",IF(stditems!C757=41,"任务物品",IF(stditems!C757=56,"强化宝石",IF(stditems!C757=0,"药品",IF(stditems!C757=3,"卷轴",IF(stditems!C757=43,"矿石",IF(stditems!C757=2,"可使用物品",IF(stditems!C757=64,"装备位置:腰带",IF(stditems!C757=62,"装备位置:鞋子",IF(stditems!C757=53,"装备位置:宝石\有气血石功能",IF(stditems!C757=63,"装备位置:灵石",IF(stditems!C757=65,"装备位置:官印",IF(stditems!C757=90,"装备位置:灵玉",IF(OR(stditems!C757=72,stditems!C757=73,stditems!C757=74),"装备位置:称号",IF(stditems!C757=30,"装备位置:勋章",IF(stditems!C757=28,"装备位置:马牌",IF(stditems!C757=12,"装备位置:盾牌",IF(OR(stditems!C757=66,stditems!C757=67),"装备位置:时装衣服",IF(OR(stditems!C757=68,stditems!C757=69),"装备位置:时装武器",IF(OR(stditems!C757=75,stditems!C757=76,stditems!C757=77),"装备位置:时装项链",IF(stditems!C757=78,"装备位置:时装头盔",IF(OR(stditems!C757=79,stditems!C757=80),"装备位置:时装手镯",IF(OR(stditems!C757=81,stditems!C757=82),"装备位置:时装戒指",IF(stditems!C757=83,"装备位置:时装勋章",IF(OR(stditems!C757=84,stditems!C757=85),"装备位置:时装腰带",IF(OR(stditems!C757=86,stditems!C757=87),"装备位置:时装靴子",IF(OR(stditems!C757=88,stditems!C757=89),"装备位置:时装宝石","其他物品"))))))))))))))))))))))))))))))))))))</f>
        <v>其他物品</v>
      </c>
      <c r="C757" t="str">
        <f>IF(OR(stditems!C757=5,stditems!C757=10,stditems!C757=11,stditems!C757=30,stditems!C757=16,stditems!C757=12,stditems!C757=25),0,IF(OR(stditems!C757=15,stditems!C757=19,stditems!C757=20,stditems!C757=21,stditems!C757=22,stditems!C757=23,stditems!C757=24,stditems!C757=26,stditems!C757=28,stditems!C757=29,stditems!C757=30,stditems!C757=53,stditems!C757=62,stditems!C757=63,stditems!C757=64,stditems!C757=65,stditems!C757=90),stditems!D757,""))</f>
        <v/>
      </c>
      <c r="D757" t="str">
        <f>IF(ISNA( VLOOKUP(C757,attrDesc!A:C,2,FALSE)),"", "\250/"&amp;VLOOKUP(C757,attrDesc!A:C,2,FALSE)&amp;":"&amp;VLOOKUP(C757,attrDesc!A:C,3,FALSE))</f>
        <v/>
      </c>
      <c r="F757" t="s">
        <v>1919</v>
      </c>
      <c r="H757" t="str">
        <f t="shared" si="52"/>
        <v>151/其他物品</v>
      </c>
      <c r="I757" t="str">
        <f t="shared" si="53"/>
        <v>魔铠神石(中)=151/其他物品</v>
      </c>
      <c r="J757" t="str">
        <f t="shared" si="54"/>
        <v>\168/[物品备注]\250/可以升级斗笠魔法抗性等级</v>
      </c>
      <c r="K757" t="str">
        <f t="shared" si="50"/>
        <v>魔铠神石(中)=\168/[物品备注]\250/可以升级斗笠魔法抗性等级</v>
      </c>
    </row>
    <row r="758" spans="1:11" x14ac:dyDescent="0.2">
      <c r="A758" t="str">
        <f>IF(LEN(stditems!B758)=0,"",stditems!B758)</f>
        <v>魔铠神石(大)</v>
      </c>
      <c r="B758" t="str">
        <f>IF(stditems!C758=15,"装备位置:头盔",IF(OR(stditems!C758=19,stditems!C758=20,stditems!C758=21),"装备位置:项链",IF(OR(stditems!C758=5,stditems!C758=6),"装备位置:武器",IF(OR(stditems!C758=10,stditems!C758=11),"装备位置:衣服",IF(stditems!C758=16,"装备位置:斗笠",IF(OR(stditems!C758=22,stditems!C758=23),"装备位置:戒指",IF(OR(stditems!C758=24,stditems!C758=26),"装备位置:手镯",IF(stditems!C758=31,"双击使用物品",IF(stditems!C758=4,"书籍,双击使用",IF(stditems!C758=25,"装备位置:毒符",IF(stditems!C758=41,"任务物品",IF(stditems!C758=56,"强化宝石",IF(stditems!C758=0,"药品",IF(stditems!C758=3,"卷轴",IF(stditems!C758=43,"矿石",IF(stditems!C758=2,"可使用物品",IF(stditems!C758=64,"装备位置:腰带",IF(stditems!C758=62,"装备位置:鞋子",IF(stditems!C758=53,"装备位置:宝石\有气血石功能",IF(stditems!C758=63,"装备位置:灵石",IF(stditems!C758=65,"装备位置:官印",IF(stditems!C758=90,"装备位置:灵玉",IF(OR(stditems!C758=72,stditems!C758=73,stditems!C758=74),"装备位置:称号",IF(stditems!C758=30,"装备位置:勋章",IF(stditems!C758=28,"装备位置:马牌",IF(stditems!C758=12,"装备位置:盾牌",IF(OR(stditems!C758=66,stditems!C758=67),"装备位置:时装衣服",IF(OR(stditems!C758=68,stditems!C758=69),"装备位置:时装武器",IF(OR(stditems!C758=75,stditems!C758=76,stditems!C758=77),"装备位置:时装项链",IF(stditems!C758=78,"装备位置:时装头盔",IF(OR(stditems!C758=79,stditems!C758=80),"装备位置:时装手镯",IF(OR(stditems!C758=81,stditems!C758=82),"装备位置:时装戒指",IF(stditems!C758=83,"装备位置:时装勋章",IF(OR(stditems!C758=84,stditems!C758=85),"装备位置:时装腰带",IF(OR(stditems!C758=86,stditems!C758=87),"装备位置:时装靴子",IF(OR(stditems!C758=88,stditems!C758=89),"装备位置:时装宝石","其他物品"))))))))))))))))))))))))))))))))))))</f>
        <v>其他物品</v>
      </c>
      <c r="C758" t="str">
        <f>IF(OR(stditems!C758=5,stditems!C758=10,stditems!C758=11,stditems!C758=30,stditems!C758=16,stditems!C758=12,stditems!C758=25),0,IF(OR(stditems!C758=15,stditems!C758=19,stditems!C758=20,stditems!C758=21,stditems!C758=22,stditems!C758=23,stditems!C758=24,stditems!C758=26,stditems!C758=28,stditems!C758=29,stditems!C758=30,stditems!C758=53,stditems!C758=62,stditems!C758=63,stditems!C758=64,stditems!C758=65,stditems!C758=90),stditems!D758,""))</f>
        <v/>
      </c>
      <c r="D758" t="str">
        <f>IF(ISNA( VLOOKUP(C758,attrDesc!A:C,2,FALSE)),"", "\250/"&amp;VLOOKUP(C758,attrDesc!A:C,2,FALSE)&amp;":"&amp;VLOOKUP(C758,attrDesc!A:C,3,FALSE))</f>
        <v/>
      </c>
      <c r="F758" t="s">
        <v>1919</v>
      </c>
      <c r="H758" t="str">
        <f t="shared" si="52"/>
        <v>151/其他物品</v>
      </c>
      <c r="I758" t="str">
        <f t="shared" si="53"/>
        <v>魔铠神石(大)=151/其他物品</v>
      </c>
      <c r="J758" t="str">
        <f t="shared" si="54"/>
        <v>\168/[物品备注]\250/可以升级斗笠魔法抗性等级</v>
      </c>
      <c r="K758" t="str">
        <f t="shared" ref="K758:K821" si="55">IF(LEN(J758)=0,"",A758&amp;"="&amp;J758)</f>
        <v>魔铠神石(大)=\168/[物品备注]\250/可以升级斗笠魔法抗性等级</v>
      </c>
    </row>
    <row r="759" spans="1:11" x14ac:dyDescent="0.2">
      <c r="A759" t="str">
        <f>IF(LEN(stditems!B759)=0,"",stditems!B759)</f>
        <v>神铠神石(小)</v>
      </c>
      <c r="B759" t="str">
        <f>IF(stditems!C759=15,"装备位置:头盔",IF(OR(stditems!C759=19,stditems!C759=20,stditems!C759=21),"装备位置:项链",IF(OR(stditems!C759=5,stditems!C759=6),"装备位置:武器",IF(OR(stditems!C759=10,stditems!C759=11),"装备位置:衣服",IF(stditems!C759=16,"装备位置:斗笠",IF(OR(stditems!C759=22,stditems!C759=23),"装备位置:戒指",IF(OR(stditems!C759=24,stditems!C759=26),"装备位置:手镯",IF(stditems!C759=31,"双击使用物品",IF(stditems!C759=4,"书籍,双击使用",IF(stditems!C759=25,"装备位置:毒符",IF(stditems!C759=41,"任务物品",IF(stditems!C759=56,"强化宝石",IF(stditems!C759=0,"药品",IF(stditems!C759=3,"卷轴",IF(stditems!C759=43,"矿石",IF(stditems!C759=2,"可使用物品",IF(stditems!C759=64,"装备位置:腰带",IF(stditems!C759=62,"装备位置:鞋子",IF(stditems!C759=53,"装备位置:宝石\有气血石功能",IF(stditems!C759=63,"装备位置:灵石",IF(stditems!C759=65,"装备位置:官印",IF(stditems!C759=90,"装备位置:灵玉",IF(OR(stditems!C759=72,stditems!C759=73,stditems!C759=74),"装备位置:称号",IF(stditems!C759=30,"装备位置:勋章",IF(stditems!C759=28,"装备位置:马牌",IF(stditems!C759=12,"装备位置:盾牌",IF(OR(stditems!C759=66,stditems!C759=67),"装备位置:时装衣服",IF(OR(stditems!C759=68,stditems!C759=69),"装备位置:时装武器",IF(OR(stditems!C759=75,stditems!C759=76,stditems!C759=77),"装备位置:时装项链",IF(stditems!C759=78,"装备位置:时装头盔",IF(OR(stditems!C759=79,stditems!C759=80),"装备位置:时装手镯",IF(OR(stditems!C759=81,stditems!C759=82),"装备位置:时装戒指",IF(stditems!C759=83,"装备位置:时装勋章",IF(OR(stditems!C759=84,stditems!C759=85),"装备位置:时装腰带",IF(OR(stditems!C759=86,stditems!C759=87),"装备位置:时装靴子",IF(OR(stditems!C759=88,stditems!C759=89),"装备位置:时装宝石","其他物品"))))))))))))))))))))))))))))))))))))</f>
        <v>其他物品</v>
      </c>
      <c r="C759" t="str">
        <f>IF(OR(stditems!C759=5,stditems!C759=10,stditems!C759=11,stditems!C759=30,stditems!C759=16,stditems!C759=12,stditems!C759=25),0,IF(OR(stditems!C759=15,stditems!C759=19,stditems!C759=20,stditems!C759=21,stditems!C759=22,stditems!C759=23,stditems!C759=24,stditems!C759=26,stditems!C759=28,stditems!C759=29,stditems!C759=30,stditems!C759=53,stditems!C759=62,stditems!C759=63,stditems!C759=64,stditems!C759=65,stditems!C759=90),stditems!D759,""))</f>
        <v/>
      </c>
      <c r="D759" t="str">
        <f>IF(ISNA( VLOOKUP(C759,attrDesc!A:C,2,FALSE)),"", "\250/"&amp;VLOOKUP(C759,attrDesc!A:C,2,FALSE)&amp;":"&amp;VLOOKUP(C759,attrDesc!A:C,3,FALSE))</f>
        <v/>
      </c>
      <c r="F759" t="s">
        <v>1920</v>
      </c>
      <c r="H759" t="str">
        <f t="shared" si="52"/>
        <v>151/其他物品</v>
      </c>
      <c r="I759" t="str">
        <f t="shared" si="53"/>
        <v>神铠神石(小)=151/其他物品</v>
      </c>
      <c r="J759" t="str">
        <f t="shared" si="54"/>
        <v>\168/[物品备注]\250/可以升级斗笠物理抗性等级</v>
      </c>
      <c r="K759" t="str">
        <f t="shared" si="55"/>
        <v>神铠神石(小)=\168/[物品备注]\250/可以升级斗笠物理抗性等级</v>
      </c>
    </row>
    <row r="760" spans="1:11" x14ac:dyDescent="0.2">
      <c r="A760" t="str">
        <f>IF(LEN(stditems!B760)=0,"",stditems!B760)</f>
        <v>神铠神石(中)</v>
      </c>
      <c r="B760" t="str">
        <f>IF(stditems!C760=15,"装备位置:头盔",IF(OR(stditems!C760=19,stditems!C760=20,stditems!C760=21),"装备位置:项链",IF(OR(stditems!C760=5,stditems!C760=6),"装备位置:武器",IF(OR(stditems!C760=10,stditems!C760=11),"装备位置:衣服",IF(stditems!C760=16,"装备位置:斗笠",IF(OR(stditems!C760=22,stditems!C760=23),"装备位置:戒指",IF(OR(stditems!C760=24,stditems!C760=26),"装备位置:手镯",IF(stditems!C760=31,"双击使用物品",IF(stditems!C760=4,"书籍,双击使用",IF(stditems!C760=25,"装备位置:毒符",IF(stditems!C760=41,"任务物品",IF(stditems!C760=56,"强化宝石",IF(stditems!C760=0,"药品",IF(stditems!C760=3,"卷轴",IF(stditems!C760=43,"矿石",IF(stditems!C760=2,"可使用物品",IF(stditems!C760=64,"装备位置:腰带",IF(stditems!C760=62,"装备位置:鞋子",IF(stditems!C760=53,"装备位置:宝石\有气血石功能",IF(stditems!C760=63,"装备位置:灵石",IF(stditems!C760=65,"装备位置:官印",IF(stditems!C760=90,"装备位置:灵玉",IF(OR(stditems!C760=72,stditems!C760=73,stditems!C760=74),"装备位置:称号",IF(stditems!C760=30,"装备位置:勋章",IF(stditems!C760=28,"装备位置:马牌",IF(stditems!C760=12,"装备位置:盾牌",IF(OR(stditems!C760=66,stditems!C760=67),"装备位置:时装衣服",IF(OR(stditems!C760=68,stditems!C760=69),"装备位置:时装武器",IF(OR(stditems!C760=75,stditems!C760=76,stditems!C760=77),"装备位置:时装项链",IF(stditems!C760=78,"装备位置:时装头盔",IF(OR(stditems!C760=79,stditems!C760=80),"装备位置:时装手镯",IF(OR(stditems!C760=81,stditems!C760=82),"装备位置:时装戒指",IF(stditems!C760=83,"装备位置:时装勋章",IF(OR(stditems!C760=84,stditems!C760=85),"装备位置:时装腰带",IF(OR(stditems!C760=86,stditems!C760=87),"装备位置:时装靴子",IF(OR(stditems!C760=88,stditems!C760=89),"装备位置:时装宝石","其他物品"))))))))))))))))))))))))))))))))))))</f>
        <v>其他物品</v>
      </c>
      <c r="C760" t="str">
        <f>IF(OR(stditems!C760=5,stditems!C760=10,stditems!C760=11,stditems!C760=30,stditems!C760=16,stditems!C760=12,stditems!C760=25),0,IF(OR(stditems!C760=15,stditems!C760=19,stditems!C760=20,stditems!C760=21,stditems!C760=22,stditems!C760=23,stditems!C760=24,stditems!C760=26,stditems!C760=28,stditems!C760=29,stditems!C760=30,stditems!C760=53,stditems!C760=62,stditems!C760=63,stditems!C760=64,stditems!C760=65,stditems!C760=90),stditems!D760,""))</f>
        <v/>
      </c>
      <c r="D760" t="str">
        <f>IF(ISNA( VLOOKUP(C760,attrDesc!A:C,2,FALSE)),"", "\250/"&amp;VLOOKUP(C760,attrDesc!A:C,2,FALSE)&amp;":"&amp;VLOOKUP(C760,attrDesc!A:C,3,FALSE))</f>
        <v/>
      </c>
      <c r="F760" t="s">
        <v>1920</v>
      </c>
      <c r="H760" t="str">
        <f t="shared" si="52"/>
        <v>151/其他物品</v>
      </c>
      <c r="I760" t="str">
        <f t="shared" si="53"/>
        <v>神铠神石(中)=151/其他物品</v>
      </c>
      <c r="J760" t="str">
        <f t="shared" si="54"/>
        <v>\168/[物品备注]\250/可以升级斗笠物理抗性等级</v>
      </c>
      <c r="K760" t="str">
        <f t="shared" si="55"/>
        <v>神铠神石(中)=\168/[物品备注]\250/可以升级斗笠物理抗性等级</v>
      </c>
    </row>
    <row r="761" spans="1:11" x14ac:dyDescent="0.2">
      <c r="A761" t="str">
        <f>IF(LEN(stditems!B761)=0,"",stditems!B761)</f>
        <v>神铠神石(大)</v>
      </c>
      <c r="B761" t="str">
        <f>IF(stditems!C761=15,"装备位置:头盔",IF(OR(stditems!C761=19,stditems!C761=20,stditems!C761=21),"装备位置:项链",IF(OR(stditems!C761=5,stditems!C761=6),"装备位置:武器",IF(OR(stditems!C761=10,stditems!C761=11),"装备位置:衣服",IF(stditems!C761=16,"装备位置:斗笠",IF(OR(stditems!C761=22,stditems!C761=23),"装备位置:戒指",IF(OR(stditems!C761=24,stditems!C761=26),"装备位置:手镯",IF(stditems!C761=31,"双击使用物品",IF(stditems!C761=4,"书籍,双击使用",IF(stditems!C761=25,"装备位置:毒符",IF(stditems!C761=41,"任务物品",IF(stditems!C761=56,"强化宝石",IF(stditems!C761=0,"药品",IF(stditems!C761=3,"卷轴",IF(stditems!C761=43,"矿石",IF(stditems!C761=2,"可使用物品",IF(stditems!C761=64,"装备位置:腰带",IF(stditems!C761=62,"装备位置:鞋子",IF(stditems!C761=53,"装备位置:宝石\有气血石功能",IF(stditems!C761=63,"装备位置:灵石",IF(stditems!C761=65,"装备位置:官印",IF(stditems!C761=90,"装备位置:灵玉",IF(OR(stditems!C761=72,stditems!C761=73,stditems!C761=74),"装备位置:称号",IF(stditems!C761=30,"装备位置:勋章",IF(stditems!C761=28,"装备位置:马牌",IF(stditems!C761=12,"装备位置:盾牌",IF(OR(stditems!C761=66,stditems!C761=67),"装备位置:时装衣服",IF(OR(stditems!C761=68,stditems!C761=69),"装备位置:时装武器",IF(OR(stditems!C761=75,stditems!C761=76,stditems!C761=77),"装备位置:时装项链",IF(stditems!C761=78,"装备位置:时装头盔",IF(OR(stditems!C761=79,stditems!C761=80),"装备位置:时装手镯",IF(OR(stditems!C761=81,stditems!C761=82),"装备位置:时装戒指",IF(stditems!C761=83,"装备位置:时装勋章",IF(OR(stditems!C761=84,stditems!C761=85),"装备位置:时装腰带",IF(OR(stditems!C761=86,stditems!C761=87),"装备位置:时装靴子",IF(OR(stditems!C761=88,stditems!C761=89),"装备位置:时装宝石","其他物品"))))))))))))))))))))))))))))))))))))</f>
        <v>其他物品</v>
      </c>
      <c r="C761" t="str">
        <f>IF(OR(stditems!C761=5,stditems!C761=10,stditems!C761=11,stditems!C761=30,stditems!C761=16,stditems!C761=12,stditems!C761=25),0,IF(OR(stditems!C761=15,stditems!C761=19,stditems!C761=20,stditems!C761=21,stditems!C761=22,stditems!C761=23,stditems!C761=24,stditems!C761=26,stditems!C761=28,stditems!C761=29,stditems!C761=30,stditems!C761=53,stditems!C761=62,stditems!C761=63,stditems!C761=64,stditems!C761=65,stditems!C761=90),stditems!D761,""))</f>
        <v/>
      </c>
      <c r="D761" t="str">
        <f>IF(ISNA( VLOOKUP(C761,attrDesc!A:C,2,FALSE)),"", "\250/"&amp;VLOOKUP(C761,attrDesc!A:C,2,FALSE)&amp;":"&amp;VLOOKUP(C761,attrDesc!A:C,3,FALSE))</f>
        <v/>
      </c>
      <c r="F761" t="s">
        <v>1920</v>
      </c>
      <c r="H761" t="str">
        <f t="shared" si="52"/>
        <v>151/其他物品</v>
      </c>
      <c r="I761" t="str">
        <f t="shared" si="53"/>
        <v>神铠神石(大)=151/其他物品</v>
      </c>
      <c r="J761" t="str">
        <f t="shared" si="54"/>
        <v>\168/[物品备注]\250/可以升级斗笠物理抗性等级</v>
      </c>
      <c r="K761" t="str">
        <f t="shared" si="55"/>
        <v>神铠神石(大)=\168/[物品备注]\250/可以升级斗笠物理抗性等级</v>
      </c>
    </row>
    <row r="762" spans="1:11" x14ac:dyDescent="0.2">
      <c r="A762" t="str">
        <f>IF(LEN(stditems!B762)=0,"",stditems!B762)</f>
        <v>麻痹精粹</v>
      </c>
      <c r="B762" t="str">
        <f>IF(stditems!C762=15,"装备位置:头盔",IF(OR(stditems!C762=19,stditems!C762=20,stditems!C762=21),"装备位置:项链",IF(OR(stditems!C762=5,stditems!C762=6),"装备位置:武器",IF(OR(stditems!C762=10,stditems!C762=11),"装备位置:衣服",IF(stditems!C762=16,"装备位置:斗笠",IF(OR(stditems!C762=22,stditems!C762=23),"装备位置:戒指",IF(OR(stditems!C762=24,stditems!C762=26),"装备位置:手镯",IF(stditems!C762=31,"双击使用物品",IF(stditems!C762=4,"书籍,双击使用",IF(stditems!C762=25,"装备位置:毒符",IF(stditems!C762=41,"任务物品",IF(stditems!C762=56,"强化宝石",IF(stditems!C762=0,"药品",IF(stditems!C762=3,"卷轴",IF(stditems!C762=43,"矿石",IF(stditems!C762=2,"可使用物品",IF(stditems!C762=64,"装备位置:腰带",IF(stditems!C762=62,"装备位置:鞋子",IF(stditems!C762=53,"装备位置:宝石\有气血石功能",IF(stditems!C762=63,"装备位置:灵石",IF(stditems!C762=65,"装备位置:官印",IF(stditems!C762=90,"装备位置:灵玉",IF(OR(stditems!C762=72,stditems!C762=73,stditems!C762=74),"装备位置:称号",IF(stditems!C762=30,"装备位置:勋章",IF(stditems!C762=28,"装备位置:马牌",IF(stditems!C762=12,"装备位置:盾牌",IF(OR(stditems!C762=66,stditems!C762=67),"装备位置:时装衣服",IF(OR(stditems!C762=68,stditems!C762=69),"装备位置:时装武器",IF(OR(stditems!C762=75,stditems!C762=76,stditems!C762=77),"装备位置:时装项链",IF(stditems!C762=78,"装备位置:时装头盔",IF(OR(stditems!C762=79,stditems!C762=80),"装备位置:时装手镯",IF(OR(stditems!C762=81,stditems!C762=82),"装备位置:时装戒指",IF(stditems!C762=83,"装备位置:时装勋章",IF(OR(stditems!C762=84,stditems!C762=85),"装备位置:时装腰带",IF(OR(stditems!C762=86,stditems!C762=87),"装备位置:时装靴子",IF(OR(stditems!C762=88,stditems!C762=89),"装备位置:时装宝石","其他物品"))))))))))))))))))))))))))))))))))))</f>
        <v>其他物品</v>
      </c>
      <c r="C762" t="str">
        <f>IF(OR(stditems!C762=5,stditems!C762=10,stditems!C762=11,stditems!C762=30,stditems!C762=16,stditems!C762=12,stditems!C762=25),0,IF(OR(stditems!C762=15,stditems!C762=19,stditems!C762=20,stditems!C762=21,stditems!C762=22,stditems!C762=23,stditems!C762=24,stditems!C762=26,stditems!C762=28,stditems!C762=29,stditems!C762=30,stditems!C762=53,stditems!C762=62,stditems!C762=63,stditems!C762=64,stditems!C762=65,stditems!C762=90),stditems!D762,""))</f>
        <v/>
      </c>
      <c r="D762" t="str">
        <f>IF(ISNA( VLOOKUP(C762,attrDesc!A:C,2,FALSE)),"", "\250/"&amp;VLOOKUP(C762,attrDesc!A:C,2,FALSE)&amp;":"&amp;VLOOKUP(C762,attrDesc!A:C,3,FALSE))</f>
        <v/>
      </c>
      <c r="F762" t="s">
        <v>1921</v>
      </c>
      <c r="H762" t="str">
        <f t="shared" si="52"/>
        <v>151/其他物品</v>
      </c>
      <c r="I762" t="str">
        <f t="shared" si="53"/>
        <v>麻痹精粹=151/其他物品</v>
      </c>
      <c r="J762" t="str">
        <f t="shared" si="54"/>
        <v>\168/[物品备注]\250/可以升级麻痹等级</v>
      </c>
      <c r="K762" t="str">
        <f t="shared" si="55"/>
        <v>麻痹精粹=\168/[物品备注]\250/可以升级麻痹等级</v>
      </c>
    </row>
    <row r="763" spans="1:11" x14ac:dyDescent="0.2">
      <c r="A763" t="str">
        <f>IF(LEN(stditems!B763)=0,"",stditems!B763)</f>
        <v>复活精粹</v>
      </c>
      <c r="B763" t="str">
        <f>IF(stditems!C763=15,"装备位置:头盔",IF(OR(stditems!C763=19,stditems!C763=20,stditems!C763=21),"装备位置:项链",IF(OR(stditems!C763=5,stditems!C763=6),"装备位置:武器",IF(OR(stditems!C763=10,stditems!C763=11),"装备位置:衣服",IF(stditems!C763=16,"装备位置:斗笠",IF(OR(stditems!C763=22,stditems!C763=23),"装备位置:戒指",IF(OR(stditems!C763=24,stditems!C763=26),"装备位置:手镯",IF(stditems!C763=31,"双击使用物品",IF(stditems!C763=4,"书籍,双击使用",IF(stditems!C763=25,"装备位置:毒符",IF(stditems!C763=41,"任务物品",IF(stditems!C763=56,"强化宝石",IF(stditems!C763=0,"药品",IF(stditems!C763=3,"卷轴",IF(stditems!C763=43,"矿石",IF(stditems!C763=2,"可使用物品",IF(stditems!C763=64,"装备位置:腰带",IF(stditems!C763=62,"装备位置:鞋子",IF(stditems!C763=53,"装备位置:宝石\有气血石功能",IF(stditems!C763=63,"装备位置:灵石",IF(stditems!C763=65,"装备位置:官印",IF(stditems!C763=90,"装备位置:灵玉",IF(OR(stditems!C763=72,stditems!C763=73,stditems!C763=74),"装备位置:称号",IF(stditems!C763=30,"装备位置:勋章",IF(stditems!C763=28,"装备位置:马牌",IF(stditems!C763=12,"装备位置:盾牌",IF(OR(stditems!C763=66,stditems!C763=67),"装备位置:时装衣服",IF(OR(stditems!C763=68,stditems!C763=69),"装备位置:时装武器",IF(OR(stditems!C763=75,stditems!C763=76,stditems!C763=77),"装备位置:时装项链",IF(stditems!C763=78,"装备位置:时装头盔",IF(OR(stditems!C763=79,stditems!C763=80),"装备位置:时装手镯",IF(OR(stditems!C763=81,stditems!C763=82),"装备位置:时装戒指",IF(stditems!C763=83,"装备位置:时装勋章",IF(OR(stditems!C763=84,stditems!C763=85),"装备位置:时装腰带",IF(OR(stditems!C763=86,stditems!C763=87),"装备位置:时装靴子",IF(OR(stditems!C763=88,stditems!C763=89),"装备位置:时装宝石","其他物品"))))))))))))))))))))))))))))))))))))</f>
        <v>其他物品</v>
      </c>
      <c r="C763" t="str">
        <f>IF(OR(stditems!C763=5,stditems!C763=10,stditems!C763=11,stditems!C763=30,stditems!C763=16,stditems!C763=12,stditems!C763=25),0,IF(OR(stditems!C763=15,stditems!C763=19,stditems!C763=20,stditems!C763=21,stditems!C763=22,stditems!C763=23,stditems!C763=24,stditems!C763=26,stditems!C763=28,stditems!C763=29,stditems!C763=30,stditems!C763=53,stditems!C763=62,stditems!C763=63,stditems!C763=64,stditems!C763=65,stditems!C763=90),stditems!D763,""))</f>
        <v/>
      </c>
      <c r="D763" t="str">
        <f>IF(ISNA( VLOOKUP(C763,attrDesc!A:C,2,FALSE)),"", "\250/"&amp;VLOOKUP(C763,attrDesc!A:C,2,FALSE)&amp;":"&amp;VLOOKUP(C763,attrDesc!A:C,3,FALSE))</f>
        <v/>
      </c>
      <c r="F763" t="s">
        <v>1922</v>
      </c>
      <c r="H763" t="str">
        <f t="shared" si="52"/>
        <v>151/其他物品</v>
      </c>
      <c r="I763" t="str">
        <f t="shared" si="53"/>
        <v>复活精粹=151/其他物品</v>
      </c>
      <c r="J763" t="str">
        <f t="shared" si="54"/>
        <v>\168/[物品备注]\250/可以升级复活等级</v>
      </c>
      <c r="K763" t="str">
        <f t="shared" si="55"/>
        <v>复活精粹=\168/[物品备注]\250/可以升级复活等级</v>
      </c>
    </row>
    <row r="764" spans="1:11" x14ac:dyDescent="0.2">
      <c r="A764" t="str">
        <f>IF(LEN(stditems!B764)=0,"",stditems!B764)</f>
        <v>护身精粹</v>
      </c>
      <c r="B764" t="str">
        <f>IF(stditems!C764=15,"装备位置:头盔",IF(OR(stditems!C764=19,stditems!C764=20,stditems!C764=21),"装备位置:项链",IF(OR(stditems!C764=5,stditems!C764=6),"装备位置:武器",IF(OR(stditems!C764=10,stditems!C764=11),"装备位置:衣服",IF(stditems!C764=16,"装备位置:斗笠",IF(OR(stditems!C764=22,stditems!C764=23),"装备位置:戒指",IF(OR(stditems!C764=24,stditems!C764=26),"装备位置:手镯",IF(stditems!C764=31,"双击使用物品",IF(stditems!C764=4,"书籍,双击使用",IF(stditems!C764=25,"装备位置:毒符",IF(stditems!C764=41,"任务物品",IF(stditems!C764=56,"强化宝石",IF(stditems!C764=0,"药品",IF(stditems!C764=3,"卷轴",IF(stditems!C764=43,"矿石",IF(stditems!C764=2,"可使用物品",IF(stditems!C764=64,"装备位置:腰带",IF(stditems!C764=62,"装备位置:鞋子",IF(stditems!C764=53,"装备位置:宝石\有气血石功能",IF(stditems!C764=63,"装备位置:灵石",IF(stditems!C764=65,"装备位置:官印",IF(stditems!C764=90,"装备位置:灵玉",IF(OR(stditems!C764=72,stditems!C764=73,stditems!C764=74),"装备位置:称号",IF(stditems!C764=30,"装备位置:勋章",IF(stditems!C764=28,"装备位置:马牌",IF(stditems!C764=12,"装备位置:盾牌",IF(OR(stditems!C764=66,stditems!C764=67),"装备位置:时装衣服",IF(OR(stditems!C764=68,stditems!C764=69),"装备位置:时装武器",IF(OR(stditems!C764=75,stditems!C764=76,stditems!C764=77),"装备位置:时装项链",IF(stditems!C764=78,"装备位置:时装头盔",IF(OR(stditems!C764=79,stditems!C764=80),"装备位置:时装手镯",IF(OR(stditems!C764=81,stditems!C764=82),"装备位置:时装戒指",IF(stditems!C764=83,"装备位置:时装勋章",IF(OR(stditems!C764=84,stditems!C764=85),"装备位置:时装腰带",IF(OR(stditems!C764=86,stditems!C764=87),"装备位置:时装靴子",IF(OR(stditems!C764=88,stditems!C764=89),"装备位置:时装宝石","其他物品"))))))))))))))))))))))))))))))))))))</f>
        <v>其他物品</v>
      </c>
      <c r="C764" t="str">
        <f>IF(OR(stditems!C764=5,stditems!C764=10,stditems!C764=11,stditems!C764=30,stditems!C764=16,stditems!C764=12,stditems!C764=25),0,IF(OR(stditems!C764=15,stditems!C764=19,stditems!C764=20,stditems!C764=21,stditems!C764=22,stditems!C764=23,stditems!C764=24,stditems!C764=26,stditems!C764=28,stditems!C764=29,stditems!C764=30,stditems!C764=53,stditems!C764=62,stditems!C764=63,stditems!C764=64,stditems!C764=65,stditems!C764=90),stditems!D764,""))</f>
        <v/>
      </c>
      <c r="D764" t="str">
        <f>IF(ISNA( VLOOKUP(C764,attrDesc!A:C,2,FALSE)),"", "\250/"&amp;VLOOKUP(C764,attrDesc!A:C,2,FALSE)&amp;":"&amp;VLOOKUP(C764,attrDesc!A:C,3,FALSE))</f>
        <v/>
      </c>
      <c r="F764" t="s">
        <v>1923</v>
      </c>
      <c r="H764" t="str">
        <f t="shared" si="52"/>
        <v>151/其他物品</v>
      </c>
      <c r="I764" t="str">
        <f t="shared" si="53"/>
        <v>护身精粹=151/其他物品</v>
      </c>
      <c r="J764" t="str">
        <f t="shared" si="54"/>
        <v>\168/[物品备注]\250/可以升级护身等级</v>
      </c>
      <c r="K764" t="str">
        <f t="shared" si="55"/>
        <v>护身精粹=\168/[物品备注]\250/可以升级护身等级</v>
      </c>
    </row>
    <row r="765" spans="1:11" x14ac:dyDescent="0.2">
      <c r="A765" t="str">
        <f>IF(LEN(stditems!B765)=0,"",stditems!B765)</f>
        <v>特戒碎片</v>
      </c>
      <c r="B765" t="str">
        <f>IF(stditems!C765=15,"装备位置:头盔",IF(OR(stditems!C765=19,stditems!C765=20,stditems!C765=21),"装备位置:项链",IF(OR(stditems!C765=5,stditems!C765=6),"装备位置:武器",IF(OR(stditems!C765=10,stditems!C765=11),"装备位置:衣服",IF(stditems!C765=16,"装备位置:斗笠",IF(OR(stditems!C765=22,stditems!C765=23),"装备位置:戒指",IF(OR(stditems!C765=24,stditems!C765=26),"装备位置:手镯",IF(stditems!C765=31,"双击使用物品",IF(stditems!C765=4,"书籍,双击使用",IF(stditems!C765=25,"装备位置:毒符",IF(stditems!C765=41,"任务物品",IF(stditems!C765=56,"强化宝石",IF(stditems!C765=0,"药品",IF(stditems!C765=3,"卷轴",IF(stditems!C765=43,"矿石",IF(stditems!C765=2,"可使用物品",IF(stditems!C765=64,"装备位置:腰带",IF(stditems!C765=62,"装备位置:鞋子",IF(stditems!C765=53,"装备位置:宝石\有气血石功能",IF(stditems!C765=63,"装备位置:灵石",IF(stditems!C765=65,"装备位置:官印",IF(stditems!C765=90,"装备位置:灵玉",IF(OR(stditems!C765=72,stditems!C765=73,stditems!C765=74),"装备位置:称号",IF(stditems!C765=30,"装备位置:勋章",IF(stditems!C765=28,"装备位置:马牌",IF(stditems!C765=12,"装备位置:盾牌",IF(OR(stditems!C765=66,stditems!C765=67),"装备位置:时装衣服",IF(OR(stditems!C765=68,stditems!C765=69),"装备位置:时装武器",IF(OR(stditems!C765=75,stditems!C765=76,stditems!C765=77),"装备位置:时装项链",IF(stditems!C765=78,"装备位置:时装头盔",IF(OR(stditems!C765=79,stditems!C765=80),"装备位置:时装手镯",IF(OR(stditems!C765=81,stditems!C765=82),"装备位置:时装戒指",IF(stditems!C765=83,"装备位置:时装勋章",IF(OR(stditems!C765=84,stditems!C765=85),"装备位置:时装腰带",IF(OR(stditems!C765=86,stditems!C765=87),"装备位置:时装靴子",IF(OR(stditems!C765=88,stditems!C765=89),"装备位置:时装宝石","其他物品"))))))))))))))))))))))))))))))))))))</f>
        <v>其他物品</v>
      </c>
      <c r="C765" t="str">
        <f>IF(OR(stditems!C765=5,stditems!C765=10,stditems!C765=11,stditems!C765=30,stditems!C765=16,stditems!C765=12,stditems!C765=25),0,IF(OR(stditems!C765=15,stditems!C765=19,stditems!C765=20,stditems!C765=21,stditems!C765=22,stditems!C765=23,stditems!C765=24,stditems!C765=26,stditems!C765=28,stditems!C765=29,stditems!C765=30,stditems!C765=53,stditems!C765=62,stditems!C765=63,stditems!C765=64,stditems!C765=65,stditems!C765=90),stditems!D765,""))</f>
        <v/>
      </c>
      <c r="D765" t="str">
        <f>IF(ISNA( VLOOKUP(C765,attrDesc!A:C,2,FALSE)),"", "\250/"&amp;VLOOKUP(C765,attrDesc!A:C,2,FALSE)&amp;":"&amp;VLOOKUP(C765,attrDesc!A:C,3,FALSE))</f>
        <v/>
      </c>
      <c r="F765" t="s">
        <v>1924</v>
      </c>
      <c r="H765" t="str">
        <f t="shared" si="52"/>
        <v>151/其他物品</v>
      </c>
      <c r="I765" t="str">
        <f t="shared" si="53"/>
        <v>特戒碎片=151/其他物品</v>
      </c>
      <c r="J765" t="str">
        <f t="shared" si="54"/>
        <v>\168/[物品备注]\250/可以随机合成特戒精粹</v>
      </c>
      <c r="K765" t="str">
        <f t="shared" si="55"/>
        <v>特戒碎片=\168/[物品备注]\250/可以随机合成特戒精粹</v>
      </c>
    </row>
    <row r="766" spans="1:11" x14ac:dyDescent="0.2">
      <c r="A766" t="str">
        <f>IF(LEN(stditems!B766)=0,"",stditems!B766)</f>
        <v>低级灵石</v>
      </c>
      <c r="B766" t="str">
        <f>IF(stditems!C766=15,"装备位置:头盔",IF(OR(stditems!C766=19,stditems!C766=20,stditems!C766=21),"装备位置:项链",IF(OR(stditems!C766=5,stditems!C766=6),"装备位置:武器",IF(OR(stditems!C766=10,stditems!C766=11),"装备位置:衣服",IF(stditems!C766=16,"装备位置:斗笠",IF(OR(stditems!C766=22,stditems!C766=23),"装备位置:戒指",IF(OR(stditems!C766=24,stditems!C766=26),"装备位置:手镯",IF(stditems!C766=31,"双击使用物品",IF(stditems!C766=4,"书籍,双击使用",IF(stditems!C766=25,"装备位置:毒符",IF(stditems!C766=41,"任务物品",IF(stditems!C766=56,"强化宝石",IF(stditems!C766=0,"药品",IF(stditems!C766=3,"卷轴",IF(stditems!C766=43,"矿石",IF(stditems!C766=2,"可使用物品",IF(stditems!C766=64,"装备位置:腰带",IF(stditems!C766=62,"装备位置:鞋子",IF(stditems!C766=53,"装备位置:宝石\有气血石功能",IF(stditems!C766=63,"装备位置:灵石",IF(stditems!C766=65,"装备位置:官印",IF(stditems!C766=90,"装备位置:灵玉",IF(OR(stditems!C766=72,stditems!C766=73,stditems!C766=74),"装备位置:称号",IF(stditems!C766=30,"装备位置:勋章",IF(stditems!C766=28,"装备位置:马牌",IF(stditems!C766=12,"装备位置:盾牌",IF(OR(stditems!C766=66,stditems!C766=67),"装备位置:时装衣服",IF(OR(stditems!C766=68,stditems!C766=69),"装备位置:时装武器",IF(OR(stditems!C766=75,stditems!C766=76,stditems!C766=77),"装备位置:时装项链",IF(stditems!C766=78,"装备位置:时装头盔",IF(OR(stditems!C766=79,stditems!C766=80),"装备位置:时装手镯",IF(OR(stditems!C766=81,stditems!C766=82),"装备位置:时装戒指",IF(stditems!C766=83,"装备位置:时装勋章",IF(OR(stditems!C766=84,stditems!C766=85),"装备位置:时装腰带",IF(OR(stditems!C766=86,stditems!C766=87),"装备位置:时装靴子",IF(OR(stditems!C766=88,stditems!C766=89),"装备位置:时装宝石","其他物品"))))))))))))))))))))))))))))))))))))</f>
        <v>其他物品</v>
      </c>
      <c r="C766" t="str">
        <f>IF(OR(stditems!C766=5,stditems!C766=10,stditems!C766=11,stditems!C766=30,stditems!C766=16,stditems!C766=12,stditems!C766=25),0,IF(OR(stditems!C766=15,stditems!C766=19,stditems!C766=20,stditems!C766=21,stditems!C766=22,stditems!C766=23,stditems!C766=24,stditems!C766=26,stditems!C766=28,stditems!C766=29,stditems!C766=30,stditems!C766=53,stditems!C766=62,stditems!C766=63,stditems!C766=64,stditems!C766=65,stditems!C766=90),stditems!D766,""))</f>
        <v/>
      </c>
      <c r="D766" t="str">
        <f>IF(ISNA( VLOOKUP(C766,attrDesc!A:C,2,FALSE)),"", "\250/"&amp;VLOOKUP(C766,attrDesc!A:C,2,FALSE)&amp;":"&amp;VLOOKUP(C766,attrDesc!A:C,3,FALSE))</f>
        <v/>
      </c>
      <c r="E766" t="s">
        <v>1929</v>
      </c>
      <c r="F766" t="s">
        <v>1925</v>
      </c>
      <c r="H766" t="str">
        <f t="shared" si="52"/>
        <v>151/其他物品</v>
      </c>
      <c r="I766" t="str">
        <f t="shared" si="53"/>
        <v>低级灵石=151/其他物品</v>
      </c>
      <c r="J766" t="str">
        <f t="shared" si="54"/>
        <v>\168/[物品特性]\70/修炼武学需要大量灵力\168/[物品备注]\250/使用后增加自身灵力</v>
      </c>
      <c r="K766" t="str">
        <f t="shared" si="55"/>
        <v>低级灵石=\168/[物品特性]\70/修炼武学需要大量灵力\168/[物品备注]\250/使用后增加自身灵力</v>
      </c>
    </row>
    <row r="767" spans="1:11" x14ac:dyDescent="0.2">
      <c r="A767" t="str">
        <f>IF(LEN(stditems!B767)=0,"",stditems!B767)</f>
        <v>中级灵石</v>
      </c>
      <c r="B767" t="str">
        <f>IF(stditems!C767=15,"装备位置:头盔",IF(OR(stditems!C767=19,stditems!C767=20,stditems!C767=21),"装备位置:项链",IF(OR(stditems!C767=5,stditems!C767=6),"装备位置:武器",IF(OR(stditems!C767=10,stditems!C767=11),"装备位置:衣服",IF(stditems!C767=16,"装备位置:斗笠",IF(OR(stditems!C767=22,stditems!C767=23),"装备位置:戒指",IF(OR(stditems!C767=24,stditems!C767=26),"装备位置:手镯",IF(stditems!C767=31,"双击使用物品",IF(stditems!C767=4,"书籍,双击使用",IF(stditems!C767=25,"装备位置:毒符",IF(stditems!C767=41,"任务物品",IF(stditems!C767=56,"强化宝石",IF(stditems!C767=0,"药品",IF(stditems!C767=3,"卷轴",IF(stditems!C767=43,"矿石",IF(stditems!C767=2,"可使用物品",IF(stditems!C767=64,"装备位置:腰带",IF(stditems!C767=62,"装备位置:鞋子",IF(stditems!C767=53,"装备位置:宝石\有气血石功能",IF(stditems!C767=63,"装备位置:灵石",IF(stditems!C767=65,"装备位置:官印",IF(stditems!C767=90,"装备位置:灵玉",IF(OR(stditems!C767=72,stditems!C767=73,stditems!C767=74),"装备位置:称号",IF(stditems!C767=30,"装备位置:勋章",IF(stditems!C767=28,"装备位置:马牌",IF(stditems!C767=12,"装备位置:盾牌",IF(OR(stditems!C767=66,stditems!C767=67),"装备位置:时装衣服",IF(OR(stditems!C767=68,stditems!C767=69),"装备位置:时装武器",IF(OR(stditems!C767=75,stditems!C767=76,stditems!C767=77),"装备位置:时装项链",IF(stditems!C767=78,"装备位置:时装头盔",IF(OR(stditems!C767=79,stditems!C767=80),"装备位置:时装手镯",IF(OR(stditems!C767=81,stditems!C767=82),"装备位置:时装戒指",IF(stditems!C767=83,"装备位置:时装勋章",IF(OR(stditems!C767=84,stditems!C767=85),"装备位置:时装腰带",IF(OR(stditems!C767=86,stditems!C767=87),"装备位置:时装靴子",IF(OR(stditems!C767=88,stditems!C767=89),"装备位置:时装宝石","其他物品"))))))))))))))))))))))))))))))))))))</f>
        <v>其他物品</v>
      </c>
      <c r="C767" t="str">
        <f>IF(OR(stditems!C767=5,stditems!C767=10,stditems!C767=11,stditems!C767=30,stditems!C767=16,stditems!C767=12,stditems!C767=25),0,IF(OR(stditems!C767=15,stditems!C767=19,stditems!C767=20,stditems!C767=21,stditems!C767=22,stditems!C767=23,stditems!C767=24,stditems!C767=26,stditems!C767=28,stditems!C767=29,stditems!C767=30,stditems!C767=53,stditems!C767=62,stditems!C767=63,stditems!C767=64,stditems!C767=65,stditems!C767=90),stditems!D767,""))</f>
        <v/>
      </c>
      <c r="D767" t="str">
        <f>IF(ISNA( VLOOKUP(C767,attrDesc!A:C,2,FALSE)),"", "\250/"&amp;VLOOKUP(C767,attrDesc!A:C,2,FALSE)&amp;":"&amp;VLOOKUP(C767,attrDesc!A:C,3,FALSE))</f>
        <v/>
      </c>
      <c r="E767" t="s">
        <v>1930</v>
      </c>
      <c r="F767" t="s">
        <v>1925</v>
      </c>
      <c r="H767" t="str">
        <f t="shared" si="52"/>
        <v>151/其他物品</v>
      </c>
      <c r="I767" t="str">
        <f t="shared" si="53"/>
        <v>中级灵石=151/其他物品</v>
      </c>
      <c r="J767" t="str">
        <f t="shared" si="54"/>
        <v>\168/[物品特性]\70/修炼武学需要大量灵力\168/[物品备注]\250/使用后增加自身灵力</v>
      </c>
      <c r="K767" t="str">
        <f t="shared" si="55"/>
        <v>中级灵石=\168/[物品特性]\70/修炼武学需要大量灵力\168/[物品备注]\250/使用后增加自身灵力</v>
      </c>
    </row>
    <row r="768" spans="1:11" x14ac:dyDescent="0.2">
      <c r="A768" t="str">
        <f>IF(LEN(stditems!B768)=0,"",stditems!B768)</f>
        <v>高级灵石</v>
      </c>
      <c r="B768" t="str">
        <f>IF(stditems!C768=15,"装备位置:头盔",IF(OR(stditems!C768=19,stditems!C768=20,stditems!C768=21),"装备位置:项链",IF(OR(stditems!C768=5,stditems!C768=6),"装备位置:武器",IF(OR(stditems!C768=10,stditems!C768=11),"装备位置:衣服",IF(stditems!C768=16,"装备位置:斗笠",IF(OR(stditems!C768=22,stditems!C768=23),"装备位置:戒指",IF(OR(stditems!C768=24,stditems!C768=26),"装备位置:手镯",IF(stditems!C768=31,"双击使用物品",IF(stditems!C768=4,"书籍,双击使用",IF(stditems!C768=25,"装备位置:毒符",IF(stditems!C768=41,"任务物品",IF(stditems!C768=56,"强化宝石",IF(stditems!C768=0,"药品",IF(stditems!C768=3,"卷轴",IF(stditems!C768=43,"矿石",IF(stditems!C768=2,"可使用物品",IF(stditems!C768=64,"装备位置:腰带",IF(stditems!C768=62,"装备位置:鞋子",IF(stditems!C768=53,"装备位置:宝石\有气血石功能",IF(stditems!C768=63,"装备位置:灵石",IF(stditems!C768=65,"装备位置:官印",IF(stditems!C768=90,"装备位置:灵玉",IF(OR(stditems!C768=72,stditems!C768=73,stditems!C768=74),"装备位置:称号",IF(stditems!C768=30,"装备位置:勋章",IF(stditems!C768=28,"装备位置:马牌",IF(stditems!C768=12,"装备位置:盾牌",IF(OR(stditems!C768=66,stditems!C768=67),"装备位置:时装衣服",IF(OR(stditems!C768=68,stditems!C768=69),"装备位置:时装武器",IF(OR(stditems!C768=75,stditems!C768=76,stditems!C768=77),"装备位置:时装项链",IF(stditems!C768=78,"装备位置:时装头盔",IF(OR(stditems!C768=79,stditems!C768=80),"装备位置:时装手镯",IF(OR(stditems!C768=81,stditems!C768=82),"装备位置:时装戒指",IF(stditems!C768=83,"装备位置:时装勋章",IF(OR(stditems!C768=84,stditems!C768=85),"装备位置:时装腰带",IF(OR(stditems!C768=86,stditems!C768=87),"装备位置:时装靴子",IF(OR(stditems!C768=88,stditems!C768=89),"装备位置:时装宝石","其他物品"))))))))))))))))))))))))))))))))))))</f>
        <v>其他物品</v>
      </c>
      <c r="C768" t="str">
        <f>IF(OR(stditems!C768=5,stditems!C768=10,stditems!C768=11,stditems!C768=30,stditems!C768=16,stditems!C768=12,stditems!C768=25),0,IF(OR(stditems!C768=15,stditems!C768=19,stditems!C768=20,stditems!C768=21,stditems!C768=22,stditems!C768=23,stditems!C768=24,stditems!C768=26,stditems!C768=28,stditems!C768=29,stditems!C768=30,stditems!C768=53,stditems!C768=62,stditems!C768=63,stditems!C768=64,stditems!C768=65,stditems!C768=90),stditems!D768,""))</f>
        <v/>
      </c>
      <c r="D768" t="str">
        <f>IF(ISNA( VLOOKUP(C768,attrDesc!A:C,2,FALSE)),"", "\250/"&amp;VLOOKUP(C768,attrDesc!A:C,2,FALSE)&amp;":"&amp;VLOOKUP(C768,attrDesc!A:C,3,FALSE))</f>
        <v/>
      </c>
      <c r="E768" t="s">
        <v>1928</v>
      </c>
      <c r="F768" t="s">
        <v>1925</v>
      </c>
      <c r="H768" t="str">
        <f t="shared" si="52"/>
        <v>151/其他物品</v>
      </c>
      <c r="I768" t="str">
        <f t="shared" si="53"/>
        <v>高级灵石=151/其他物品</v>
      </c>
      <c r="J768" t="str">
        <f t="shared" si="54"/>
        <v>\168/[物品特性]\70/修炼武学需要大量灵力\168/[物品备注]\250/使用后增加自身灵力</v>
      </c>
      <c r="K768" t="str">
        <f t="shared" si="55"/>
        <v>高级灵石=\168/[物品特性]\70/修炼武学需要大量灵力\168/[物品备注]\250/使用后增加自身灵力</v>
      </c>
    </row>
    <row r="769" spans="1:11" x14ac:dyDescent="0.2">
      <c r="A769" t="str">
        <f>IF(LEN(stditems!B769)=0,"",stditems!B769)</f>
        <v>顶级灵石</v>
      </c>
      <c r="B769" t="str">
        <f>IF(stditems!C769=15,"装备位置:头盔",IF(OR(stditems!C769=19,stditems!C769=20,stditems!C769=21),"装备位置:项链",IF(OR(stditems!C769=5,stditems!C769=6),"装备位置:武器",IF(OR(stditems!C769=10,stditems!C769=11),"装备位置:衣服",IF(stditems!C769=16,"装备位置:斗笠",IF(OR(stditems!C769=22,stditems!C769=23),"装备位置:戒指",IF(OR(stditems!C769=24,stditems!C769=26),"装备位置:手镯",IF(stditems!C769=31,"双击使用物品",IF(stditems!C769=4,"书籍,双击使用",IF(stditems!C769=25,"装备位置:毒符",IF(stditems!C769=41,"任务物品",IF(stditems!C769=56,"强化宝石",IF(stditems!C769=0,"药品",IF(stditems!C769=3,"卷轴",IF(stditems!C769=43,"矿石",IF(stditems!C769=2,"可使用物品",IF(stditems!C769=64,"装备位置:腰带",IF(stditems!C769=62,"装备位置:鞋子",IF(stditems!C769=53,"装备位置:宝石\有气血石功能",IF(stditems!C769=63,"装备位置:灵石",IF(stditems!C769=65,"装备位置:官印",IF(stditems!C769=90,"装备位置:灵玉",IF(OR(stditems!C769=72,stditems!C769=73,stditems!C769=74),"装备位置:称号",IF(stditems!C769=30,"装备位置:勋章",IF(stditems!C769=28,"装备位置:马牌",IF(stditems!C769=12,"装备位置:盾牌",IF(OR(stditems!C769=66,stditems!C769=67),"装备位置:时装衣服",IF(OR(stditems!C769=68,stditems!C769=69),"装备位置:时装武器",IF(OR(stditems!C769=75,stditems!C769=76,stditems!C769=77),"装备位置:时装项链",IF(stditems!C769=78,"装备位置:时装头盔",IF(OR(stditems!C769=79,stditems!C769=80),"装备位置:时装手镯",IF(OR(stditems!C769=81,stditems!C769=82),"装备位置:时装戒指",IF(stditems!C769=83,"装备位置:时装勋章",IF(OR(stditems!C769=84,stditems!C769=85),"装备位置:时装腰带",IF(OR(stditems!C769=86,stditems!C769=87),"装备位置:时装靴子",IF(OR(stditems!C769=88,stditems!C769=89),"装备位置:时装宝石","其他物品"))))))))))))))))))))))))))))))))))))</f>
        <v>其他物品</v>
      </c>
      <c r="C769" t="str">
        <f>IF(OR(stditems!C769=5,stditems!C769=10,stditems!C769=11,stditems!C769=30,stditems!C769=16,stditems!C769=12,stditems!C769=25),0,IF(OR(stditems!C769=15,stditems!C769=19,stditems!C769=20,stditems!C769=21,stditems!C769=22,stditems!C769=23,stditems!C769=24,stditems!C769=26,stditems!C769=28,stditems!C769=29,stditems!C769=30,stditems!C769=53,stditems!C769=62,stditems!C769=63,stditems!C769=64,stditems!C769=65,stditems!C769=90),stditems!D769,""))</f>
        <v/>
      </c>
      <c r="D769" t="str">
        <f>IF(ISNA( VLOOKUP(C769,attrDesc!A:C,2,FALSE)),"", "\250/"&amp;VLOOKUP(C769,attrDesc!A:C,2,FALSE)&amp;":"&amp;VLOOKUP(C769,attrDesc!A:C,3,FALSE))</f>
        <v/>
      </c>
      <c r="E769" t="s">
        <v>1928</v>
      </c>
      <c r="F769" t="s">
        <v>1925</v>
      </c>
      <c r="H769" t="str">
        <f t="shared" si="52"/>
        <v>151/其他物品</v>
      </c>
      <c r="I769" t="str">
        <f t="shared" si="53"/>
        <v>顶级灵石=151/其他物品</v>
      </c>
      <c r="J769" t="str">
        <f t="shared" si="54"/>
        <v>\168/[物品特性]\70/修炼武学需要大量灵力\168/[物品备注]\250/使用后增加自身灵力</v>
      </c>
      <c r="K769" t="str">
        <f t="shared" si="55"/>
        <v>顶级灵石=\168/[物品特性]\70/修炼武学需要大量灵力\168/[物品备注]\250/使用后增加自身灵力</v>
      </c>
    </row>
    <row r="770" spans="1:11" x14ac:dyDescent="0.2">
      <c r="A770" t="str">
        <f>IF(LEN(stditems!B770)=0,"",stditems!B770)</f>
        <v>金线参</v>
      </c>
      <c r="B770" t="str">
        <f>IF(stditems!C770=15,"装备位置:头盔",IF(OR(stditems!C770=19,stditems!C770=20,stditems!C770=21),"装备位置:项链",IF(OR(stditems!C770=5,stditems!C770=6),"装备位置:武器",IF(OR(stditems!C770=10,stditems!C770=11),"装备位置:衣服",IF(stditems!C770=16,"装备位置:斗笠",IF(OR(stditems!C770=22,stditems!C770=23),"装备位置:戒指",IF(OR(stditems!C770=24,stditems!C770=26),"装备位置:手镯",IF(stditems!C770=31,"双击使用物品",IF(stditems!C770=4,"书籍,双击使用",IF(stditems!C770=25,"装备位置:毒符",IF(stditems!C770=41,"任务物品",IF(stditems!C770=56,"强化宝石",IF(stditems!C770=0,"药品",IF(stditems!C770=3,"卷轴",IF(stditems!C770=43,"矿石",IF(stditems!C770=2,"可使用物品",IF(stditems!C770=64,"装备位置:腰带",IF(stditems!C770=62,"装备位置:鞋子",IF(stditems!C770=53,"装备位置:宝石\有气血石功能",IF(stditems!C770=63,"装备位置:灵石",IF(stditems!C770=65,"装备位置:官印",IF(stditems!C770=90,"装备位置:灵玉",IF(OR(stditems!C770=72,stditems!C770=73,stditems!C770=74),"装备位置:称号",IF(stditems!C770=30,"装备位置:勋章",IF(stditems!C770=28,"装备位置:马牌",IF(stditems!C770=12,"装备位置:盾牌",IF(OR(stditems!C770=66,stditems!C770=67),"装备位置:时装衣服",IF(OR(stditems!C770=68,stditems!C770=69),"装备位置:时装武器",IF(OR(stditems!C770=75,stditems!C770=76,stditems!C770=77),"装备位置:时装项链",IF(stditems!C770=78,"装备位置:时装头盔",IF(OR(stditems!C770=79,stditems!C770=80),"装备位置:时装手镯",IF(OR(stditems!C770=81,stditems!C770=82),"装备位置:时装戒指",IF(stditems!C770=83,"装备位置:时装勋章",IF(OR(stditems!C770=84,stditems!C770=85),"装备位置:时装腰带",IF(OR(stditems!C770=86,stditems!C770=87),"装备位置:时装靴子",IF(OR(stditems!C770=88,stditems!C770=89),"装备位置:时装宝石","其他物品"))))))))))))))))))))))))))))))))))))</f>
        <v>其他物品</v>
      </c>
      <c r="C770" t="str">
        <f>IF(OR(stditems!C770=5,stditems!C770=10,stditems!C770=11,stditems!C770=30,stditems!C770=16,stditems!C770=12,stditems!C770=25),0,IF(OR(stditems!C770=15,stditems!C770=19,stditems!C770=20,stditems!C770=21,stditems!C770=22,stditems!C770=23,stditems!C770=24,stditems!C770=26,stditems!C770=28,stditems!C770=29,stditems!C770=30,stditems!C770=53,stditems!C770=62,stditems!C770=63,stditems!C770=64,stditems!C770=65,stditems!C770=90),stditems!D770,""))</f>
        <v/>
      </c>
      <c r="D770" t="str">
        <f>IF(ISNA( VLOOKUP(C770,attrDesc!A:C,2,FALSE)),"", "\250/"&amp;VLOOKUP(C770,attrDesc!A:C,2,FALSE)&amp;":"&amp;VLOOKUP(C770,attrDesc!A:C,3,FALSE))</f>
        <v/>
      </c>
      <c r="E770" t="s">
        <v>1932</v>
      </c>
      <c r="F770" t="s">
        <v>1927</v>
      </c>
      <c r="H770" t="str">
        <f t="shared" si="52"/>
        <v>151/其他物品</v>
      </c>
      <c r="I770" t="str">
        <f t="shared" si="53"/>
        <v>金线参=151/其他物品</v>
      </c>
      <c r="J770" t="str">
        <f t="shared" si="54"/>
        <v>\168/[物品特性]\70/重复使用后效果会越来越低\168/[物品备注]\250/使用后增加修为</v>
      </c>
      <c r="K770" t="str">
        <f t="shared" si="55"/>
        <v>金线参=\168/[物品特性]\70/重复使用后效果会越来越低\168/[物品备注]\250/使用后增加修为</v>
      </c>
    </row>
    <row r="771" spans="1:11" x14ac:dyDescent="0.2">
      <c r="A771" t="str">
        <f>IF(LEN(stditems!B771)=0,"",stditems!B771)</f>
        <v>寒冰草</v>
      </c>
      <c r="B771" t="str">
        <f>IF(stditems!C771=15,"装备位置:头盔",IF(OR(stditems!C771=19,stditems!C771=20,stditems!C771=21),"装备位置:项链",IF(OR(stditems!C771=5,stditems!C771=6),"装备位置:武器",IF(OR(stditems!C771=10,stditems!C771=11),"装备位置:衣服",IF(stditems!C771=16,"装备位置:斗笠",IF(OR(stditems!C771=22,stditems!C771=23),"装备位置:戒指",IF(OR(stditems!C771=24,stditems!C771=26),"装备位置:手镯",IF(stditems!C771=31,"双击使用物品",IF(stditems!C771=4,"书籍,双击使用",IF(stditems!C771=25,"装备位置:毒符",IF(stditems!C771=41,"任务物品",IF(stditems!C771=56,"强化宝石",IF(stditems!C771=0,"药品",IF(stditems!C771=3,"卷轴",IF(stditems!C771=43,"矿石",IF(stditems!C771=2,"可使用物品",IF(stditems!C771=64,"装备位置:腰带",IF(stditems!C771=62,"装备位置:鞋子",IF(stditems!C771=53,"装备位置:宝石\有气血石功能",IF(stditems!C771=63,"装备位置:灵石",IF(stditems!C771=65,"装备位置:官印",IF(stditems!C771=90,"装备位置:灵玉",IF(OR(stditems!C771=72,stditems!C771=73,stditems!C771=74),"装备位置:称号",IF(stditems!C771=30,"装备位置:勋章",IF(stditems!C771=28,"装备位置:马牌",IF(stditems!C771=12,"装备位置:盾牌",IF(OR(stditems!C771=66,stditems!C771=67),"装备位置:时装衣服",IF(OR(stditems!C771=68,stditems!C771=69),"装备位置:时装武器",IF(OR(stditems!C771=75,stditems!C771=76,stditems!C771=77),"装备位置:时装项链",IF(stditems!C771=78,"装备位置:时装头盔",IF(OR(stditems!C771=79,stditems!C771=80),"装备位置:时装手镯",IF(OR(stditems!C771=81,stditems!C771=82),"装备位置:时装戒指",IF(stditems!C771=83,"装备位置:时装勋章",IF(OR(stditems!C771=84,stditems!C771=85),"装备位置:时装腰带",IF(OR(stditems!C771=86,stditems!C771=87),"装备位置:时装靴子",IF(OR(stditems!C771=88,stditems!C771=89),"装备位置:时装宝石","其他物品"))))))))))))))))))))))))))))))))))))</f>
        <v>其他物品</v>
      </c>
      <c r="C771" t="str">
        <f>IF(OR(stditems!C771=5,stditems!C771=10,stditems!C771=11,stditems!C771=30,stditems!C771=16,stditems!C771=12,stditems!C771=25),0,IF(OR(stditems!C771=15,stditems!C771=19,stditems!C771=20,stditems!C771=21,stditems!C771=22,stditems!C771=23,stditems!C771=24,stditems!C771=26,stditems!C771=28,stditems!C771=29,stditems!C771=30,stditems!C771=53,stditems!C771=62,stditems!C771=63,stditems!C771=64,stditems!C771=65,stditems!C771=90),stditems!D771,""))</f>
        <v/>
      </c>
      <c r="D771" t="str">
        <f>IF(ISNA( VLOOKUP(C771,attrDesc!A:C,2,FALSE)),"", "\250/"&amp;VLOOKUP(C771,attrDesc!A:C,2,FALSE)&amp;":"&amp;VLOOKUP(C771,attrDesc!A:C,3,FALSE))</f>
        <v/>
      </c>
      <c r="E771" t="s">
        <v>1933</v>
      </c>
      <c r="F771" t="s">
        <v>1927</v>
      </c>
      <c r="H771" t="str">
        <f t="shared" ref="H771:H834" si="56">IF(LEN(A771)=0,"", IF(LEN(B771)=0,"","151/"&amp;B771)&amp;IF(LEN(D771)=0,"", "\249/"&amp;D771))</f>
        <v>151/其他物品</v>
      </c>
      <c r="I771" t="str">
        <f t="shared" ref="I771:I834" si="57">IF(LEN(H771)=0,"",A771&amp;"="&amp; H771)</f>
        <v>寒冰草=151/其他物品</v>
      </c>
      <c r="J771" t="str">
        <f t="shared" ref="J771:J834" si="58">IF(LEN(E771)=0,"", "\168/[物品特性]\"&amp;E771) &amp;IF(LEN(F771)=0,"", "\168/[物品备注]\"&amp; F771)&amp;IF(LEN(G771)=0,"", "\168/[物品出处]\"&amp; G771)</f>
        <v>\168/[物品特性]\70/重复使用后效果会越来越低\168/[物品备注]\250/使用后增加修为</v>
      </c>
      <c r="K771" t="str">
        <f t="shared" si="55"/>
        <v>寒冰草=\168/[物品特性]\70/重复使用后效果会越来越低\168/[物品备注]\250/使用后增加修为</v>
      </c>
    </row>
    <row r="772" spans="1:11" x14ac:dyDescent="0.2">
      <c r="A772" t="str">
        <f>IF(LEN(stditems!B772)=0,"",stditems!B772)</f>
        <v>丹参</v>
      </c>
      <c r="B772" t="str">
        <f>IF(stditems!C772=15,"装备位置:头盔",IF(OR(stditems!C772=19,stditems!C772=20,stditems!C772=21),"装备位置:项链",IF(OR(stditems!C772=5,stditems!C772=6),"装备位置:武器",IF(OR(stditems!C772=10,stditems!C772=11),"装备位置:衣服",IF(stditems!C772=16,"装备位置:斗笠",IF(OR(stditems!C772=22,stditems!C772=23),"装备位置:戒指",IF(OR(stditems!C772=24,stditems!C772=26),"装备位置:手镯",IF(stditems!C772=31,"双击使用物品",IF(stditems!C772=4,"书籍,双击使用",IF(stditems!C772=25,"装备位置:毒符",IF(stditems!C772=41,"任务物品",IF(stditems!C772=56,"强化宝石",IF(stditems!C772=0,"药品",IF(stditems!C772=3,"卷轴",IF(stditems!C772=43,"矿石",IF(stditems!C772=2,"可使用物品",IF(stditems!C772=64,"装备位置:腰带",IF(stditems!C772=62,"装备位置:鞋子",IF(stditems!C772=53,"装备位置:宝石\有气血石功能",IF(stditems!C772=63,"装备位置:灵石",IF(stditems!C772=65,"装备位置:官印",IF(stditems!C772=90,"装备位置:灵玉",IF(OR(stditems!C772=72,stditems!C772=73,stditems!C772=74),"装备位置:称号",IF(stditems!C772=30,"装备位置:勋章",IF(stditems!C772=28,"装备位置:马牌",IF(stditems!C772=12,"装备位置:盾牌",IF(OR(stditems!C772=66,stditems!C772=67),"装备位置:时装衣服",IF(OR(stditems!C772=68,stditems!C772=69),"装备位置:时装武器",IF(OR(stditems!C772=75,stditems!C772=76,stditems!C772=77),"装备位置:时装项链",IF(stditems!C772=78,"装备位置:时装头盔",IF(OR(stditems!C772=79,stditems!C772=80),"装备位置:时装手镯",IF(OR(stditems!C772=81,stditems!C772=82),"装备位置:时装戒指",IF(stditems!C772=83,"装备位置:时装勋章",IF(OR(stditems!C772=84,stditems!C772=85),"装备位置:时装腰带",IF(OR(stditems!C772=86,stditems!C772=87),"装备位置:时装靴子",IF(OR(stditems!C772=88,stditems!C772=89),"装备位置:时装宝石","其他物品"))))))))))))))))))))))))))))))))))))</f>
        <v>其他物品</v>
      </c>
      <c r="C772" t="str">
        <f>IF(OR(stditems!C772=5,stditems!C772=10,stditems!C772=11,stditems!C772=30,stditems!C772=16,stditems!C772=12,stditems!C772=25),0,IF(OR(stditems!C772=15,stditems!C772=19,stditems!C772=20,stditems!C772=21,stditems!C772=22,stditems!C772=23,stditems!C772=24,stditems!C772=26,stditems!C772=28,stditems!C772=29,stditems!C772=30,stditems!C772=53,stditems!C772=62,stditems!C772=63,stditems!C772=64,stditems!C772=65,stditems!C772=90),stditems!D772,""))</f>
        <v/>
      </c>
      <c r="D772" t="str">
        <f>IF(ISNA( VLOOKUP(C772,attrDesc!A:C,2,FALSE)),"", "\250/"&amp;VLOOKUP(C772,attrDesc!A:C,2,FALSE)&amp;":"&amp;VLOOKUP(C772,attrDesc!A:C,3,FALSE))</f>
        <v/>
      </c>
      <c r="E772" t="s">
        <v>1931</v>
      </c>
      <c r="F772" t="s">
        <v>1927</v>
      </c>
      <c r="H772" t="str">
        <f t="shared" si="56"/>
        <v>151/其他物品</v>
      </c>
      <c r="I772" t="str">
        <f t="shared" si="57"/>
        <v>丹参=151/其他物品</v>
      </c>
      <c r="J772" t="str">
        <f t="shared" si="58"/>
        <v>\168/[物品特性]\70/重复使用后效果会越来越低\168/[物品备注]\250/使用后增加修为</v>
      </c>
      <c r="K772" t="str">
        <f t="shared" si="55"/>
        <v>丹参=\168/[物品特性]\70/重复使用后效果会越来越低\168/[物品备注]\250/使用后增加修为</v>
      </c>
    </row>
    <row r="773" spans="1:11" x14ac:dyDescent="0.2">
      <c r="A773" t="str">
        <f>IF(LEN(stditems!B773)=0,"",stditems!B773)</f>
        <v>朱果</v>
      </c>
      <c r="B773" t="str">
        <f>IF(stditems!C773=15,"装备位置:头盔",IF(OR(stditems!C773=19,stditems!C773=20,stditems!C773=21),"装备位置:项链",IF(OR(stditems!C773=5,stditems!C773=6),"装备位置:武器",IF(OR(stditems!C773=10,stditems!C773=11),"装备位置:衣服",IF(stditems!C773=16,"装备位置:斗笠",IF(OR(stditems!C773=22,stditems!C773=23),"装备位置:戒指",IF(OR(stditems!C773=24,stditems!C773=26),"装备位置:手镯",IF(stditems!C773=31,"双击使用物品",IF(stditems!C773=4,"书籍,双击使用",IF(stditems!C773=25,"装备位置:毒符",IF(stditems!C773=41,"任务物品",IF(stditems!C773=56,"强化宝石",IF(stditems!C773=0,"药品",IF(stditems!C773=3,"卷轴",IF(stditems!C773=43,"矿石",IF(stditems!C773=2,"可使用物品",IF(stditems!C773=64,"装备位置:腰带",IF(stditems!C773=62,"装备位置:鞋子",IF(stditems!C773=53,"装备位置:宝石\有气血石功能",IF(stditems!C773=63,"装备位置:灵石",IF(stditems!C773=65,"装备位置:官印",IF(stditems!C773=90,"装备位置:灵玉",IF(OR(stditems!C773=72,stditems!C773=73,stditems!C773=74),"装备位置:称号",IF(stditems!C773=30,"装备位置:勋章",IF(stditems!C773=28,"装备位置:马牌",IF(stditems!C773=12,"装备位置:盾牌",IF(OR(stditems!C773=66,stditems!C773=67),"装备位置:时装衣服",IF(OR(stditems!C773=68,stditems!C773=69),"装备位置:时装武器",IF(OR(stditems!C773=75,stditems!C773=76,stditems!C773=77),"装备位置:时装项链",IF(stditems!C773=78,"装备位置:时装头盔",IF(OR(stditems!C773=79,stditems!C773=80),"装备位置:时装手镯",IF(OR(stditems!C773=81,stditems!C773=82),"装备位置:时装戒指",IF(stditems!C773=83,"装备位置:时装勋章",IF(OR(stditems!C773=84,stditems!C773=85),"装备位置:时装腰带",IF(OR(stditems!C773=86,stditems!C773=87),"装备位置:时装靴子",IF(OR(stditems!C773=88,stditems!C773=89),"装备位置:时装宝石","其他物品"))))))))))))))))))))))))))))))))))))</f>
        <v>其他物品</v>
      </c>
      <c r="C773" t="str">
        <f>IF(OR(stditems!C773=5,stditems!C773=10,stditems!C773=11,stditems!C773=30,stditems!C773=16,stditems!C773=12,stditems!C773=25),0,IF(OR(stditems!C773=15,stditems!C773=19,stditems!C773=20,stditems!C773=21,stditems!C773=22,stditems!C773=23,stditems!C773=24,stditems!C773=26,stditems!C773=28,stditems!C773=29,stditems!C773=30,stditems!C773=53,stditems!C773=62,stditems!C773=63,stditems!C773=64,stditems!C773=65,stditems!C773=90),stditems!D773,""))</f>
        <v/>
      </c>
      <c r="D773" t="str">
        <f>IF(ISNA( VLOOKUP(C773,attrDesc!A:C,2,FALSE)),"", "\250/"&amp;VLOOKUP(C773,attrDesc!A:C,2,FALSE)&amp;":"&amp;VLOOKUP(C773,attrDesc!A:C,3,FALSE))</f>
        <v/>
      </c>
      <c r="E773" t="s">
        <v>1931</v>
      </c>
      <c r="F773" t="s">
        <v>1927</v>
      </c>
      <c r="H773" t="str">
        <f t="shared" si="56"/>
        <v>151/其他物品</v>
      </c>
      <c r="I773" t="str">
        <f t="shared" si="57"/>
        <v>朱果=151/其他物品</v>
      </c>
      <c r="J773" t="str">
        <f t="shared" si="58"/>
        <v>\168/[物品特性]\70/重复使用后效果会越来越低\168/[物品备注]\250/使用后增加修为</v>
      </c>
      <c r="K773" t="str">
        <f t="shared" si="55"/>
        <v>朱果=\168/[物品特性]\70/重复使用后效果会越来越低\168/[物品备注]\250/使用后增加修为</v>
      </c>
    </row>
    <row r="774" spans="1:11" x14ac:dyDescent="0.2">
      <c r="A774" t="str">
        <f>IF(LEN(stditems!B774)=0,"",stditems!B774)</f>
        <v>冰棘草</v>
      </c>
      <c r="B774" t="str">
        <f>IF(stditems!C774=15,"装备位置:头盔",IF(OR(stditems!C774=19,stditems!C774=20,stditems!C774=21),"装备位置:项链",IF(OR(stditems!C774=5,stditems!C774=6),"装备位置:武器",IF(OR(stditems!C774=10,stditems!C774=11),"装备位置:衣服",IF(stditems!C774=16,"装备位置:斗笠",IF(OR(stditems!C774=22,stditems!C774=23),"装备位置:戒指",IF(OR(stditems!C774=24,stditems!C774=26),"装备位置:手镯",IF(stditems!C774=31,"双击使用物品",IF(stditems!C774=4,"书籍,双击使用",IF(stditems!C774=25,"装备位置:毒符",IF(stditems!C774=41,"任务物品",IF(stditems!C774=56,"强化宝石",IF(stditems!C774=0,"药品",IF(stditems!C774=3,"卷轴",IF(stditems!C774=43,"矿石",IF(stditems!C774=2,"可使用物品",IF(stditems!C774=64,"装备位置:腰带",IF(stditems!C774=62,"装备位置:鞋子",IF(stditems!C774=53,"装备位置:宝石\有气血石功能",IF(stditems!C774=63,"装备位置:灵石",IF(stditems!C774=65,"装备位置:官印",IF(stditems!C774=90,"装备位置:灵玉",IF(OR(stditems!C774=72,stditems!C774=73,stditems!C774=74),"装备位置:称号",IF(stditems!C774=30,"装备位置:勋章",IF(stditems!C774=28,"装备位置:马牌",IF(stditems!C774=12,"装备位置:盾牌",IF(OR(stditems!C774=66,stditems!C774=67),"装备位置:时装衣服",IF(OR(stditems!C774=68,stditems!C774=69),"装备位置:时装武器",IF(OR(stditems!C774=75,stditems!C774=76,stditems!C774=77),"装备位置:时装项链",IF(stditems!C774=78,"装备位置:时装头盔",IF(OR(stditems!C774=79,stditems!C774=80),"装备位置:时装手镯",IF(OR(stditems!C774=81,stditems!C774=82),"装备位置:时装戒指",IF(stditems!C774=83,"装备位置:时装勋章",IF(OR(stditems!C774=84,stditems!C774=85),"装备位置:时装腰带",IF(OR(stditems!C774=86,stditems!C774=87),"装备位置:时装靴子",IF(OR(stditems!C774=88,stditems!C774=89),"装备位置:时装宝石","其他物品"))))))))))))))))))))))))))))))))))))</f>
        <v>其他物品</v>
      </c>
      <c r="C774" t="str">
        <f>IF(OR(stditems!C774=5,stditems!C774=10,stditems!C774=11,stditems!C774=30,stditems!C774=16,stditems!C774=12,stditems!C774=25),0,IF(OR(stditems!C774=15,stditems!C774=19,stditems!C774=20,stditems!C774=21,stditems!C774=22,stditems!C774=23,stditems!C774=24,stditems!C774=26,stditems!C774=28,stditems!C774=29,stditems!C774=30,stditems!C774=53,stditems!C774=62,stditems!C774=63,stditems!C774=64,stditems!C774=65,stditems!C774=90),stditems!D774,""))</f>
        <v/>
      </c>
      <c r="D774" t="str">
        <f>IF(ISNA( VLOOKUP(C774,attrDesc!A:C,2,FALSE)),"", "\250/"&amp;VLOOKUP(C774,attrDesc!A:C,2,FALSE)&amp;":"&amp;VLOOKUP(C774,attrDesc!A:C,3,FALSE))</f>
        <v/>
      </c>
      <c r="E774" t="s">
        <v>1931</v>
      </c>
      <c r="F774" t="s">
        <v>1926</v>
      </c>
      <c r="H774" t="str">
        <f t="shared" si="56"/>
        <v>151/其他物品</v>
      </c>
      <c r="I774" t="str">
        <f t="shared" si="57"/>
        <v>冰棘草=151/其他物品</v>
      </c>
      <c r="J774" t="str">
        <f t="shared" si="58"/>
        <v>\168/[物品特性]\70/重复使用后效果会越来越低\168/[物品备注]\250/使用后增加修为</v>
      </c>
      <c r="K774" t="str">
        <f t="shared" si="55"/>
        <v>冰棘草=\168/[物品特性]\70/重复使用后效果会越来越低\168/[物品备注]\250/使用后增加修为</v>
      </c>
    </row>
    <row r="775" spans="1:11" x14ac:dyDescent="0.2">
      <c r="A775" t="str">
        <f>IF(LEN(stditems!B775)=0,"",stditems!B775)</f>
        <v>巫妖花</v>
      </c>
      <c r="B775" t="str">
        <f>IF(stditems!C775=15,"装备位置:头盔",IF(OR(stditems!C775=19,stditems!C775=20,stditems!C775=21),"装备位置:项链",IF(OR(stditems!C775=5,stditems!C775=6),"装备位置:武器",IF(OR(stditems!C775=10,stditems!C775=11),"装备位置:衣服",IF(stditems!C775=16,"装备位置:斗笠",IF(OR(stditems!C775=22,stditems!C775=23),"装备位置:戒指",IF(OR(stditems!C775=24,stditems!C775=26),"装备位置:手镯",IF(stditems!C775=31,"双击使用物品",IF(stditems!C775=4,"书籍,双击使用",IF(stditems!C775=25,"装备位置:毒符",IF(stditems!C775=41,"任务物品",IF(stditems!C775=56,"强化宝石",IF(stditems!C775=0,"药品",IF(stditems!C775=3,"卷轴",IF(stditems!C775=43,"矿石",IF(stditems!C775=2,"可使用物品",IF(stditems!C775=64,"装备位置:腰带",IF(stditems!C775=62,"装备位置:鞋子",IF(stditems!C775=53,"装备位置:宝石\有气血石功能",IF(stditems!C775=63,"装备位置:灵石",IF(stditems!C775=65,"装备位置:官印",IF(stditems!C775=90,"装备位置:灵玉",IF(OR(stditems!C775=72,stditems!C775=73,stditems!C775=74),"装备位置:称号",IF(stditems!C775=30,"装备位置:勋章",IF(stditems!C775=28,"装备位置:马牌",IF(stditems!C775=12,"装备位置:盾牌",IF(OR(stditems!C775=66,stditems!C775=67),"装备位置:时装衣服",IF(OR(stditems!C775=68,stditems!C775=69),"装备位置:时装武器",IF(OR(stditems!C775=75,stditems!C775=76,stditems!C775=77),"装备位置:时装项链",IF(stditems!C775=78,"装备位置:时装头盔",IF(OR(stditems!C775=79,stditems!C775=80),"装备位置:时装手镯",IF(OR(stditems!C775=81,stditems!C775=82),"装备位置:时装戒指",IF(stditems!C775=83,"装备位置:时装勋章",IF(OR(stditems!C775=84,stditems!C775=85),"装备位置:时装腰带",IF(OR(stditems!C775=86,stditems!C775=87),"装备位置:时装靴子",IF(OR(stditems!C775=88,stditems!C775=89),"装备位置:时装宝石","其他物品"))))))))))))))))))))))))))))))))))))</f>
        <v>其他物品</v>
      </c>
      <c r="C775" t="str">
        <f>IF(OR(stditems!C775=5,stditems!C775=10,stditems!C775=11,stditems!C775=30,stditems!C775=16,stditems!C775=12,stditems!C775=25),0,IF(OR(stditems!C775=15,stditems!C775=19,stditems!C775=20,stditems!C775=21,stditems!C775=22,stditems!C775=23,stditems!C775=24,stditems!C775=26,stditems!C775=28,stditems!C775=29,stditems!C775=30,stditems!C775=53,stditems!C775=62,stditems!C775=63,stditems!C775=64,stditems!C775=65,stditems!C775=90),stditems!D775,""))</f>
        <v/>
      </c>
      <c r="D775" t="str">
        <f>IF(ISNA( VLOOKUP(C775,attrDesc!A:C,2,FALSE)),"", "\250/"&amp;VLOOKUP(C775,attrDesc!A:C,2,FALSE)&amp;":"&amp;VLOOKUP(C775,attrDesc!A:C,3,FALSE))</f>
        <v/>
      </c>
      <c r="E775" t="s">
        <v>1931</v>
      </c>
      <c r="F775" t="s">
        <v>1926</v>
      </c>
      <c r="H775" t="str">
        <f t="shared" si="56"/>
        <v>151/其他物品</v>
      </c>
      <c r="I775" t="str">
        <f t="shared" si="57"/>
        <v>巫妖花=151/其他物品</v>
      </c>
      <c r="J775" t="str">
        <f t="shared" si="58"/>
        <v>\168/[物品特性]\70/重复使用后效果会越来越低\168/[物品备注]\250/使用后增加修为</v>
      </c>
      <c r="K775" t="str">
        <f t="shared" si="55"/>
        <v>巫妖花=\168/[物品特性]\70/重复使用后效果会越来越低\168/[物品备注]\250/使用后增加修为</v>
      </c>
    </row>
    <row r="776" spans="1:11" x14ac:dyDescent="0.2">
      <c r="A776" t="str">
        <f>IF(LEN(stditems!B776)=0,"",stditems!B776)</f>
        <v>夏枯草</v>
      </c>
      <c r="B776" t="str">
        <f>IF(stditems!C776=15,"装备位置:头盔",IF(OR(stditems!C776=19,stditems!C776=20,stditems!C776=21),"装备位置:项链",IF(OR(stditems!C776=5,stditems!C776=6),"装备位置:武器",IF(OR(stditems!C776=10,stditems!C776=11),"装备位置:衣服",IF(stditems!C776=16,"装备位置:斗笠",IF(OR(stditems!C776=22,stditems!C776=23),"装备位置:戒指",IF(OR(stditems!C776=24,stditems!C776=26),"装备位置:手镯",IF(stditems!C776=31,"双击使用物品",IF(stditems!C776=4,"书籍,双击使用",IF(stditems!C776=25,"装备位置:毒符",IF(stditems!C776=41,"任务物品",IF(stditems!C776=56,"强化宝石",IF(stditems!C776=0,"药品",IF(stditems!C776=3,"卷轴",IF(stditems!C776=43,"矿石",IF(stditems!C776=2,"可使用物品",IF(stditems!C776=64,"装备位置:腰带",IF(stditems!C776=62,"装备位置:鞋子",IF(stditems!C776=53,"装备位置:宝石\有气血石功能",IF(stditems!C776=63,"装备位置:灵石",IF(stditems!C776=65,"装备位置:官印",IF(stditems!C776=90,"装备位置:灵玉",IF(OR(stditems!C776=72,stditems!C776=73,stditems!C776=74),"装备位置:称号",IF(stditems!C776=30,"装备位置:勋章",IF(stditems!C776=28,"装备位置:马牌",IF(stditems!C776=12,"装备位置:盾牌",IF(OR(stditems!C776=66,stditems!C776=67),"装备位置:时装衣服",IF(OR(stditems!C776=68,stditems!C776=69),"装备位置:时装武器",IF(OR(stditems!C776=75,stditems!C776=76,stditems!C776=77),"装备位置:时装项链",IF(stditems!C776=78,"装备位置:时装头盔",IF(OR(stditems!C776=79,stditems!C776=80),"装备位置:时装手镯",IF(OR(stditems!C776=81,stditems!C776=82),"装备位置:时装戒指",IF(stditems!C776=83,"装备位置:时装勋章",IF(OR(stditems!C776=84,stditems!C776=85),"装备位置:时装腰带",IF(OR(stditems!C776=86,stditems!C776=87),"装备位置:时装靴子",IF(OR(stditems!C776=88,stditems!C776=89),"装备位置:时装宝石","其他物品"))))))))))))))))))))))))))))))))))))</f>
        <v>其他物品</v>
      </c>
      <c r="C776" t="str">
        <f>IF(OR(stditems!C776=5,stditems!C776=10,stditems!C776=11,stditems!C776=30,stditems!C776=16,stditems!C776=12,stditems!C776=25),0,IF(OR(stditems!C776=15,stditems!C776=19,stditems!C776=20,stditems!C776=21,stditems!C776=22,stditems!C776=23,stditems!C776=24,stditems!C776=26,stditems!C776=28,stditems!C776=29,stditems!C776=30,stditems!C776=53,stditems!C776=62,stditems!C776=63,stditems!C776=64,stditems!C776=65,stditems!C776=90),stditems!D776,""))</f>
        <v/>
      </c>
      <c r="D776" t="str">
        <f>IF(ISNA( VLOOKUP(C776,attrDesc!A:C,2,FALSE)),"", "\250/"&amp;VLOOKUP(C776,attrDesc!A:C,2,FALSE)&amp;":"&amp;VLOOKUP(C776,attrDesc!A:C,3,FALSE))</f>
        <v/>
      </c>
      <c r="E776" t="s">
        <v>1931</v>
      </c>
      <c r="F776" t="s">
        <v>1926</v>
      </c>
      <c r="H776" t="str">
        <f t="shared" si="56"/>
        <v>151/其他物品</v>
      </c>
      <c r="I776" t="str">
        <f t="shared" si="57"/>
        <v>夏枯草=151/其他物品</v>
      </c>
      <c r="J776" t="str">
        <f t="shared" si="58"/>
        <v>\168/[物品特性]\70/重复使用后效果会越来越低\168/[物品备注]\250/使用后增加修为</v>
      </c>
      <c r="K776" t="str">
        <f t="shared" si="55"/>
        <v>夏枯草=\168/[物品特性]\70/重复使用后效果会越来越低\168/[物品备注]\250/使用后增加修为</v>
      </c>
    </row>
    <row r="777" spans="1:11" x14ac:dyDescent="0.2">
      <c r="A777" t="str">
        <f>IF(LEN(stditems!B777)=0,"",stditems!B777)</f>
        <v>何首乌</v>
      </c>
      <c r="B777" t="str">
        <f>IF(stditems!C777=15,"装备位置:头盔",IF(OR(stditems!C777=19,stditems!C777=20,stditems!C777=21),"装备位置:项链",IF(OR(stditems!C777=5,stditems!C777=6),"装备位置:武器",IF(OR(stditems!C777=10,stditems!C777=11),"装备位置:衣服",IF(stditems!C777=16,"装备位置:斗笠",IF(OR(stditems!C777=22,stditems!C777=23),"装备位置:戒指",IF(OR(stditems!C777=24,stditems!C777=26),"装备位置:手镯",IF(stditems!C777=31,"双击使用物品",IF(stditems!C777=4,"书籍,双击使用",IF(stditems!C777=25,"装备位置:毒符",IF(stditems!C777=41,"任务物品",IF(stditems!C777=56,"强化宝石",IF(stditems!C777=0,"药品",IF(stditems!C777=3,"卷轴",IF(stditems!C777=43,"矿石",IF(stditems!C777=2,"可使用物品",IF(stditems!C777=64,"装备位置:腰带",IF(stditems!C777=62,"装备位置:鞋子",IF(stditems!C777=53,"装备位置:宝石\有气血石功能",IF(stditems!C777=63,"装备位置:灵石",IF(stditems!C777=65,"装备位置:官印",IF(stditems!C777=90,"装备位置:灵玉",IF(OR(stditems!C777=72,stditems!C777=73,stditems!C777=74),"装备位置:称号",IF(stditems!C777=30,"装备位置:勋章",IF(stditems!C777=28,"装备位置:马牌",IF(stditems!C777=12,"装备位置:盾牌",IF(OR(stditems!C777=66,stditems!C777=67),"装备位置:时装衣服",IF(OR(stditems!C777=68,stditems!C777=69),"装备位置:时装武器",IF(OR(stditems!C777=75,stditems!C777=76,stditems!C777=77),"装备位置:时装项链",IF(stditems!C777=78,"装备位置:时装头盔",IF(OR(stditems!C777=79,stditems!C777=80),"装备位置:时装手镯",IF(OR(stditems!C777=81,stditems!C777=82),"装备位置:时装戒指",IF(stditems!C777=83,"装备位置:时装勋章",IF(OR(stditems!C777=84,stditems!C777=85),"装备位置:时装腰带",IF(OR(stditems!C777=86,stditems!C777=87),"装备位置:时装靴子",IF(OR(stditems!C777=88,stditems!C777=89),"装备位置:时装宝石","其他物品"))))))))))))))))))))))))))))))))))))</f>
        <v>其他物品</v>
      </c>
      <c r="C777" t="str">
        <f>IF(OR(stditems!C777=5,stditems!C777=10,stditems!C777=11,stditems!C777=30,stditems!C777=16,stditems!C777=12,stditems!C777=25),0,IF(OR(stditems!C777=15,stditems!C777=19,stditems!C777=20,stditems!C777=21,stditems!C777=22,stditems!C777=23,stditems!C777=24,stditems!C777=26,stditems!C777=28,stditems!C777=29,stditems!C777=30,stditems!C777=53,stditems!C777=62,stditems!C777=63,stditems!C777=64,stditems!C777=65,stditems!C777=90),stditems!D777,""))</f>
        <v/>
      </c>
      <c r="D777" t="str">
        <f>IF(ISNA( VLOOKUP(C777,attrDesc!A:C,2,FALSE)),"", "\250/"&amp;VLOOKUP(C777,attrDesc!A:C,2,FALSE)&amp;":"&amp;VLOOKUP(C777,attrDesc!A:C,3,FALSE))</f>
        <v/>
      </c>
      <c r="E777" t="s">
        <v>1931</v>
      </c>
      <c r="F777" t="s">
        <v>1926</v>
      </c>
      <c r="H777" t="str">
        <f t="shared" si="56"/>
        <v>151/其他物品</v>
      </c>
      <c r="I777" t="str">
        <f t="shared" si="57"/>
        <v>何首乌=151/其他物品</v>
      </c>
      <c r="J777" t="str">
        <f t="shared" si="58"/>
        <v>\168/[物品特性]\70/重复使用后效果会越来越低\168/[物品备注]\250/使用后增加修为</v>
      </c>
      <c r="K777" t="str">
        <f t="shared" si="55"/>
        <v>何首乌=\168/[物品特性]\70/重复使用后效果会越来越低\168/[物品备注]\250/使用后增加修为</v>
      </c>
    </row>
    <row r="778" spans="1:11" x14ac:dyDescent="0.2">
      <c r="A778" t="str">
        <f>IF(LEN(stditems!B778)=0,"",stditems!B778)</f>
        <v>北草乌</v>
      </c>
      <c r="B778" t="str">
        <f>IF(stditems!C778=15,"装备位置:头盔",IF(OR(stditems!C778=19,stditems!C778=20,stditems!C778=21),"装备位置:项链",IF(OR(stditems!C778=5,stditems!C778=6),"装备位置:武器",IF(OR(stditems!C778=10,stditems!C778=11),"装备位置:衣服",IF(stditems!C778=16,"装备位置:斗笠",IF(OR(stditems!C778=22,stditems!C778=23),"装备位置:戒指",IF(OR(stditems!C778=24,stditems!C778=26),"装备位置:手镯",IF(stditems!C778=31,"双击使用物品",IF(stditems!C778=4,"书籍,双击使用",IF(stditems!C778=25,"装备位置:毒符",IF(stditems!C778=41,"任务物品",IF(stditems!C778=56,"强化宝石",IF(stditems!C778=0,"药品",IF(stditems!C778=3,"卷轴",IF(stditems!C778=43,"矿石",IF(stditems!C778=2,"可使用物品",IF(stditems!C778=64,"装备位置:腰带",IF(stditems!C778=62,"装备位置:鞋子",IF(stditems!C778=53,"装备位置:宝石\有气血石功能",IF(stditems!C778=63,"装备位置:灵石",IF(stditems!C778=65,"装备位置:官印",IF(stditems!C778=90,"装备位置:灵玉",IF(OR(stditems!C778=72,stditems!C778=73,stditems!C778=74),"装备位置:称号",IF(stditems!C778=30,"装备位置:勋章",IF(stditems!C778=28,"装备位置:马牌",IF(stditems!C778=12,"装备位置:盾牌",IF(OR(stditems!C778=66,stditems!C778=67),"装备位置:时装衣服",IF(OR(stditems!C778=68,stditems!C778=69),"装备位置:时装武器",IF(OR(stditems!C778=75,stditems!C778=76,stditems!C778=77),"装备位置:时装项链",IF(stditems!C778=78,"装备位置:时装头盔",IF(OR(stditems!C778=79,stditems!C778=80),"装备位置:时装手镯",IF(OR(stditems!C778=81,stditems!C778=82),"装备位置:时装戒指",IF(stditems!C778=83,"装备位置:时装勋章",IF(OR(stditems!C778=84,stditems!C778=85),"装备位置:时装腰带",IF(OR(stditems!C778=86,stditems!C778=87),"装备位置:时装靴子",IF(OR(stditems!C778=88,stditems!C778=89),"装备位置:时装宝石","其他物品"))))))))))))))))))))))))))))))))))))</f>
        <v>其他物品</v>
      </c>
      <c r="C778" t="str">
        <f>IF(OR(stditems!C778=5,stditems!C778=10,stditems!C778=11,stditems!C778=30,stditems!C778=16,stditems!C778=12,stditems!C778=25),0,IF(OR(stditems!C778=15,stditems!C778=19,stditems!C778=20,stditems!C778=21,stditems!C778=22,stditems!C778=23,stditems!C778=24,stditems!C778=26,stditems!C778=28,stditems!C778=29,stditems!C778=30,stditems!C778=53,stditems!C778=62,stditems!C778=63,stditems!C778=64,stditems!C778=65,stditems!C778=90),stditems!D778,""))</f>
        <v/>
      </c>
      <c r="D778" t="str">
        <f>IF(ISNA( VLOOKUP(C778,attrDesc!A:C,2,FALSE)),"", "\250/"&amp;VLOOKUP(C778,attrDesc!A:C,2,FALSE)&amp;":"&amp;VLOOKUP(C778,attrDesc!A:C,3,FALSE))</f>
        <v/>
      </c>
      <c r="E778" t="s">
        <v>1931</v>
      </c>
      <c r="F778" t="s">
        <v>1926</v>
      </c>
      <c r="H778" t="str">
        <f t="shared" si="56"/>
        <v>151/其他物品</v>
      </c>
      <c r="I778" t="str">
        <f t="shared" si="57"/>
        <v>北草乌=151/其他物品</v>
      </c>
      <c r="J778" t="str">
        <f t="shared" si="58"/>
        <v>\168/[物品特性]\70/重复使用后效果会越来越低\168/[物品备注]\250/使用后增加修为</v>
      </c>
      <c r="K778" t="str">
        <f t="shared" si="55"/>
        <v>北草乌=\168/[物品特性]\70/重复使用后效果会越来越低\168/[物品备注]\250/使用后增加修为</v>
      </c>
    </row>
    <row r="779" spans="1:11" x14ac:dyDescent="0.2">
      <c r="A779" t="str">
        <f>IF(LEN(stditems!B779)=0,"",stditems!B779)</f>
        <v>无根藤</v>
      </c>
      <c r="B779" t="str">
        <f>IF(stditems!C779=15,"装备位置:头盔",IF(OR(stditems!C779=19,stditems!C779=20,stditems!C779=21),"装备位置:项链",IF(OR(stditems!C779=5,stditems!C779=6),"装备位置:武器",IF(OR(stditems!C779=10,stditems!C779=11),"装备位置:衣服",IF(stditems!C779=16,"装备位置:斗笠",IF(OR(stditems!C779=22,stditems!C779=23),"装备位置:戒指",IF(OR(stditems!C779=24,stditems!C779=26),"装备位置:手镯",IF(stditems!C779=31,"双击使用物品",IF(stditems!C779=4,"书籍,双击使用",IF(stditems!C779=25,"装备位置:毒符",IF(stditems!C779=41,"任务物品",IF(stditems!C779=56,"强化宝石",IF(stditems!C779=0,"药品",IF(stditems!C779=3,"卷轴",IF(stditems!C779=43,"矿石",IF(stditems!C779=2,"可使用物品",IF(stditems!C779=64,"装备位置:腰带",IF(stditems!C779=62,"装备位置:鞋子",IF(stditems!C779=53,"装备位置:宝石\有气血石功能",IF(stditems!C779=63,"装备位置:灵石",IF(stditems!C779=65,"装备位置:官印",IF(stditems!C779=90,"装备位置:灵玉",IF(OR(stditems!C779=72,stditems!C779=73,stditems!C779=74),"装备位置:称号",IF(stditems!C779=30,"装备位置:勋章",IF(stditems!C779=28,"装备位置:马牌",IF(stditems!C779=12,"装备位置:盾牌",IF(OR(stditems!C779=66,stditems!C779=67),"装备位置:时装衣服",IF(OR(stditems!C779=68,stditems!C779=69),"装备位置:时装武器",IF(OR(stditems!C779=75,stditems!C779=76,stditems!C779=77),"装备位置:时装项链",IF(stditems!C779=78,"装备位置:时装头盔",IF(OR(stditems!C779=79,stditems!C779=80),"装备位置:时装手镯",IF(OR(stditems!C779=81,stditems!C779=82),"装备位置:时装戒指",IF(stditems!C779=83,"装备位置:时装勋章",IF(OR(stditems!C779=84,stditems!C779=85),"装备位置:时装腰带",IF(OR(stditems!C779=86,stditems!C779=87),"装备位置:时装靴子",IF(OR(stditems!C779=88,stditems!C779=89),"装备位置:时装宝石","其他物品"))))))))))))))))))))))))))))))))))))</f>
        <v>其他物品</v>
      </c>
      <c r="C779" t="str">
        <f>IF(OR(stditems!C779=5,stditems!C779=10,stditems!C779=11,stditems!C779=30,stditems!C779=16,stditems!C779=12,stditems!C779=25),0,IF(OR(stditems!C779=15,stditems!C779=19,stditems!C779=20,stditems!C779=21,stditems!C779=22,stditems!C779=23,stditems!C779=24,stditems!C779=26,stditems!C779=28,stditems!C779=29,stditems!C779=30,stditems!C779=53,stditems!C779=62,stditems!C779=63,stditems!C779=64,stditems!C779=65,stditems!C779=90),stditems!D779,""))</f>
        <v/>
      </c>
      <c r="D779" t="str">
        <f>IF(ISNA( VLOOKUP(C779,attrDesc!A:C,2,FALSE)),"", "\250/"&amp;VLOOKUP(C779,attrDesc!A:C,2,FALSE)&amp;":"&amp;VLOOKUP(C779,attrDesc!A:C,3,FALSE))</f>
        <v/>
      </c>
      <c r="E779" t="s">
        <v>1931</v>
      </c>
      <c r="F779" t="s">
        <v>1926</v>
      </c>
      <c r="H779" t="str">
        <f t="shared" si="56"/>
        <v>151/其他物品</v>
      </c>
      <c r="I779" t="str">
        <f t="shared" si="57"/>
        <v>无根藤=151/其他物品</v>
      </c>
      <c r="J779" t="str">
        <f t="shared" si="58"/>
        <v>\168/[物品特性]\70/重复使用后效果会越来越低\168/[物品备注]\250/使用后增加修为</v>
      </c>
      <c r="K779" t="str">
        <f t="shared" si="55"/>
        <v>无根藤=\168/[物品特性]\70/重复使用后效果会越来越低\168/[物品备注]\250/使用后增加修为</v>
      </c>
    </row>
    <row r="780" spans="1:11" x14ac:dyDescent="0.2">
      <c r="A780" t="str">
        <f>IF(LEN(stditems!B780)=0,"",stditems!B780)</f>
        <v>百里香</v>
      </c>
      <c r="B780" t="str">
        <f>IF(stditems!C780=15,"装备位置:头盔",IF(OR(stditems!C780=19,stditems!C780=20,stditems!C780=21),"装备位置:项链",IF(OR(stditems!C780=5,stditems!C780=6),"装备位置:武器",IF(OR(stditems!C780=10,stditems!C780=11),"装备位置:衣服",IF(stditems!C780=16,"装备位置:斗笠",IF(OR(stditems!C780=22,stditems!C780=23),"装备位置:戒指",IF(OR(stditems!C780=24,stditems!C780=26),"装备位置:手镯",IF(stditems!C780=31,"双击使用物品",IF(stditems!C780=4,"书籍,双击使用",IF(stditems!C780=25,"装备位置:毒符",IF(stditems!C780=41,"任务物品",IF(stditems!C780=56,"强化宝石",IF(stditems!C780=0,"药品",IF(stditems!C780=3,"卷轴",IF(stditems!C780=43,"矿石",IF(stditems!C780=2,"可使用物品",IF(stditems!C780=64,"装备位置:腰带",IF(stditems!C780=62,"装备位置:鞋子",IF(stditems!C780=53,"装备位置:宝石\有气血石功能",IF(stditems!C780=63,"装备位置:灵石",IF(stditems!C780=65,"装备位置:官印",IF(stditems!C780=90,"装备位置:灵玉",IF(OR(stditems!C780=72,stditems!C780=73,stditems!C780=74),"装备位置:称号",IF(stditems!C780=30,"装备位置:勋章",IF(stditems!C780=28,"装备位置:马牌",IF(stditems!C780=12,"装备位置:盾牌",IF(OR(stditems!C780=66,stditems!C780=67),"装备位置:时装衣服",IF(OR(stditems!C780=68,stditems!C780=69),"装备位置:时装武器",IF(OR(stditems!C780=75,stditems!C780=76,stditems!C780=77),"装备位置:时装项链",IF(stditems!C780=78,"装备位置:时装头盔",IF(OR(stditems!C780=79,stditems!C780=80),"装备位置:时装手镯",IF(OR(stditems!C780=81,stditems!C780=82),"装备位置:时装戒指",IF(stditems!C780=83,"装备位置:时装勋章",IF(OR(stditems!C780=84,stditems!C780=85),"装备位置:时装腰带",IF(OR(stditems!C780=86,stditems!C780=87),"装备位置:时装靴子",IF(OR(stditems!C780=88,stditems!C780=89),"装备位置:时装宝石","其他物品"))))))))))))))))))))))))))))))))))))</f>
        <v>其他物品</v>
      </c>
      <c r="C780" t="str">
        <f>IF(OR(stditems!C780=5,stditems!C780=10,stditems!C780=11,stditems!C780=30,stditems!C780=16,stditems!C780=12,stditems!C780=25),0,IF(OR(stditems!C780=15,stditems!C780=19,stditems!C780=20,stditems!C780=21,stditems!C780=22,stditems!C780=23,stditems!C780=24,stditems!C780=26,stditems!C780=28,stditems!C780=29,stditems!C780=30,stditems!C780=53,stditems!C780=62,stditems!C780=63,stditems!C780=64,stditems!C780=65,stditems!C780=90),stditems!D780,""))</f>
        <v/>
      </c>
      <c r="D780" t="str">
        <f>IF(ISNA( VLOOKUP(C780,attrDesc!A:C,2,FALSE)),"", "\250/"&amp;VLOOKUP(C780,attrDesc!A:C,2,FALSE)&amp;":"&amp;VLOOKUP(C780,attrDesc!A:C,3,FALSE))</f>
        <v/>
      </c>
      <c r="E780" t="s">
        <v>1931</v>
      </c>
      <c r="F780" t="s">
        <v>1926</v>
      </c>
      <c r="H780" t="str">
        <f t="shared" si="56"/>
        <v>151/其他物品</v>
      </c>
      <c r="I780" t="str">
        <f t="shared" si="57"/>
        <v>百里香=151/其他物品</v>
      </c>
      <c r="J780" t="str">
        <f t="shared" si="58"/>
        <v>\168/[物品特性]\70/重复使用后效果会越来越低\168/[物品备注]\250/使用后增加修为</v>
      </c>
      <c r="K780" t="str">
        <f t="shared" si="55"/>
        <v>百里香=\168/[物品特性]\70/重复使用后效果会越来越低\168/[物品备注]\250/使用后增加修为</v>
      </c>
    </row>
    <row r="781" spans="1:11" x14ac:dyDescent="0.2">
      <c r="A781" t="str">
        <f>IF(LEN(stditems!B781)=0,"",stditems!B781)</f>
        <v>极阳草</v>
      </c>
      <c r="B781" t="str">
        <f>IF(stditems!C781=15,"装备位置:头盔",IF(OR(stditems!C781=19,stditems!C781=20,stditems!C781=21),"装备位置:项链",IF(OR(stditems!C781=5,stditems!C781=6),"装备位置:武器",IF(OR(stditems!C781=10,stditems!C781=11),"装备位置:衣服",IF(stditems!C781=16,"装备位置:斗笠",IF(OR(stditems!C781=22,stditems!C781=23),"装备位置:戒指",IF(OR(stditems!C781=24,stditems!C781=26),"装备位置:手镯",IF(stditems!C781=31,"双击使用物品",IF(stditems!C781=4,"书籍,双击使用",IF(stditems!C781=25,"装备位置:毒符",IF(stditems!C781=41,"任务物品",IF(stditems!C781=56,"强化宝石",IF(stditems!C781=0,"药品",IF(stditems!C781=3,"卷轴",IF(stditems!C781=43,"矿石",IF(stditems!C781=2,"可使用物品",IF(stditems!C781=64,"装备位置:腰带",IF(stditems!C781=62,"装备位置:鞋子",IF(stditems!C781=53,"装备位置:宝石\有气血石功能",IF(stditems!C781=63,"装备位置:灵石",IF(stditems!C781=65,"装备位置:官印",IF(stditems!C781=90,"装备位置:灵玉",IF(OR(stditems!C781=72,stditems!C781=73,stditems!C781=74),"装备位置:称号",IF(stditems!C781=30,"装备位置:勋章",IF(stditems!C781=28,"装备位置:马牌",IF(stditems!C781=12,"装备位置:盾牌",IF(OR(stditems!C781=66,stditems!C781=67),"装备位置:时装衣服",IF(OR(stditems!C781=68,stditems!C781=69),"装备位置:时装武器",IF(OR(stditems!C781=75,stditems!C781=76,stditems!C781=77),"装备位置:时装项链",IF(stditems!C781=78,"装备位置:时装头盔",IF(OR(stditems!C781=79,stditems!C781=80),"装备位置:时装手镯",IF(OR(stditems!C781=81,stditems!C781=82),"装备位置:时装戒指",IF(stditems!C781=83,"装备位置:时装勋章",IF(OR(stditems!C781=84,stditems!C781=85),"装备位置:时装腰带",IF(OR(stditems!C781=86,stditems!C781=87),"装备位置:时装靴子",IF(OR(stditems!C781=88,stditems!C781=89),"装备位置:时装宝石","其他物品"))))))))))))))))))))))))))))))))))))</f>
        <v>其他物品</v>
      </c>
      <c r="C781" t="str">
        <f>IF(OR(stditems!C781=5,stditems!C781=10,stditems!C781=11,stditems!C781=30,stditems!C781=16,stditems!C781=12,stditems!C781=25),0,IF(OR(stditems!C781=15,stditems!C781=19,stditems!C781=20,stditems!C781=21,stditems!C781=22,stditems!C781=23,stditems!C781=24,stditems!C781=26,stditems!C781=28,stditems!C781=29,stditems!C781=30,stditems!C781=53,stditems!C781=62,stditems!C781=63,stditems!C781=64,stditems!C781=65,stditems!C781=90),stditems!D781,""))</f>
        <v/>
      </c>
      <c r="D781" t="str">
        <f>IF(ISNA( VLOOKUP(C781,attrDesc!A:C,2,FALSE)),"", "\250/"&amp;VLOOKUP(C781,attrDesc!A:C,2,FALSE)&amp;":"&amp;VLOOKUP(C781,attrDesc!A:C,3,FALSE))</f>
        <v/>
      </c>
      <c r="E781" t="s">
        <v>1931</v>
      </c>
      <c r="F781" t="s">
        <v>1926</v>
      </c>
      <c r="H781" t="str">
        <f t="shared" si="56"/>
        <v>151/其他物品</v>
      </c>
      <c r="I781" t="str">
        <f t="shared" si="57"/>
        <v>极阳草=151/其他物品</v>
      </c>
      <c r="J781" t="str">
        <f t="shared" si="58"/>
        <v>\168/[物品特性]\70/重复使用后效果会越来越低\168/[物品备注]\250/使用后增加修为</v>
      </c>
      <c r="K781" t="str">
        <f t="shared" si="55"/>
        <v>极阳草=\168/[物品特性]\70/重复使用后效果会越来越低\168/[物品备注]\250/使用后增加修为</v>
      </c>
    </row>
    <row r="782" spans="1:11" x14ac:dyDescent="0.2">
      <c r="A782" t="str">
        <f>IF(LEN(stditems!B782)=0,"",stditems!B782)</f>
        <v>火灵芝</v>
      </c>
      <c r="B782" t="str">
        <f>IF(stditems!C782=15,"装备位置:头盔",IF(OR(stditems!C782=19,stditems!C782=20,stditems!C782=21),"装备位置:项链",IF(OR(stditems!C782=5,stditems!C782=6),"装备位置:武器",IF(OR(stditems!C782=10,stditems!C782=11),"装备位置:衣服",IF(stditems!C782=16,"装备位置:斗笠",IF(OR(stditems!C782=22,stditems!C782=23),"装备位置:戒指",IF(OR(stditems!C782=24,stditems!C782=26),"装备位置:手镯",IF(stditems!C782=31,"双击使用物品",IF(stditems!C782=4,"书籍,双击使用",IF(stditems!C782=25,"装备位置:毒符",IF(stditems!C782=41,"任务物品",IF(stditems!C782=56,"强化宝石",IF(stditems!C782=0,"药品",IF(stditems!C782=3,"卷轴",IF(stditems!C782=43,"矿石",IF(stditems!C782=2,"可使用物品",IF(stditems!C782=64,"装备位置:腰带",IF(stditems!C782=62,"装备位置:鞋子",IF(stditems!C782=53,"装备位置:宝石\有气血石功能",IF(stditems!C782=63,"装备位置:灵石",IF(stditems!C782=65,"装备位置:官印",IF(stditems!C782=90,"装备位置:灵玉",IF(OR(stditems!C782=72,stditems!C782=73,stditems!C782=74),"装备位置:称号",IF(stditems!C782=30,"装备位置:勋章",IF(stditems!C782=28,"装备位置:马牌",IF(stditems!C782=12,"装备位置:盾牌",IF(OR(stditems!C782=66,stditems!C782=67),"装备位置:时装衣服",IF(OR(stditems!C782=68,stditems!C782=69),"装备位置:时装武器",IF(OR(stditems!C782=75,stditems!C782=76,stditems!C782=77),"装备位置:时装项链",IF(stditems!C782=78,"装备位置:时装头盔",IF(OR(stditems!C782=79,stditems!C782=80),"装备位置:时装手镯",IF(OR(stditems!C782=81,stditems!C782=82),"装备位置:时装戒指",IF(stditems!C782=83,"装备位置:时装勋章",IF(OR(stditems!C782=84,stditems!C782=85),"装备位置:时装腰带",IF(OR(stditems!C782=86,stditems!C782=87),"装备位置:时装靴子",IF(OR(stditems!C782=88,stditems!C782=89),"装备位置:时装宝石","其他物品"))))))))))))))))))))))))))))))))))))</f>
        <v>其他物品</v>
      </c>
      <c r="C782" t="str">
        <f>IF(OR(stditems!C782=5,stditems!C782=10,stditems!C782=11,stditems!C782=30,stditems!C782=16,stditems!C782=12,stditems!C782=25),0,IF(OR(stditems!C782=15,stditems!C782=19,stditems!C782=20,stditems!C782=21,stditems!C782=22,stditems!C782=23,stditems!C782=24,stditems!C782=26,stditems!C782=28,stditems!C782=29,stditems!C782=30,stditems!C782=53,stditems!C782=62,stditems!C782=63,stditems!C782=64,stditems!C782=65,stditems!C782=90),stditems!D782,""))</f>
        <v/>
      </c>
      <c r="D782" t="str">
        <f>IF(ISNA( VLOOKUP(C782,attrDesc!A:C,2,FALSE)),"", "\250/"&amp;VLOOKUP(C782,attrDesc!A:C,2,FALSE)&amp;":"&amp;VLOOKUP(C782,attrDesc!A:C,3,FALSE))</f>
        <v/>
      </c>
      <c r="E782" t="s">
        <v>1931</v>
      </c>
      <c r="F782" t="s">
        <v>1926</v>
      </c>
      <c r="H782" t="str">
        <f t="shared" si="56"/>
        <v>151/其他物品</v>
      </c>
      <c r="I782" t="str">
        <f t="shared" si="57"/>
        <v>火灵芝=151/其他物品</v>
      </c>
      <c r="J782" t="str">
        <f t="shared" si="58"/>
        <v>\168/[物品特性]\70/重复使用后效果会越来越低\168/[物品备注]\250/使用后增加修为</v>
      </c>
      <c r="K782" t="str">
        <f t="shared" si="55"/>
        <v>火灵芝=\168/[物品特性]\70/重复使用后效果会越来越低\168/[物品备注]\250/使用后增加修为</v>
      </c>
    </row>
    <row r="783" spans="1:11" x14ac:dyDescent="0.2">
      <c r="A783" t="str">
        <f>IF(LEN(stditems!B783)=0,"",stditems!B783)</f>
        <v>凝光草</v>
      </c>
      <c r="B783" t="str">
        <f>IF(stditems!C783=15,"装备位置:头盔",IF(OR(stditems!C783=19,stditems!C783=20,stditems!C783=21),"装备位置:项链",IF(OR(stditems!C783=5,stditems!C783=6),"装备位置:武器",IF(OR(stditems!C783=10,stditems!C783=11),"装备位置:衣服",IF(stditems!C783=16,"装备位置:斗笠",IF(OR(stditems!C783=22,stditems!C783=23),"装备位置:戒指",IF(OR(stditems!C783=24,stditems!C783=26),"装备位置:手镯",IF(stditems!C783=31,"双击使用物品",IF(stditems!C783=4,"书籍,双击使用",IF(stditems!C783=25,"装备位置:毒符",IF(stditems!C783=41,"任务物品",IF(stditems!C783=56,"强化宝石",IF(stditems!C783=0,"药品",IF(stditems!C783=3,"卷轴",IF(stditems!C783=43,"矿石",IF(stditems!C783=2,"可使用物品",IF(stditems!C783=64,"装备位置:腰带",IF(stditems!C783=62,"装备位置:鞋子",IF(stditems!C783=53,"装备位置:宝石\有气血石功能",IF(stditems!C783=63,"装备位置:灵石",IF(stditems!C783=65,"装备位置:官印",IF(stditems!C783=90,"装备位置:灵玉",IF(OR(stditems!C783=72,stditems!C783=73,stditems!C783=74),"装备位置:称号",IF(stditems!C783=30,"装备位置:勋章",IF(stditems!C783=28,"装备位置:马牌",IF(stditems!C783=12,"装备位置:盾牌",IF(OR(stditems!C783=66,stditems!C783=67),"装备位置:时装衣服",IF(OR(stditems!C783=68,stditems!C783=69),"装备位置:时装武器",IF(OR(stditems!C783=75,stditems!C783=76,stditems!C783=77),"装备位置:时装项链",IF(stditems!C783=78,"装备位置:时装头盔",IF(OR(stditems!C783=79,stditems!C783=80),"装备位置:时装手镯",IF(OR(stditems!C783=81,stditems!C783=82),"装备位置:时装戒指",IF(stditems!C783=83,"装备位置:时装勋章",IF(OR(stditems!C783=84,stditems!C783=85),"装备位置:时装腰带",IF(OR(stditems!C783=86,stditems!C783=87),"装备位置:时装靴子",IF(OR(stditems!C783=88,stditems!C783=89),"装备位置:时装宝石","其他物品"))))))))))))))))))))))))))))))))))))</f>
        <v>其他物品</v>
      </c>
      <c r="C783" t="str">
        <f>IF(OR(stditems!C783=5,stditems!C783=10,stditems!C783=11,stditems!C783=30,stditems!C783=16,stditems!C783=12,stditems!C783=25),0,IF(OR(stditems!C783=15,stditems!C783=19,stditems!C783=20,stditems!C783=21,stditems!C783=22,stditems!C783=23,stditems!C783=24,stditems!C783=26,stditems!C783=28,stditems!C783=29,stditems!C783=30,stditems!C783=53,stditems!C783=62,stditems!C783=63,stditems!C783=64,stditems!C783=65,stditems!C783=90),stditems!D783,""))</f>
        <v/>
      </c>
      <c r="D783" t="str">
        <f>IF(ISNA( VLOOKUP(C783,attrDesc!A:C,2,FALSE)),"", "\250/"&amp;VLOOKUP(C783,attrDesc!A:C,2,FALSE)&amp;":"&amp;VLOOKUP(C783,attrDesc!A:C,3,FALSE))</f>
        <v/>
      </c>
      <c r="E783" t="s">
        <v>1931</v>
      </c>
      <c r="F783" t="s">
        <v>1926</v>
      </c>
      <c r="H783" t="str">
        <f t="shared" si="56"/>
        <v>151/其他物品</v>
      </c>
      <c r="I783" t="str">
        <f t="shared" si="57"/>
        <v>凝光草=151/其他物品</v>
      </c>
      <c r="J783" t="str">
        <f t="shared" si="58"/>
        <v>\168/[物品特性]\70/重复使用后效果会越来越低\168/[物品备注]\250/使用后增加修为</v>
      </c>
      <c r="K783" t="str">
        <f t="shared" si="55"/>
        <v>凝光草=\168/[物品特性]\70/重复使用后效果会越来越低\168/[物品备注]\250/使用后增加修为</v>
      </c>
    </row>
    <row r="784" spans="1:11" x14ac:dyDescent="0.2">
      <c r="A784" t="str">
        <f>IF(LEN(stditems!B784)=0,"",stditems!B784)</f>
        <v>丹阳果</v>
      </c>
      <c r="B784" t="str">
        <f>IF(stditems!C784=15,"装备位置:头盔",IF(OR(stditems!C784=19,stditems!C784=20,stditems!C784=21),"装备位置:项链",IF(OR(stditems!C784=5,stditems!C784=6),"装备位置:武器",IF(OR(stditems!C784=10,stditems!C784=11),"装备位置:衣服",IF(stditems!C784=16,"装备位置:斗笠",IF(OR(stditems!C784=22,stditems!C784=23),"装备位置:戒指",IF(OR(stditems!C784=24,stditems!C784=26),"装备位置:手镯",IF(stditems!C784=31,"双击使用物品",IF(stditems!C784=4,"书籍,双击使用",IF(stditems!C784=25,"装备位置:毒符",IF(stditems!C784=41,"任务物品",IF(stditems!C784=56,"强化宝石",IF(stditems!C784=0,"药品",IF(stditems!C784=3,"卷轴",IF(stditems!C784=43,"矿石",IF(stditems!C784=2,"可使用物品",IF(stditems!C784=64,"装备位置:腰带",IF(stditems!C784=62,"装备位置:鞋子",IF(stditems!C784=53,"装备位置:宝石\有气血石功能",IF(stditems!C784=63,"装备位置:灵石",IF(stditems!C784=65,"装备位置:官印",IF(stditems!C784=90,"装备位置:灵玉",IF(OR(stditems!C784=72,stditems!C784=73,stditems!C784=74),"装备位置:称号",IF(stditems!C784=30,"装备位置:勋章",IF(stditems!C784=28,"装备位置:马牌",IF(stditems!C784=12,"装备位置:盾牌",IF(OR(stditems!C784=66,stditems!C784=67),"装备位置:时装衣服",IF(OR(stditems!C784=68,stditems!C784=69),"装备位置:时装武器",IF(OR(stditems!C784=75,stditems!C784=76,stditems!C784=77),"装备位置:时装项链",IF(stditems!C784=78,"装备位置:时装头盔",IF(OR(stditems!C784=79,stditems!C784=80),"装备位置:时装手镯",IF(OR(stditems!C784=81,stditems!C784=82),"装备位置:时装戒指",IF(stditems!C784=83,"装备位置:时装勋章",IF(OR(stditems!C784=84,stditems!C784=85),"装备位置:时装腰带",IF(OR(stditems!C784=86,stditems!C784=87),"装备位置:时装靴子",IF(OR(stditems!C784=88,stditems!C784=89),"装备位置:时装宝石","其他物品"))))))))))))))))))))))))))))))))))))</f>
        <v>其他物品</v>
      </c>
      <c r="C784" t="str">
        <f>IF(OR(stditems!C784=5,stditems!C784=10,stditems!C784=11,stditems!C784=30,stditems!C784=16,stditems!C784=12,stditems!C784=25),0,IF(OR(stditems!C784=15,stditems!C784=19,stditems!C784=20,stditems!C784=21,stditems!C784=22,stditems!C784=23,stditems!C784=24,stditems!C784=26,stditems!C784=28,stditems!C784=29,stditems!C784=30,stditems!C784=53,stditems!C784=62,stditems!C784=63,stditems!C784=64,stditems!C784=65,stditems!C784=90),stditems!D784,""))</f>
        <v/>
      </c>
      <c r="D784" t="str">
        <f>IF(ISNA( VLOOKUP(C784,attrDesc!A:C,2,FALSE)),"", "\250/"&amp;VLOOKUP(C784,attrDesc!A:C,2,FALSE)&amp;":"&amp;VLOOKUP(C784,attrDesc!A:C,3,FALSE))</f>
        <v/>
      </c>
      <c r="E784" t="s">
        <v>1931</v>
      </c>
      <c r="F784" t="s">
        <v>1926</v>
      </c>
      <c r="H784" t="str">
        <f t="shared" si="56"/>
        <v>151/其他物品</v>
      </c>
      <c r="I784" t="str">
        <f t="shared" si="57"/>
        <v>丹阳果=151/其他物品</v>
      </c>
      <c r="J784" t="str">
        <f t="shared" si="58"/>
        <v>\168/[物品特性]\70/重复使用后效果会越来越低\168/[物品备注]\250/使用后增加修为</v>
      </c>
      <c r="K784" t="str">
        <f t="shared" si="55"/>
        <v>丹阳果=\168/[物品特性]\70/重复使用后效果会越来越低\168/[物品备注]\250/使用后增加修为</v>
      </c>
    </row>
    <row r="785" spans="1:11" x14ac:dyDescent="0.2">
      <c r="A785" t="str">
        <f>IF(LEN(stditems!B785)=0,"",stditems!B785)</f>
        <v>赤光人参</v>
      </c>
      <c r="B785" t="str">
        <f>IF(stditems!C785=15,"装备位置:头盔",IF(OR(stditems!C785=19,stditems!C785=20,stditems!C785=21),"装备位置:项链",IF(OR(stditems!C785=5,stditems!C785=6),"装备位置:武器",IF(OR(stditems!C785=10,stditems!C785=11),"装备位置:衣服",IF(stditems!C785=16,"装备位置:斗笠",IF(OR(stditems!C785=22,stditems!C785=23),"装备位置:戒指",IF(OR(stditems!C785=24,stditems!C785=26),"装备位置:手镯",IF(stditems!C785=31,"双击使用物品",IF(stditems!C785=4,"书籍,双击使用",IF(stditems!C785=25,"装备位置:毒符",IF(stditems!C785=41,"任务物品",IF(stditems!C785=56,"强化宝石",IF(stditems!C785=0,"药品",IF(stditems!C785=3,"卷轴",IF(stditems!C785=43,"矿石",IF(stditems!C785=2,"可使用物品",IF(stditems!C785=64,"装备位置:腰带",IF(stditems!C785=62,"装备位置:鞋子",IF(stditems!C785=53,"装备位置:宝石\有气血石功能",IF(stditems!C785=63,"装备位置:灵石",IF(stditems!C785=65,"装备位置:官印",IF(stditems!C785=90,"装备位置:灵玉",IF(OR(stditems!C785=72,stditems!C785=73,stditems!C785=74),"装备位置:称号",IF(stditems!C785=30,"装备位置:勋章",IF(stditems!C785=28,"装备位置:马牌",IF(stditems!C785=12,"装备位置:盾牌",IF(OR(stditems!C785=66,stditems!C785=67),"装备位置:时装衣服",IF(OR(stditems!C785=68,stditems!C785=69),"装备位置:时装武器",IF(OR(stditems!C785=75,stditems!C785=76,stditems!C785=77),"装备位置:时装项链",IF(stditems!C785=78,"装备位置:时装头盔",IF(OR(stditems!C785=79,stditems!C785=80),"装备位置:时装手镯",IF(OR(stditems!C785=81,stditems!C785=82),"装备位置:时装戒指",IF(stditems!C785=83,"装备位置:时装勋章",IF(OR(stditems!C785=84,stditems!C785=85),"装备位置:时装腰带",IF(OR(stditems!C785=86,stditems!C785=87),"装备位置:时装靴子",IF(OR(stditems!C785=88,stditems!C785=89),"装备位置:时装宝石","其他物品"))))))))))))))))))))))))))))))))))))</f>
        <v>其他物品</v>
      </c>
      <c r="C785" t="str">
        <f>IF(OR(stditems!C785=5,stditems!C785=10,stditems!C785=11,stditems!C785=30,stditems!C785=16,stditems!C785=12,stditems!C785=25),0,IF(OR(stditems!C785=15,stditems!C785=19,stditems!C785=20,stditems!C785=21,stditems!C785=22,stditems!C785=23,stditems!C785=24,stditems!C785=26,stditems!C785=28,stditems!C785=29,stditems!C785=30,stditems!C785=53,stditems!C785=62,stditems!C785=63,stditems!C785=64,stditems!C785=65,stditems!C785=90),stditems!D785,""))</f>
        <v/>
      </c>
      <c r="D785" t="str">
        <f>IF(ISNA( VLOOKUP(C785,attrDesc!A:C,2,FALSE)),"", "\250/"&amp;VLOOKUP(C785,attrDesc!A:C,2,FALSE)&amp;":"&amp;VLOOKUP(C785,attrDesc!A:C,3,FALSE))</f>
        <v/>
      </c>
      <c r="E785" t="s">
        <v>1931</v>
      </c>
      <c r="F785" t="s">
        <v>1926</v>
      </c>
      <c r="H785" t="str">
        <f t="shared" si="56"/>
        <v>151/其他物品</v>
      </c>
      <c r="I785" t="str">
        <f t="shared" si="57"/>
        <v>赤光人参=151/其他物品</v>
      </c>
      <c r="J785" t="str">
        <f t="shared" si="58"/>
        <v>\168/[物品特性]\70/重复使用后效果会越来越低\168/[物品备注]\250/使用后增加修为</v>
      </c>
      <c r="K785" t="str">
        <f t="shared" si="55"/>
        <v>赤光人参=\168/[物品特性]\70/重复使用后效果会越来越低\168/[物品备注]\250/使用后增加修为</v>
      </c>
    </row>
    <row r="786" spans="1:11" x14ac:dyDescent="0.2">
      <c r="A786" t="str">
        <f>IF(LEN(stditems!B786)=0,"",stditems!B786)</f>
        <v>寒域冰果</v>
      </c>
      <c r="B786" t="str">
        <f>IF(stditems!C786=15,"装备位置:头盔",IF(OR(stditems!C786=19,stditems!C786=20,stditems!C786=21),"装备位置:项链",IF(OR(stditems!C786=5,stditems!C786=6),"装备位置:武器",IF(OR(stditems!C786=10,stditems!C786=11),"装备位置:衣服",IF(stditems!C786=16,"装备位置:斗笠",IF(OR(stditems!C786=22,stditems!C786=23),"装备位置:戒指",IF(OR(stditems!C786=24,stditems!C786=26),"装备位置:手镯",IF(stditems!C786=31,"双击使用物品",IF(stditems!C786=4,"书籍,双击使用",IF(stditems!C786=25,"装备位置:毒符",IF(stditems!C786=41,"任务物品",IF(stditems!C786=56,"强化宝石",IF(stditems!C786=0,"药品",IF(stditems!C786=3,"卷轴",IF(stditems!C786=43,"矿石",IF(stditems!C786=2,"可使用物品",IF(stditems!C786=64,"装备位置:腰带",IF(stditems!C786=62,"装备位置:鞋子",IF(stditems!C786=53,"装备位置:宝石\有气血石功能",IF(stditems!C786=63,"装备位置:灵石",IF(stditems!C786=65,"装备位置:官印",IF(stditems!C786=90,"装备位置:灵玉",IF(OR(stditems!C786=72,stditems!C786=73,stditems!C786=74),"装备位置:称号",IF(stditems!C786=30,"装备位置:勋章",IF(stditems!C786=28,"装备位置:马牌",IF(stditems!C786=12,"装备位置:盾牌",IF(OR(stditems!C786=66,stditems!C786=67),"装备位置:时装衣服",IF(OR(stditems!C786=68,stditems!C786=69),"装备位置:时装武器",IF(OR(stditems!C786=75,stditems!C786=76,stditems!C786=77),"装备位置:时装项链",IF(stditems!C786=78,"装备位置:时装头盔",IF(OR(stditems!C786=79,stditems!C786=80),"装备位置:时装手镯",IF(OR(stditems!C786=81,stditems!C786=82),"装备位置:时装戒指",IF(stditems!C786=83,"装备位置:时装勋章",IF(OR(stditems!C786=84,stditems!C786=85),"装备位置:时装腰带",IF(OR(stditems!C786=86,stditems!C786=87),"装备位置:时装靴子",IF(OR(stditems!C786=88,stditems!C786=89),"装备位置:时装宝石","其他物品"))))))))))))))))))))))))))))))))))))</f>
        <v>其他物品</v>
      </c>
      <c r="C786" t="str">
        <f>IF(OR(stditems!C786=5,stditems!C786=10,stditems!C786=11,stditems!C786=30,stditems!C786=16,stditems!C786=12,stditems!C786=25),0,IF(OR(stditems!C786=15,stditems!C786=19,stditems!C786=20,stditems!C786=21,stditems!C786=22,stditems!C786=23,stditems!C786=24,stditems!C786=26,stditems!C786=28,stditems!C786=29,stditems!C786=30,stditems!C786=53,stditems!C786=62,stditems!C786=63,stditems!C786=64,stditems!C786=65,stditems!C786=90),stditems!D786,""))</f>
        <v/>
      </c>
      <c r="D786" t="str">
        <f>IF(ISNA( VLOOKUP(C786,attrDesc!A:C,2,FALSE)),"", "\250/"&amp;VLOOKUP(C786,attrDesc!A:C,2,FALSE)&amp;":"&amp;VLOOKUP(C786,attrDesc!A:C,3,FALSE))</f>
        <v/>
      </c>
      <c r="E786" t="s">
        <v>1931</v>
      </c>
      <c r="F786" t="s">
        <v>1926</v>
      </c>
      <c r="H786" t="str">
        <f t="shared" si="56"/>
        <v>151/其他物品</v>
      </c>
      <c r="I786" t="str">
        <f t="shared" si="57"/>
        <v>寒域冰果=151/其他物品</v>
      </c>
      <c r="J786" t="str">
        <f t="shared" si="58"/>
        <v>\168/[物品特性]\70/重复使用后效果会越来越低\168/[物品备注]\250/使用后增加修为</v>
      </c>
      <c r="K786" t="str">
        <f t="shared" si="55"/>
        <v>寒域冰果=\168/[物品特性]\70/重复使用后效果会越来越低\168/[物品备注]\250/使用后增加修为</v>
      </c>
    </row>
    <row r="787" spans="1:11" x14ac:dyDescent="0.2">
      <c r="A787" t="str">
        <f>IF(LEN(stditems!B787)=0,"",stditems!B787)</f>
        <v>千年血芝</v>
      </c>
      <c r="B787" t="str">
        <f>IF(stditems!C787=15,"装备位置:头盔",IF(OR(stditems!C787=19,stditems!C787=20,stditems!C787=21),"装备位置:项链",IF(OR(stditems!C787=5,stditems!C787=6),"装备位置:武器",IF(OR(stditems!C787=10,stditems!C787=11),"装备位置:衣服",IF(stditems!C787=16,"装备位置:斗笠",IF(OR(stditems!C787=22,stditems!C787=23),"装备位置:戒指",IF(OR(stditems!C787=24,stditems!C787=26),"装备位置:手镯",IF(stditems!C787=31,"双击使用物品",IF(stditems!C787=4,"书籍,双击使用",IF(stditems!C787=25,"装备位置:毒符",IF(stditems!C787=41,"任务物品",IF(stditems!C787=56,"强化宝石",IF(stditems!C787=0,"药品",IF(stditems!C787=3,"卷轴",IF(stditems!C787=43,"矿石",IF(stditems!C787=2,"可使用物品",IF(stditems!C787=64,"装备位置:腰带",IF(stditems!C787=62,"装备位置:鞋子",IF(stditems!C787=53,"装备位置:宝石\有气血石功能",IF(stditems!C787=63,"装备位置:灵石",IF(stditems!C787=65,"装备位置:官印",IF(stditems!C787=90,"装备位置:灵玉",IF(OR(stditems!C787=72,stditems!C787=73,stditems!C787=74),"装备位置:称号",IF(stditems!C787=30,"装备位置:勋章",IF(stditems!C787=28,"装备位置:马牌",IF(stditems!C787=12,"装备位置:盾牌",IF(OR(stditems!C787=66,stditems!C787=67),"装备位置:时装衣服",IF(OR(stditems!C787=68,stditems!C787=69),"装备位置:时装武器",IF(OR(stditems!C787=75,stditems!C787=76,stditems!C787=77),"装备位置:时装项链",IF(stditems!C787=78,"装备位置:时装头盔",IF(OR(stditems!C787=79,stditems!C787=80),"装备位置:时装手镯",IF(OR(stditems!C787=81,stditems!C787=82),"装备位置:时装戒指",IF(stditems!C787=83,"装备位置:时装勋章",IF(OR(stditems!C787=84,stditems!C787=85),"装备位置:时装腰带",IF(OR(stditems!C787=86,stditems!C787=87),"装备位置:时装靴子",IF(OR(stditems!C787=88,stditems!C787=89),"装备位置:时装宝石","其他物品"))))))))))))))))))))))))))))))))))))</f>
        <v>其他物品</v>
      </c>
      <c r="C787" t="str">
        <f>IF(OR(stditems!C787=5,stditems!C787=10,stditems!C787=11,stditems!C787=30,stditems!C787=16,stditems!C787=12,stditems!C787=25),0,IF(OR(stditems!C787=15,stditems!C787=19,stditems!C787=20,stditems!C787=21,stditems!C787=22,stditems!C787=23,stditems!C787=24,stditems!C787=26,stditems!C787=28,stditems!C787=29,stditems!C787=30,stditems!C787=53,stditems!C787=62,stditems!C787=63,stditems!C787=64,stditems!C787=65,stditems!C787=90),stditems!D787,""))</f>
        <v/>
      </c>
      <c r="D787" t="str">
        <f>IF(ISNA( VLOOKUP(C787,attrDesc!A:C,2,FALSE)),"", "\250/"&amp;VLOOKUP(C787,attrDesc!A:C,2,FALSE)&amp;":"&amp;VLOOKUP(C787,attrDesc!A:C,3,FALSE))</f>
        <v/>
      </c>
      <c r="E787" t="s">
        <v>1931</v>
      </c>
      <c r="F787" t="s">
        <v>1926</v>
      </c>
      <c r="H787" t="str">
        <f t="shared" si="56"/>
        <v>151/其他物品</v>
      </c>
      <c r="I787" t="str">
        <f t="shared" si="57"/>
        <v>千年血芝=151/其他物品</v>
      </c>
      <c r="J787" t="str">
        <f t="shared" si="58"/>
        <v>\168/[物品特性]\70/重复使用后效果会越来越低\168/[物品备注]\250/使用后增加修为</v>
      </c>
      <c r="K787" t="str">
        <f t="shared" si="55"/>
        <v>千年血芝=\168/[物品特性]\70/重复使用后效果会越来越低\168/[物品备注]\250/使用后增加修为</v>
      </c>
    </row>
    <row r="788" spans="1:11" x14ac:dyDescent="0.2">
      <c r="A788" t="str">
        <f>IF(LEN(stditems!B788)=0,"",stditems!B788)</f>
        <v>玄冥果</v>
      </c>
      <c r="B788" t="str">
        <f>IF(stditems!C788=15,"装备位置:头盔",IF(OR(stditems!C788=19,stditems!C788=20,stditems!C788=21),"装备位置:项链",IF(OR(stditems!C788=5,stditems!C788=6),"装备位置:武器",IF(OR(stditems!C788=10,stditems!C788=11),"装备位置:衣服",IF(stditems!C788=16,"装备位置:斗笠",IF(OR(stditems!C788=22,stditems!C788=23),"装备位置:戒指",IF(OR(stditems!C788=24,stditems!C788=26),"装备位置:手镯",IF(stditems!C788=31,"双击使用物品",IF(stditems!C788=4,"书籍,双击使用",IF(stditems!C788=25,"装备位置:毒符",IF(stditems!C788=41,"任务物品",IF(stditems!C788=56,"强化宝石",IF(stditems!C788=0,"药品",IF(stditems!C788=3,"卷轴",IF(stditems!C788=43,"矿石",IF(stditems!C788=2,"可使用物品",IF(stditems!C788=64,"装备位置:腰带",IF(stditems!C788=62,"装备位置:鞋子",IF(stditems!C788=53,"装备位置:宝石\有气血石功能",IF(stditems!C788=63,"装备位置:灵石",IF(stditems!C788=65,"装备位置:官印",IF(stditems!C788=90,"装备位置:灵玉",IF(OR(stditems!C788=72,stditems!C788=73,stditems!C788=74),"装备位置:称号",IF(stditems!C788=30,"装备位置:勋章",IF(stditems!C788=28,"装备位置:马牌",IF(stditems!C788=12,"装备位置:盾牌",IF(OR(stditems!C788=66,stditems!C788=67),"装备位置:时装衣服",IF(OR(stditems!C788=68,stditems!C788=69),"装备位置:时装武器",IF(OR(stditems!C788=75,stditems!C788=76,stditems!C788=77),"装备位置:时装项链",IF(stditems!C788=78,"装备位置:时装头盔",IF(OR(stditems!C788=79,stditems!C788=80),"装备位置:时装手镯",IF(OR(stditems!C788=81,stditems!C788=82),"装备位置:时装戒指",IF(stditems!C788=83,"装备位置:时装勋章",IF(OR(stditems!C788=84,stditems!C788=85),"装备位置:时装腰带",IF(OR(stditems!C788=86,stditems!C788=87),"装备位置:时装靴子",IF(OR(stditems!C788=88,stditems!C788=89),"装备位置:时装宝石","其他物品"))))))))))))))))))))))))))))))))))))</f>
        <v>其他物品</v>
      </c>
      <c r="C788" t="str">
        <f>IF(OR(stditems!C788=5,stditems!C788=10,stditems!C788=11,stditems!C788=30,stditems!C788=16,stditems!C788=12,stditems!C788=25),0,IF(OR(stditems!C788=15,stditems!C788=19,stditems!C788=20,stditems!C788=21,stditems!C788=22,stditems!C788=23,stditems!C788=24,stditems!C788=26,stditems!C788=28,stditems!C788=29,stditems!C788=30,stditems!C788=53,stditems!C788=62,stditems!C788=63,stditems!C788=64,stditems!C788=65,stditems!C788=90),stditems!D788,""))</f>
        <v/>
      </c>
      <c r="D788" t="str">
        <f>IF(ISNA( VLOOKUP(C788,attrDesc!A:C,2,FALSE)),"", "\250/"&amp;VLOOKUP(C788,attrDesc!A:C,2,FALSE)&amp;":"&amp;VLOOKUP(C788,attrDesc!A:C,3,FALSE))</f>
        <v/>
      </c>
      <c r="E788" t="s">
        <v>1931</v>
      </c>
      <c r="F788" t="s">
        <v>1926</v>
      </c>
      <c r="H788" t="str">
        <f t="shared" si="56"/>
        <v>151/其他物品</v>
      </c>
      <c r="I788" t="str">
        <f t="shared" si="57"/>
        <v>玄冥果=151/其他物品</v>
      </c>
      <c r="J788" t="str">
        <f t="shared" si="58"/>
        <v>\168/[物品特性]\70/重复使用后效果会越来越低\168/[物品备注]\250/使用后增加修为</v>
      </c>
      <c r="K788" t="str">
        <f t="shared" si="55"/>
        <v>玄冥果=\168/[物品特性]\70/重复使用后效果会越来越低\168/[物品备注]\250/使用后增加修为</v>
      </c>
    </row>
    <row r="789" spans="1:11" x14ac:dyDescent="0.2">
      <c r="A789" t="str">
        <f>IF(LEN(stditems!B789)=0,"",stditems!B789)</f>
        <v>清灵果</v>
      </c>
      <c r="B789" t="str">
        <f>IF(stditems!C789=15,"装备位置:头盔",IF(OR(stditems!C789=19,stditems!C789=20,stditems!C789=21),"装备位置:项链",IF(OR(stditems!C789=5,stditems!C789=6),"装备位置:武器",IF(OR(stditems!C789=10,stditems!C789=11),"装备位置:衣服",IF(stditems!C789=16,"装备位置:斗笠",IF(OR(stditems!C789=22,stditems!C789=23),"装备位置:戒指",IF(OR(stditems!C789=24,stditems!C789=26),"装备位置:手镯",IF(stditems!C789=31,"双击使用物品",IF(stditems!C789=4,"书籍,双击使用",IF(stditems!C789=25,"装备位置:毒符",IF(stditems!C789=41,"任务物品",IF(stditems!C789=56,"强化宝石",IF(stditems!C789=0,"药品",IF(stditems!C789=3,"卷轴",IF(stditems!C789=43,"矿石",IF(stditems!C789=2,"可使用物品",IF(stditems!C789=64,"装备位置:腰带",IF(stditems!C789=62,"装备位置:鞋子",IF(stditems!C789=53,"装备位置:宝石\有气血石功能",IF(stditems!C789=63,"装备位置:灵石",IF(stditems!C789=65,"装备位置:官印",IF(stditems!C789=90,"装备位置:灵玉",IF(OR(stditems!C789=72,stditems!C789=73,stditems!C789=74),"装备位置:称号",IF(stditems!C789=30,"装备位置:勋章",IF(stditems!C789=28,"装备位置:马牌",IF(stditems!C789=12,"装备位置:盾牌",IF(OR(stditems!C789=66,stditems!C789=67),"装备位置:时装衣服",IF(OR(stditems!C789=68,stditems!C789=69),"装备位置:时装武器",IF(OR(stditems!C789=75,stditems!C789=76,stditems!C789=77),"装备位置:时装项链",IF(stditems!C789=78,"装备位置:时装头盔",IF(OR(stditems!C789=79,stditems!C789=80),"装备位置:时装手镯",IF(OR(stditems!C789=81,stditems!C789=82),"装备位置:时装戒指",IF(stditems!C789=83,"装备位置:时装勋章",IF(OR(stditems!C789=84,stditems!C789=85),"装备位置:时装腰带",IF(OR(stditems!C789=86,stditems!C789=87),"装备位置:时装靴子",IF(OR(stditems!C789=88,stditems!C789=89),"装备位置:时装宝石","其他物品"))))))))))))))))))))))))))))))))))))</f>
        <v>其他物品</v>
      </c>
      <c r="C789" t="str">
        <f>IF(OR(stditems!C789=5,stditems!C789=10,stditems!C789=11,stditems!C789=30,stditems!C789=16,stditems!C789=12,stditems!C789=25),0,IF(OR(stditems!C789=15,stditems!C789=19,stditems!C789=20,stditems!C789=21,stditems!C789=22,stditems!C789=23,stditems!C789=24,stditems!C789=26,stditems!C789=28,stditems!C789=29,stditems!C789=30,stditems!C789=53,stditems!C789=62,stditems!C789=63,stditems!C789=64,stditems!C789=65,stditems!C789=90),stditems!D789,""))</f>
        <v/>
      </c>
      <c r="D789" t="str">
        <f>IF(ISNA( VLOOKUP(C789,attrDesc!A:C,2,FALSE)),"", "\250/"&amp;VLOOKUP(C789,attrDesc!A:C,2,FALSE)&amp;":"&amp;VLOOKUP(C789,attrDesc!A:C,3,FALSE))</f>
        <v/>
      </c>
      <c r="E789" t="s">
        <v>1931</v>
      </c>
      <c r="F789" t="s">
        <v>1926</v>
      </c>
      <c r="H789" t="str">
        <f t="shared" si="56"/>
        <v>151/其他物品</v>
      </c>
      <c r="I789" t="str">
        <f t="shared" si="57"/>
        <v>清灵果=151/其他物品</v>
      </c>
      <c r="J789" t="str">
        <f t="shared" si="58"/>
        <v>\168/[物品特性]\70/重复使用后效果会越来越低\168/[物品备注]\250/使用后增加修为</v>
      </c>
      <c r="K789" t="str">
        <f t="shared" si="55"/>
        <v>清灵果=\168/[物品特性]\70/重复使用后效果会越来越低\168/[物品备注]\250/使用后增加修为</v>
      </c>
    </row>
    <row r="790" spans="1:11" x14ac:dyDescent="0.2">
      <c r="A790" t="str">
        <f>IF(LEN(stditems!B790)=0,"",stditems!B790)</f>
        <v>火岩果</v>
      </c>
      <c r="B790" t="str">
        <f>IF(stditems!C790=15,"装备位置:头盔",IF(OR(stditems!C790=19,stditems!C790=20,stditems!C790=21),"装备位置:项链",IF(OR(stditems!C790=5,stditems!C790=6),"装备位置:武器",IF(OR(stditems!C790=10,stditems!C790=11),"装备位置:衣服",IF(stditems!C790=16,"装备位置:斗笠",IF(OR(stditems!C790=22,stditems!C790=23),"装备位置:戒指",IF(OR(stditems!C790=24,stditems!C790=26),"装备位置:手镯",IF(stditems!C790=31,"双击使用物品",IF(stditems!C790=4,"书籍,双击使用",IF(stditems!C790=25,"装备位置:毒符",IF(stditems!C790=41,"任务物品",IF(stditems!C790=56,"强化宝石",IF(stditems!C790=0,"药品",IF(stditems!C790=3,"卷轴",IF(stditems!C790=43,"矿石",IF(stditems!C790=2,"可使用物品",IF(stditems!C790=64,"装备位置:腰带",IF(stditems!C790=62,"装备位置:鞋子",IF(stditems!C790=53,"装备位置:宝石\有气血石功能",IF(stditems!C790=63,"装备位置:灵石",IF(stditems!C790=65,"装备位置:官印",IF(stditems!C790=90,"装备位置:灵玉",IF(OR(stditems!C790=72,stditems!C790=73,stditems!C790=74),"装备位置:称号",IF(stditems!C790=30,"装备位置:勋章",IF(stditems!C790=28,"装备位置:马牌",IF(stditems!C790=12,"装备位置:盾牌",IF(OR(stditems!C790=66,stditems!C790=67),"装备位置:时装衣服",IF(OR(stditems!C790=68,stditems!C790=69),"装备位置:时装武器",IF(OR(stditems!C790=75,stditems!C790=76,stditems!C790=77),"装备位置:时装项链",IF(stditems!C790=78,"装备位置:时装头盔",IF(OR(stditems!C790=79,stditems!C790=80),"装备位置:时装手镯",IF(OR(stditems!C790=81,stditems!C790=82),"装备位置:时装戒指",IF(stditems!C790=83,"装备位置:时装勋章",IF(OR(stditems!C790=84,stditems!C790=85),"装备位置:时装腰带",IF(OR(stditems!C790=86,stditems!C790=87),"装备位置:时装靴子",IF(OR(stditems!C790=88,stditems!C790=89),"装备位置:时装宝石","其他物品"))))))))))))))))))))))))))))))))))))</f>
        <v>其他物品</v>
      </c>
      <c r="C790" t="str">
        <f>IF(OR(stditems!C790=5,stditems!C790=10,stditems!C790=11,stditems!C790=30,stditems!C790=16,stditems!C790=12,stditems!C790=25),0,IF(OR(stditems!C790=15,stditems!C790=19,stditems!C790=20,stditems!C790=21,stditems!C790=22,stditems!C790=23,stditems!C790=24,stditems!C790=26,stditems!C790=28,stditems!C790=29,stditems!C790=30,stditems!C790=53,stditems!C790=62,stditems!C790=63,stditems!C790=64,stditems!C790=65,stditems!C790=90),stditems!D790,""))</f>
        <v/>
      </c>
      <c r="D790" t="str">
        <f>IF(ISNA( VLOOKUP(C790,attrDesc!A:C,2,FALSE)),"", "\250/"&amp;VLOOKUP(C790,attrDesc!A:C,2,FALSE)&amp;":"&amp;VLOOKUP(C790,attrDesc!A:C,3,FALSE))</f>
        <v/>
      </c>
      <c r="E790" t="s">
        <v>1931</v>
      </c>
      <c r="F790" t="s">
        <v>1926</v>
      </c>
      <c r="H790" t="str">
        <f t="shared" si="56"/>
        <v>151/其他物品</v>
      </c>
      <c r="I790" t="str">
        <f t="shared" si="57"/>
        <v>火岩果=151/其他物品</v>
      </c>
      <c r="J790" t="str">
        <f t="shared" si="58"/>
        <v>\168/[物品特性]\70/重复使用后效果会越来越低\168/[物品备注]\250/使用后增加修为</v>
      </c>
      <c r="K790" t="str">
        <f t="shared" si="55"/>
        <v>火岩果=\168/[物品特性]\70/重复使用后效果会越来越低\168/[物品备注]\250/使用后增加修为</v>
      </c>
    </row>
    <row r="791" spans="1:11" x14ac:dyDescent="0.2">
      <c r="A791" t="str">
        <f>IF(LEN(stditems!B791)=0,"",stditems!B791)</f>
        <v>太玄果</v>
      </c>
      <c r="B791" t="str">
        <f>IF(stditems!C791=15,"装备位置:头盔",IF(OR(stditems!C791=19,stditems!C791=20,stditems!C791=21),"装备位置:项链",IF(OR(stditems!C791=5,stditems!C791=6),"装备位置:武器",IF(OR(stditems!C791=10,stditems!C791=11),"装备位置:衣服",IF(stditems!C791=16,"装备位置:斗笠",IF(OR(stditems!C791=22,stditems!C791=23),"装备位置:戒指",IF(OR(stditems!C791=24,stditems!C791=26),"装备位置:手镯",IF(stditems!C791=31,"双击使用物品",IF(stditems!C791=4,"书籍,双击使用",IF(stditems!C791=25,"装备位置:毒符",IF(stditems!C791=41,"任务物品",IF(stditems!C791=56,"强化宝石",IF(stditems!C791=0,"药品",IF(stditems!C791=3,"卷轴",IF(stditems!C791=43,"矿石",IF(stditems!C791=2,"可使用物品",IF(stditems!C791=64,"装备位置:腰带",IF(stditems!C791=62,"装备位置:鞋子",IF(stditems!C791=53,"装备位置:宝石\有气血石功能",IF(stditems!C791=63,"装备位置:灵石",IF(stditems!C791=65,"装备位置:官印",IF(stditems!C791=90,"装备位置:灵玉",IF(OR(stditems!C791=72,stditems!C791=73,stditems!C791=74),"装备位置:称号",IF(stditems!C791=30,"装备位置:勋章",IF(stditems!C791=28,"装备位置:马牌",IF(stditems!C791=12,"装备位置:盾牌",IF(OR(stditems!C791=66,stditems!C791=67),"装备位置:时装衣服",IF(OR(stditems!C791=68,stditems!C791=69),"装备位置:时装武器",IF(OR(stditems!C791=75,stditems!C791=76,stditems!C791=77),"装备位置:时装项链",IF(stditems!C791=78,"装备位置:时装头盔",IF(OR(stditems!C791=79,stditems!C791=80),"装备位置:时装手镯",IF(OR(stditems!C791=81,stditems!C791=82),"装备位置:时装戒指",IF(stditems!C791=83,"装备位置:时装勋章",IF(OR(stditems!C791=84,stditems!C791=85),"装备位置:时装腰带",IF(OR(stditems!C791=86,stditems!C791=87),"装备位置:时装靴子",IF(OR(stditems!C791=88,stditems!C791=89),"装备位置:时装宝石","其他物品"))))))))))))))))))))))))))))))))))))</f>
        <v>其他物品</v>
      </c>
      <c r="C791" t="str">
        <f>IF(OR(stditems!C791=5,stditems!C791=10,stditems!C791=11,stditems!C791=30,stditems!C791=16,stditems!C791=12,stditems!C791=25),0,IF(OR(stditems!C791=15,stditems!C791=19,stditems!C791=20,stditems!C791=21,stditems!C791=22,stditems!C791=23,stditems!C791=24,stditems!C791=26,stditems!C791=28,stditems!C791=29,stditems!C791=30,stditems!C791=53,stditems!C791=62,stditems!C791=63,stditems!C791=64,stditems!C791=65,stditems!C791=90),stditems!D791,""))</f>
        <v/>
      </c>
      <c r="D791" t="str">
        <f>IF(ISNA( VLOOKUP(C791,attrDesc!A:C,2,FALSE)),"", "\250/"&amp;VLOOKUP(C791,attrDesc!A:C,2,FALSE)&amp;":"&amp;VLOOKUP(C791,attrDesc!A:C,3,FALSE))</f>
        <v/>
      </c>
      <c r="E791" t="s">
        <v>1931</v>
      </c>
      <c r="F791" t="s">
        <v>1926</v>
      </c>
      <c r="H791" t="str">
        <f t="shared" si="56"/>
        <v>151/其他物品</v>
      </c>
      <c r="I791" t="str">
        <f t="shared" si="57"/>
        <v>太玄果=151/其他物品</v>
      </c>
      <c r="J791" t="str">
        <f t="shared" si="58"/>
        <v>\168/[物品特性]\70/重复使用后效果会越来越低\168/[物品备注]\250/使用后增加修为</v>
      </c>
      <c r="K791" t="str">
        <f t="shared" si="55"/>
        <v>太玄果=\168/[物品特性]\70/重复使用后效果会越来越低\168/[物品备注]\250/使用后增加修为</v>
      </c>
    </row>
    <row r="792" spans="1:11" x14ac:dyDescent="0.2">
      <c r="A792" t="str">
        <f>IF(LEN(stditems!B792)=0,"",stditems!B792)</f>
        <v>玉琼果</v>
      </c>
      <c r="B792" t="str">
        <f>IF(stditems!C792=15,"装备位置:头盔",IF(OR(stditems!C792=19,stditems!C792=20,stditems!C792=21),"装备位置:项链",IF(OR(stditems!C792=5,stditems!C792=6),"装备位置:武器",IF(OR(stditems!C792=10,stditems!C792=11),"装备位置:衣服",IF(stditems!C792=16,"装备位置:斗笠",IF(OR(stditems!C792=22,stditems!C792=23),"装备位置:戒指",IF(OR(stditems!C792=24,stditems!C792=26),"装备位置:手镯",IF(stditems!C792=31,"双击使用物品",IF(stditems!C792=4,"书籍,双击使用",IF(stditems!C792=25,"装备位置:毒符",IF(stditems!C792=41,"任务物品",IF(stditems!C792=56,"强化宝石",IF(stditems!C792=0,"药品",IF(stditems!C792=3,"卷轴",IF(stditems!C792=43,"矿石",IF(stditems!C792=2,"可使用物品",IF(stditems!C792=64,"装备位置:腰带",IF(stditems!C792=62,"装备位置:鞋子",IF(stditems!C792=53,"装备位置:宝石\有气血石功能",IF(stditems!C792=63,"装备位置:灵石",IF(stditems!C792=65,"装备位置:官印",IF(stditems!C792=90,"装备位置:灵玉",IF(OR(stditems!C792=72,stditems!C792=73,stditems!C792=74),"装备位置:称号",IF(stditems!C792=30,"装备位置:勋章",IF(stditems!C792=28,"装备位置:马牌",IF(stditems!C792=12,"装备位置:盾牌",IF(OR(stditems!C792=66,stditems!C792=67),"装备位置:时装衣服",IF(OR(stditems!C792=68,stditems!C792=69),"装备位置:时装武器",IF(OR(stditems!C792=75,stditems!C792=76,stditems!C792=77),"装备位置:时装项链",IF(stditems!C792=78,"装备位置:时装头盔",IF(OR(stditems!C792=79,stditems!C792=80),"装备位置:时装手镯",IF(OR(stditems!C792=81,stditems!C792=82),"装备位置:时装戒指",IF(stditems!C792=83,"装备位置:时装勋章",IF(OR(stditems!C792=84,stditems!C792=85),"装备位置:时装腰带",IF(OR(stditems!C792=86,stditems!C792=87),"装备位置:时装靴子",IF(OR(stditems!C792=88,stditems!C792=89),"装备位置:时装宝石","其他物品"))))))))))))))))))))))))))))))))))))</f>
        <v>其他物品</v>
      </c>
      <c r="C792" t="str">
        <f>IF(OR(stditems!C792=5,stditems!C792=10,stditems!C792=11,stditems!C792=30,stditems!C792=16,stditems!C792=12,stditems!C792=25),0,IF(OR(stditems!C792=15,stditems!C792=19,stditems!C792=20,stditems!C792=21,stditems!C792=22,stditems!C792=23,stditems!C792=24,stditems!C792=26,stditems!C792=28,stditems!C792=29,stditems!C792=30,stditems!C792=53,stditems!C792=62,stditems!C792=63,stditems!C792=64,stditems!C792=65,stditems!C792=90),stditems!D792,""))</f>
        <v/>
      </c>
      <c r="D792" t="str">
        <f>IF(ISNA( VLOOKUP(C792,attrDesc!A:C,2,FALSE)),"", "\250/"&amp;VLOOKUP(C792,attrDesc!A:C,2,FALSE)&amp;":"&amp;VLOOKUP(C792,attrDesc!A:C,3,FALSE))</f>
        <v/>
      </c>
      <c r="E792" t="s">
        <v>1931</v>
      </c>
      <c r="F792" t="s">
        <v>1926</v>
      </c>
      <c r="H792" t="str">
        <f t="shared" si="56"/>
        <v>151/其他物品</v>
      </c>
      <c r="I792" t="str">
        <f t="shared" si="57"/>
        <v>玉琼果=151/其他物品</v>
      </c>
      <c r="J792" t="str">
        <f t="shared" si="58"/>
        <v>\168/[物品特性]\70/重复使用后效果会越来越低\168/[物品备注]\250/使用后增加修为</v>
      </c>
      <c r="K792" t="str">
        <f t="shared" si="55"/>
        <v>玉琼果=\168/[物品特性]\70/重复使用后效果会越来越低\168/[物品备注]\250/使用后增加修为</v>
      </c>
    </row>
    <row r="793" spans="1:11" x14ac:dyDescent="0.2">
      <c r="A793" t="str">
        <f>IF(LEN(stditems!B793)=0,"",stditems!B793)</f>
        <v>天魂草</v>
      </c>
      <c r="B793" t="str">
        <f>IF(stditems!C793=15,"装备位置:头盔",IF(OR(stditems!C793=19,stditems!C793=20,stditems!C793=21),"装备位置:项链",IF(OR(stditems!C793=5,stditems!C793=6),"装备位置:武器",IF(OR(stditems!C793=10,stditems!C793=11),"装备位置:衣服",IF(stditems!C793=16,"装备位置:斗笠",IF(OR(stditems!C793=22,stditems!C793=23),"装备位置:戒指",IF(OR(stditems!C793=24,stditems!C793=26),"装备位置:手镯",IF(stditems!C793=31,"双击使用物品",IF(stditems!C793=4,"书籍,双击使用",IF(stditems!C793=25,"装备位置:毒符",IF(stditems!C793=41,"任务物品",IF(stditems!C793=56,"强化宝石",IF(stditems!C793=0,"药品",IF(stditems!C793=3,"卷轴",IF(stditems!C793=43,"矿石",IF(stditems!C793=2,"可使用物品",IF(stditems!C793=64,"装备位置:腰带",IF(stditems!C793=62,"装备位置:鞋子",IF(stditems!C793=53,"装备位置:宝石\有气血石功能",IF(stditems!C793=63,"装备位置:灵石",IF(stditems!C793=65,"装备位置:官印",IF(stditems!C793=90,"装备位置:灵玉",IF(OR(stditems!C793=72,stditems!C793=73,stditems!C793=74),"装备位置:称号",IF(stditems!C793=30,"装备位置:勋章",IF(stditems!C793=28,"装备位置:马牌",IF(stditems!C793=12,"装备位置:盾牌",IF(OR(stditems!C793=66,stditems!C793=67),"装备位置:时装衣服",IF(OR(stditems!C793=68,stditems!C793=69),"装备位置:时装武器",IF(OR(stditems!C793=75,stditems!C793=76,stditems!C793=77),"装备位置:时装项链",IF(stditems!C793=78,"装备位置:时装头盔",IF(OR(stditems!C793=79,stditems!C793=80),"装备位置:时装手镯",IF(OR(stditems!C793=81,stditems!C793=82),"装备位置:时装戒指",IF(stditems!C793=83,"装备位置:时装勋章",IF(OR(stditems!C793=84,stditems!C793=85),"装备位置:时装腰带",IF(OR(stditems!C793=86,stditems!C793=87),"装备位置:时装靴子",IF(OR(stditems!C793=88,stditems!C793=89),"装备位置:时装宝石","其他物品"))))))))))))))))))))))))))))))))))))</f>
        <v>其他物品</v>
      </c>
      <c r="C793" t="str">
        <f>IF(OR(stditems!C793=5,stditems!C793=10,stditems!C793=11,stditems!C793=30,stditems!C793=16,stditems!C793=12,stditems!C793=25),0,IF(OR(stditems!C793=15,stditems!C793=19,stditems!C793=20,stditems!C793=21,stditems!C793=22,stditems!C793=23,stditems!C793=24,stditems!C793=26,stditems!C793=28,stditems!C793=29,stditems!C793=30,stditems!C793=53,stditems!C793=62,stditems!C793=63,stditems!C793=64,stditems!C793=65,stditems!C793=90),stditems!D793,""))</f>
        <v/>
      </c>
      <c r="D793" t="str">
        <f>IF(ISNA( VLOOKUP(C793,attrDesc!A:C,2,FALSE)),"", "\250/"&amp;VLOOKUP(C793,attrDesc!A:C,2,FALSE)&amp;":"&amp;VLOOKUP(C793,attrDesc!A:C,3,FALSE))</f>
        <v/>
      </c>
      <c r="E793" t="s">
        <v>1931</v>
      </c>
      <c r="F793" t="s">
        <v>1926</v>
      </c>
      <c r="H793" t="str">
        <f t="shared" si="56"/>
        <v>151/其他物品</v>
      </c>
      <c r="I793" t="str">
        <f t="shared" si="57"/>
        <v>天魂草=151/其他物品</v>
      </c>
      <c r="J793" t="str">
        <f t="shared" si="58"/>
        <v>\168/[物品特性]\70/重复使用后效果会越来越低\168/[物品备注]\250/使用后增加修为</v>
      </c>
      <c r="K793" t="str">
        <f t="shared" si="55"/>
        <v>天魂草=\168/[物品特性]\70/重复使用后效果会越来越低\168/[物品备注]\250/使用后增加修为</v>
      </c>
    </row>
    <row r="794" spans="1:11" x14ac:dyDescent="0.2">
      <c r="A794" t="str">
        <f>IF(LEN(stditems!B794)=0,"",stditems!B794)</f>
        <v>沣蕴仙果</v>
      </c>
      <c r="B794" t="str">
        <f>IF(stditems!C794=15,"装备位置:头盔",IF(OR(stditems!C794=19,stditems!C794=20,stditems!C794=21),"装备位置:项链",IF(OR(stditems!C794=5,stditems!C794=6),"装备位置:武器",IF(OR(stditems!C794=10,stditems!C794=11),"装备位置:衣服",IF(stditems!C794=16,"装备位置:斗笠",IF(OR(stditems!C794=22,stditems!C794=23),"装备位置:戒指",IF(OR(stditems!C794=24,stditems!C794=26),"装备位置:手镯",IF(stditems!C794=31,"双击使用物品",IF(stditems!C794=4,"书籍,双击使用",IF(stditems!C794=25,"装备位置:毒符",IF(stditems!C794=41,"任务物品",IF(stditems!C794=56,"强化宝石",IF(stditems!C794=0,"药品",IF(stditems!C794=3,"卷轴",IF(stditems!C794=43,"矿石",IF(stditems!C794=2,"可使用物品",IF(stditems!C794=64,"装备位置:腰带",IF(stditems!C794=62,"装备位置:鞋子",IF(stditems!C794=53,"装备位置:宝石\有气血石功能",IF(stditems!C794=63,"装备位置:灵石",IF(stditems!C794=65,"装备位置:官印",IF(stditems!C794=90,"装备位置:灵玉",IF(OR(stditems!C794=72,stditems!C794=73,stditems!C794=74),"装备位置:称号",IF(stditems!C794=30,"装备位置:勋章",IF(stditems!C794=28,"装备位置:马牌",IF(stditems!C794=12,"装备位置:盾牌",IF(OR(stditems!C794=66,stditems!C794=67),"装备位置:时装衣服",IF(OR(stditems!C794=68,stditems!C794=69),"装备位置:时装武器",IF(OR(stditems!C794=75,stditems!C794=76,stditems!C794=77),"装备位置:时装项链",IF(stditems!C794=78,"装备位置:时装头盔",IF(OR(stditems!C794=79,stditems!C794=80),"装备位置:时装手镯",IF(OR(stditems!C794=81,stditems!C794=82),"装备位置:时装戒指",IF(stditems!C794=83,"装备位置:时装勋章",IF(OR(stditems!C794=84,stditems!C794=85),"装备位置:时装腰带",IF(OR(stditems!C794=86,stditems!C794=87),"装备位置:时装靴子",IF(OR(stditems!C794=88,stditems!C794=89),"装备位置:时装宝石","其他物品"))))))))))))))))))))))))))))))))))))</f>
        <v>其他物品</v>
      </c>
      <c r="C794" t="str">
        <f>IF(OR(stditems!C794=5,stditems!C794=10,stditems!C794=11,stditems!C794=30,stditems!C794=16,stditems!C794=12,stditems!C794=25),0,IF(OR(stditems!C794=15,stditems!C794=19,stditems!C794=20,stditems!C794=21,stditems!C794=22,stditems!C794=23,stditems!C794=24,stditems!C794=26,stditems!C794=28,stditems!C794=29,stditems!C794=30,stditems!C794=53,stditems!C794=62,stditems!C794=63,stditems!C794=64,stditems!C794=65,stditems!C794=90),stditems!D794,""))</f>
        <v/>
      </c>
      <c r="D794" t="str">
        <f>IF(ISNA( VLOOKUP(C794,attrDesc!A:C,2,FALSE)),"", "\250/"&amp;VLOOKUP(C794,attrDesc!A:C,2,FALSE)&amp;":"&amp;VLOOKUP(C794,attrDesc!A:C,3,FALSE))</f>
        <v/>
      </c>
      <c r="E794" t="s">
        <v>1931</v>
      </c>
      <c r="F794" t="s">
        <v>1926</v>
      </c>
      <c r="H794" t="str">
        <f t="shared" si="56"/>
        <v>151/其他物品</v>
      </c>
      <c r="I794" t="str">
        <f t="shared" si="57"/>
        <v>沣蕴仙果=151/其他物品</v>
      </c>
      <c r="J794" t="str">
        <f t="shared" si="58"/>
        <v>\168/[物品特性]\70/重复使用后效果会越来越低\168/[物品备注]\250/使用后增加修为</v>
      </c>
      <c r="K794" t="str">
        <f t="shared" si="55"/>
        <v>沣蕴仙果=\168/[物品特性]\70/重复使用后效果会越来越低\168/[物品备注]\250/使用后增加修为</v>
      </c>
    </row>
    <row r="795" spans="1:11" x14ac:dyDescent="0.2">
      <c r="A795" t="str">
        <f>IF(LEN(stditems!B795)=0,"",stditems!B795)</f>
        <v>檠苓藤果</v>
      </c>
      <c r="B795" t="str">
        <f>IF(stditems!C795=15,"装备位置:头盔",IF(OR(stditems!C795=19,stditems!C795=20,stditems!C795=21),"装备位置:项链",IF(OR(stditems!C795=5,stditems!C795=6),"装备位置:武器",IF(OR(stditems!C795=10,stditems!C795=11),"装备位置:衣服",IF(stditems!C795=16,"装备位置:斗笠",IF(OR(stditems!C795=22,stditems!C795=23),"装备位置:戒指",IF(OR(stditems!C795=24,stditems!C795=26),"装备位置:手镯",IF(stditems!C795=31,"双击使用物品",IF(stditems!C795=4,"书籍,双击使用",IF(stditems!C795=25,"装备位置:毒符",IF(stditems!C795=41,"任务物品",IF(stditems!C795=56,"强化宝石",IF(stditems!C795=0,"药品",IF(stditems!C795=3,"卷轴",IF(stditems!C795=43,"矿石",IF(stditems!C795=2,"可使用物品",IF(stditems!C795=64,"装备位置:腰带",IF(stditems!C795=62,"装备位置:鞋子",IF(stditems!C795=53,"装备位置:宝石\有气血石功能",IF(stditems!C795=63,"装备位置:灵石",IF(stditems!C795=65,"装备位置:官印",IF(stditems!C795=90,"装备位置:灵玉",IF(OR(stditems!C795=72,stditems!C795=73,stditems!C795=74),"装备位置:称号",IF(stditems!C795=30,"装备位置:勋章",IF(stditems!C795=28,"装备位置:马牌",IF(stditems!C795=12,"装备位置:盾牌",IF(OR(stditems!C795=66,stditems!C795=67),"装备位置:时装衣服",IF(OR(stditems!C795=68,stditems!C795=69),"装备位置:时装武器",IF(OR(stditems!C795=75,stditems!C795=76,stditems!C795=77),"装备位置:时装项链",IF(stditems!C795=78,"装备位置:时装头盔",IF(OR(stditems!C795=79,stditems!C795=80),"装备位置:时装手镯",IF(OR(stditems!C795=81,stditems!C795=82),"装备位置:时装戒指",IF(stditems!C795=83,"装备位置:时装勋章",IF(OR(stditems!C795=84,stditems!C795=85),"装备位置:时装腰带",IF(OR(stditems!C795=86,stditems!C795=87),"装备位置:时装靴子",IF(OR(stditems!C795=88,stditems!C795=89),"装备位置:时装宝石","其他物品"))))))))))))))))))))))))))))))))))))</f>
        <v>其他物品</v>
      </c>
      <c r="C795" t="str">
        <f>IF(OR(stditems!C795=5,stditems!C795=10,stditems!C795=11,stditems!C795=30,stditems!C795=16,stditems!C795=12,stditems!C795=25),0,IF(OR(stditems!C795=15,stditems!C795=19,stditems!C795=20,stditems!C795=21,stditems!C795=22,stditems!C795=23,stditems!C795=24,stditems!C795=26,stditems!C795=28,stditems!C795=29,stditems!C795=30,stditems!C795=53,stditems!C795=62,stditems!C795=63,stditems!C795=64,stditems!C795=65,stditems!C795=90),stditems!D795,""))</f>
        <v/>
      </c>
      <c r="D795" t="str">
        <f>IF(ISNA( VLOOKUP(C795,attrDesc!A:C,2,FALSE)),"", "\250/"&amp;VLOOKUP(C795,attrDesc!A:C,2,FALSE)&amp;":"&amp;VLOOKUP(C795,attrDesc!A:C,3,FALSE))</f>
        <v/>
      </c>
      <c r="E795" t="s">
        <v>1931</v>
      </c>
      <c r="F795" t="s">
        <v>1926</v>
      </c>
      <c r="H795" t="str">
        <f t="shared" si="56"/>
        <v>151/其他物品</v>
      </c>
      <c r="I795" t="str">
        <f t="shared" si="57"/>
        <v>檠苓藤果=151/其他物品</v>
      </c>
      <c r="J795" t="str">
        <f t="shared" si="58"/>
        <v>\168/[物品特性]\70/重复使用后效果会越来越低\168/[物品备注]\250/使用后增加修为</v>
      </c>
      <c r="K795" t="str">
        <f t="shared" si="55"/>
        <v>檠苓藤果=\168/[物品特性]\70/重复使用后效果会越来越低\168/[物品备注]\250/使用后增加修为</v>
      </c>
    </row>
    <row r="796" spans="1:11" x14ac:dyDescent="0.2">
      <c r="A796" t="str">
        <f>IF(LEN(stditems!B796)=0,"",stditems!B796)</f>
        <v>赤焰仙果</v>
      </c>
      <c r="B796" t="str">
        <f>IF(stditems!C796=15,"装备位置:头盔",IF(OR(stditems!C796=19,stditems!C796=20,stditems!C796=21),"装备位置:项链",IF(OR(stditems!C796=5,stditems!C796=6),"装备位置:武器",IF(OR(stditems!C796=10,stditems!C796=11),"装备位置:衣服",IF(stditems!C796=16,"装备位置:斗笠",IF(OR(stditems!C796=22,stditems!C796=23),"装备位置:戒指",IF(OR(stditems!C796=24,stditems!C796=26),"装备位置:手镯",IF(stditems!C796=31,"双击使用物品",IF(stditems!C796=4,"书籍,双击使用",IF(stditems!C796=25,"装备位置:毒符",IF(stditems!C796=41,"任务物品",IF(stditems!C796=56,"强化宝石",IF(stditems!C796=0,"药品",IF(stditems!C796=3,"卷轴",IF(stditems!C796=43,"矿石",IF(stditems!C796=2,"可使用物品",IF(stditems!C796=64,"装备位置:腰带",IF(stditems!C796=62,"装备位置:鞋子",IF(stditems!C796=53,"装备位置:宝石\有气血石功能",IF(stditems!C796=63,"装备位置:灵石",IF(stditems!C796=65,"装备位置:官印",IF(stditems!C796=90,"装备位置:灵玉",IF(OR(stditems!C796=72,stditems!C796=73,stditems!C796=74),"装备位置:称号",IF(stditems!C796=30,"装备位置:勋章",IF(stditems!C796=28,"装备位置:马牌",IF(stditems!C796=12,"装备位置:盾牌",IF(OR(stditems!C796=66,stditems!C796=67),"装备位置:时装衣服",IF(OR(stditems!C796=68,stditems!C796=69),"装备位置:时装武器",IF(OR(stditems!C796=75,stditems!C796=76,stditems!C796=77),"装备位置:时装项链",IF(stditems!C796=78,"装备位置:时装头盔",IF(OR(stditems!C796=79,stditems!C796=80),"装备位置:时装手镯",IF(OR(stditems!C796=81,stditems!C796=82),"装备位置:时装戒指",IF(stditems!C796=83,"装备位置:时装勋章",IF(OR(stditems!C796=84,stditems!C796=85),"装备位置:时装腰带",IF(OR(stditems!C796=86,stditems!C796=87),"装备位置:时装靴子",IF(OR(stditems!C796=88,stditems!C796=89),"装备位置:时装宝石","其他物品"))))))))))))))))))))))))))))))))))))</f>
        <v>其他物品</v>
      </c>
      <c r="C796" t="str">
        <f>IF(OR(stditems!C796=5,stditems!C796=10,stditems!C796=11,stditems!C796=30,stditems!C796=16,stditems!C796=12,stditems!C796=25),0,IF(OR(stditems!C796=15,stditems!C796=19,stditems!C796=20,stditems!C796=21,stditems!C796=22,stditems!C796=23,stditems!C796=24,stditems!C796=26,stditems!C796=28,stditems!C796=29,stditems!C796=30,stditems!C796=53,stditems!C796=62,stditems!C796=63,stditems!C796=64,stditems!C796=65,stditems!C796=90),stditems!D796,""))</f>
        <v/>
      </c>
      <c r="D796" t="str">
        <f>IF(ISNA( VLOOKUP(C796,attrDesc!A:C,2,FALSE)),"", "\250/"&amp;VLOOKUP(C796,attrDesc!A:C,2,FALSE)&amp;":"&amp;VLOOKUP(C796,attrDesc!A:C,3,FALSE))</f>
        <v/>
      </c>
      <c r="E796" t="s">
        <v>1931</v>
      </c>
      <c r="F796" t="s">
        <v>1926</v>
      </c>
      <c r="H796" t="str">
        <f t="shared" si="56"/>
        <v>151/其他物品</v>
      </c>
      <c r="I796" t="str">
        <f t="shared" si="57"/>
        <v>赤焰仙果=151/其他物品</v>
      </c>
      <c r="J796" t="str">
        <f t="shared" si="58"/>
        <v>\168/[物品特性]\70/重复使用后效果会越来越低\168/[物品备注]\250/使用后增加修为</v>
      </c>
      <c r="K796" t="str">
        <f t="shared" si="55"/>
        <v>赤焰仙果=\168/[物品特性]\70/重复使用后效果会越来越低\168/[物品备注]\250/使用后增加修为</v>
      </c>
    </row>
    <row r="797" spans="1:11" x14ac:dyDescent="0.2">
      <c r="A797" t="str">
        <f>IF(LEN(stditems!B797)=0,"",stditems!B797)</f>
        <v>蓝灵果</v>
      </c>
      <c r="B797" t="str">
        <f>IF(stditems!C797=15,"装备位置:头盔",IF(OR(stditems!C797=19,stditems!C797=20,stditems!C797=21),"装备位置:项链",IF(OR(stditems!C797=5,stditems!C797=6),"装备位置:武器",IF(OR(stditems!C797=10,stditems!C797=11),"装备位置:衣服",IF(stditems!C797=16,"装备位置:斗笠",IF(OR(stditems!C797=22,stditems!C797=23),"装备位置:戒指",IF(OR(stditems!C797=24,stditems!C797=26),"装备位置:手镯",IF(stditems!C797=31,"双击使用物品",IF(stditems!C797=4,"书籍,双击使用",IF(stditems!C797=25,"装备位置:毒符",IF(stditems!C797=41,"任务物品",IF(stditems!C797=56,"强化宝石",IF(stditems!C797=0,"药品",IF(stditems!C797=3,"卷轴",IF(stditems!C797=43,"矿石",IF(stditems!C797=2,"可使用物品",IF(stditems!C797=64,"装备位置:腰带",IF(stditems!C797=62,"装备位置:鞋子",IF(stditems!C797=53,"装备位置:宝石\有气血石功能",IF(stditems!C797=63,"装备位置:灵石",IF(stditems!C797=65,"装备位置:官印",IF(stditems!C797=90,"装备位置:灵玉",IF(OR(stditems!C797=72,stditems!C797=73,stditems!C797=74),"装备位置:称号",IF(stditems!C797=30,"装备位置:勋章",IF(stditems!C797=28,"装备位置:马牌",IF(stditems!C797=12,"装备位置:盾牌",IF(OR(stditems!C797=66,stditems!C797=67),"装备位置:时装衣服",IF(OR(stditems!C797=68,stditems!C797=69),"装备位置:时装武器",IF(OR(stditems!C797=75,stditems!C797=76,stditems!C797=77),"装备位置:时装项链",IF(stditems!C797=78,"装备位置:时装头盔",IF(OR(stditems!C797=79,stditems!C797=80),"装备位置:时装手镯",IF(OR(stditems!C797=81,stditems!C797=82),"装备位置:时装戒指",IF(stditems!C797=83,"装备位置:时装勋章",IF(OR(stditems!C797=84,stditems!C797=85),"装备位置:时装腰带",IF(OR(stditems!C797=86,stditems!C797=87),"装备位置:时装靴子",IF(OR(stditems!C797=88,stditems!C797=89),"装备位置:时装宝石","其他物品"))))))))))))))))))))))))))))))))))))</f>
        <v>其他物品</v>
      </c>
      <c r="C797" t="str">
        <f>IF(OR(stditems!C797=5,stditems!C797=10,stditems!C797=11,stditems!C797=30,stditems!C797=16,stditems!C797=12,stditems!C797=25),0,IF(OR(stditems!C797=15,stditems!C797=19,stditems!C797=20,stditems!C797=21,stditems!C797=22,stditems!C797=23,stditems!C797=24,stditems!C797=26,stditems!C797=28,stditems!C797=29,stditems!C797=30,stditems!C797=53,stditems!C797=62,stditems!C797=63,stditems!C797=64,stditems!C797=65,stditems!C797=90),stditems!D797,""))</f>
        <v/>
      </c>
      <c r="D797" t="str">
        <f>IF(ISNA( VLOOKUP(C797,attrDesc!A:C,2,FALSE)),"", "\250/"&amp;VLOOKUP(C797,attrDesc!A:C,2,FALSE)&amp;":"&amp;VLOOKUP(C797,attrDesc!A:C,3,FALSE))</f>
        <v/>
      </c>
      <c r="E797" t="s">
        <v>1931</v>
      </c>
      <c r="F797" t="s">
        <v>1926</v>
      </c>
      <c r="H797" t="str">
        <f t="shared" si="56"/>
        <v>151/其他物品</v>
      </c>
      <c r="I797" t="str">
        <f t="shared" si="57"/>
        <v>蓝灵果=151/其他物品</v>
      </c>
      <c r="J797" t="str">
        <f t="shared" si="58"/>
        <v>\168/[物品特性]\70/重复使用后效果会越来越低\168/[物品备注]\250/使用后增加修为</v>
      </c>
      <c r="K797" t="str">
        <f t="shared" si="55"/>
        <v>蓝灵果=\168/[物品特性]\70/重复使用后效果会越来越低\168/[物品备注]\250/使用后增加修为</v>
      </c>
    </row>
    <row r="798" spans="1:11" x14ac:dyDescent="0.2">
      <c r="A798" t="str">
        <f>IF(LEN(stditems!B798)=0,"",stditems!B798)</f>
        <v>冰灵果</v>
      </c>
      <c r="B798" t="str">
        <f>IF(stditems!C798=15,"装备位置:头盔",IF(OR(stditems!C798=19,stditems!C798=20,stditems!C798=21),"装备位置:项链",IF(OR(stditems!C798=5,stditems!C798=6),"装备位置:武器",IF(OR(stditems!C798=10,stditems!C798=11),"装备位置:衣服",IF(stditems!C798=16,"装备位置:斗笠",IF(OR(stditems!C798=22,stditems!C798=23),"装备位置:戒指",IF(OR(stditems!C798=24,stditems!C798=26),"装备位置:手镯",IF(stditems!C798=31,"双击使用物品",IF(stditems!C798=4,"书籍,双击使用",IF(stditems!C798=25,"装备位置:毒符",IF(stditems!C798=41,"任务物品",IF(stditems!C798=56,"强化宝石",IF(stditems!C798=0,"药品",IF(stditems!C798=3,"卷轴",IF(stditems!C798=43,"矿石",IF(stditems!C798=2,"可使用物品",IF(stditems!C798=64,"装备位置:腰带",IF(stditems!C798=62,"装备位置:鞋子",IF(stditems!C798=53,"装备位置:宝石\有气血石功能",IF(stditems!C798=63,"装备位置:灵石",IF(stditems!C798=65,"装备位置:官印",IF(stditems!C798=90,"装备位置:灵玉",IF(OR(stditems!C798=72,stditems!C798=73,stditems!C798=74),"装备位置:称号",IF(stditems!C798=30,"装备位置:勋章",IF(stditems!C798=28,"装备位置:马牌",IF(stditems!C798=12,"装备位置:盾牌",IF(OR(stditems!C798=66,stditems!C798=67),"装备位置:时装衣服",IF(OR(stditems!C798=68,stditems!C798=69),"装备位置:时装武器",IF(OR(stditems!C798=75,stditems!C798=76,stditems!C798=77),"装备位置:时装项链",IF(stditems!C798=78,"装备位置:时装头盔",IF(OR(stditems!C798=79,stditems!C798=80),"装备位置:时装手镯",IF(OR(stditems!C798=81,stditems!C798=82),"装备位置:时装戒指",IF(stditems!C798=83,"装备位置:时装勋章",IF(OR(stditems!C798=84,stditems!C798=85),"装备位置:时装腰带",IF(OR(stditems!C798=86,stditems!C798=87),"装备位置:时装靴子",IF(OR(stditems!C798=88,stditems!C798=89),"装备位置:时装宝石","其他物品"))))))))))))))))))))))))))))))))))))</f>
        <v>其他物品</v>
      </c>
      <c r="C798" t="str">
        <f>IF(OR(stditems!C798=5,stditems!C798=10,stditems!C798=11,stditems!C798=30,stditems!C798=16,stditems!C798=12,stditems!C798=25),0,IF(OR(stditems!C798=15,stditems!C798=19,stditems!C798=20,stditems!C798=21,stditems!C798=22,stditems!C798=23,stditems!C798=24,stditems!C798=26,stditems!C798=28,stditems!C798=29,stditems!C798=30,stditems!C798=53,stditems!C798=62,stditems!C798=63,stditems!C798=64,stditems!C798=65,stditems!C798=90),stditems!D798,""))</f>
        <v/>
      </c>
      <c r="D798" t="str">
        <f>IF(ISNA( VLOOKUP(C798,attrDesc!A:C,2,FALSE)),"", "\250/"&amp;VLOOKUP(C798,attrDesc!A:C,2,FALSE)&amp;":"&amp;VLOOKUP(C798,attrDesc!A:C,3,FALSE))</f>
        <v/>
      </c>
      <c r="E798" t="s">
        <v>1931</v>
      </c>
      <c r="F798" t="s">
        <v>1926</v>
      </c>
      <c r="H798" t="str">
        <f t="shared" si="56"/>
        <v>151/其他物品</v>
      </c>
      <c r="I798" t="str">
        <f t="shared" si="57"/>
        <v>冰灵果=151/其他物品</v>
      </c>
      <c r="J798" t="str">
        <f t="shared" si="58"/>
        <v>\168/[物品特性]\70/重复使用后效果会越来越低\168/[物品备注]\250/使用后增加修为</v>
      </c>
      <c r="K798" t="str">
        <f t="shared" si="55"/>
        <v>冰灵果=\168/[物品特性]\70/重复使用后效果会越来越低\168/[物品备注]\250/使用后增加修为</v>
      </c>
    </row>
    <row r="799" spans="1:11" x14ac:dyDescent="0.2">
      <c r="A799" t="str">
        <f>IF(LEN(stditems!B799)=0,"",stditems!B799)</f>
        <v>三叶金芝</v>
      </c>
      <c r="B799" t="str">
        <f>IF(stditems!C799=15,"装备位置:头盔",IF(OR(stditems!C799=19,stditems!C799=20,stditems!C799=21),"装备位置:项链",IF(OR(stditems!C799=5,stditems!C799=6),"装备位置:武器",IF(OR(stditems!C799=10,stditems!C799=11),"装备位置:衣服",IF(stditems!C799=16,"装备位置:斗笠",IF(OR(stditems!C799=22,stditems!C799=23),"装备位置:戒指",IF(OR(stditems!C799=24,stditems!C799=26),"装备位置:手镯",IF(stditems!C799=31,"双击使用物品",IF(stditems!C799=4,"书籍,双击使用",IF(stditems!C799=25,"装备位置:毒符",IF(stditems!C799=41,"任务物品",IF(stditems!C799=56,"强化宝石",IF(stditems!C799=0,"药品",IF(stditems!C799=3,"卷轴",IF(stditems!C799=43,"矿石",IF(stditems!C799=2,"可使用物品",IF(stditems!C799=64,"装备位置:腰带",IF(stditems!C799=62,"装备位置:鞋子",IF(stditems!C799=53,"装备位置:宝石\有气血石功能",IF(stditems!C799=63,"装备位置:灵石",IF(stditems!C799=65,"装备位置:官印",IF(stditems!C799=90,"装备位置:灵玉",IF(OR(stditems!C799=72,stditems!C799=73,stditems!C799=74),"装备位置:称号",IF(stditems!C799=30,"装备位置:勋章",IF(stditems!C799=28,"装备位置:马牌",IF(stditems!C799=12,"装备位置:盾牌",IF(OR(stditems!C799=66,stditems!C799=67),"装备位置:时装衣服",IF(OR(stditems!C799=68,stditems!C799=69),"装备位置:时装武器",IF(OR(stditems!C799=75,stditems!C799=76,stditems!C799=77),"装备位置:时装项链",IF(stditems!C799=78,"装备位置:时装头盔",IF(OR(stditems!C799=79,stditems!C799=80),"装备位置:时装手镯",IF(OR(stditems!C799=81,stditems!C799=82),"装备位置:时装戒指",IF(stditems!C799=83,"装备位置:时装勋章",IF(OR(stditems!C799=84,stditems!C799=85),"装备位置:时装腰带",IF(OR(stditems!C799=86,stditems!C799=87),"装备位置:时装靴子",IF(OR(stditems!C799=88,stditems!C799=89),"装备位置:时装宝石","其他物品"))))))))))))))))))))))))))))))))))))</f>
        <v>其他物品</v>
      </c>
      <c r="C799" t="str">
        <f>IF(OR(stditems!C799=5,stditems!C799=10,stditems!C799=11,stditems!C799=30,stditems!C799=16,stditems!C799=12,stditems!C799=25),0,IF(OR(stditems!C799=15,stditems!C799=19,stditems!C799=20,stditems!C799=21,stditems!C799=22,stditems!C799=23,stditems!C799=24,stditems!C799=26,stditems!C799=28,stditems!C799=29,stditems!C799=30,stditems!C799=53,stditems!C799=62,stditems!C799=63,stditems!C799=64,stditems!C799=65,stditems!C799=90),stditems!D799,""))</f>
        <v/>
      </c>
      <c r="D799" t="str">
        <f>IF(ISNA( VLOOKUP(C799,attrDesc!A:C,2,FALSE)),"", "\250/"&amp;VLOOKUP(C799,attrDesc!A:C,2,FALSE)&amp;":"&amp;VLOOKUP(C799,attrDesc!A:C,3,FALSE))</f>
        <v/>
      </c>
      <c r="E799" t="s">
        <v>1931</v>
      </c>
      <c r="F799" t="s">
        <v>1926</v>
      </c>
      <c r="H799" t="str">
        <f t="shared" si="56"/>
        <v>151/其他物品</v>
      </c>
      <c r="I799" t="str">
        <f t="shared" si="57"/>
        <v>三叶金芝=151/其他物品</v>
      </c>
      <c r="J799" t="str">
        <f t="shared" si="58"/>
        <v>\168/[物品特性]\70/重复使用后效果会越来越低\168/[物品备注]\250/使用后增加修为</v>
      </c>
      <c r="K799" t="str">
        <f t="shared" si="55"/>
        <v>三叶金芝=\168/[物品特性]\70/重复使用后效果会越来越低\168/[物品备注]\250/使用后增加修为</v>
      </c>
    </row>
    <row r="800" spans="1:11" x14ac:dyDescent="0.2">
      <c r="A800" t="str">
        <f>IF(LEN(stditems!B800)=0,"",stditems!B800)</f>
        <v>北海之灵</v>
      </c>
      <c r="B800" t="str">
        <f>IF(stditems!C800=15,"装备位置:头盔",IF(OR(stditems!C800=19,stditems!C800=20,stditems!C800=21),"装备位置:项链",IF(OR(stditems!C800=5,stditems!C800=6),"装备位置:武器",IF(OR(stditems!C800=10,stditems!C800=11),"装备位置:衣服",IF(stditems!C800=16,"装备位置:斗笠",IF(OR(stditems!C800=22,stditems!C800=23),"装备位置:戒指",IF(OR(stditems!C800=24,stditems!C800=26),"装备位置:手镯",IF(stditems!C800=31,"双击使用物品",IF(stditems!C800=4,"书籍,双击使用",IF(stditems!C800=25,"装备位置:毒符",IF(stditems!C800=41,"任务物品",IF(stditems!C800=56,"强化宝石",IF(stditems!C800=0,"药品",IF(stditems!C800=3,"卷轴",IF(stditems!C800=43,"矿石",IF(stditems!C800=2,"可使用物品",IF(stditems!C800=64,"装备位置:腰带",IF(stditems!C800=62,"装备位置:鞋子",IF(stditems!C800=53,"装备位置:宝石\有气血石功能",IF(stditems!C800=63,"装备位置:灵石",IF(stditems!C800=65,"装备位置:官印",IF(stditems!C800=90,"装备位置:灵玉",IF(OR(stditems!C800=72,stditems!C800=73,stditems!C800=74),"装备位置:称号",IF(stditems!C800=30,"装备位置:勋章",IF(stditems!C800=28,"装备位置:马牌",IF(stditems!C800=12,"装备位置:盾牌",IF(OR(stditems!C800=66,stditems!C800=67),"装备位置:时装衣服",IF(OR(stditems!C800=68,stditems!C800=69),"装备位置:时装武器",IF(OR(stditems!C800=75,stditems!C800=76,stditems!C800=77),"装备位置:时装项链",IF(stditems!C800=78,"装备位置:时装头盔",IF(OR(stditems!C800=79,stditems!C800=80),"装备位置:时装手镯",IF(OR(stditems!C800=81,stditems!C800=82),"装备位置:时装戒指",IF(stditems!C800=83,"装备位置:时装勋章",IF(OR(stditems!C800=84,stditems!C800=85),"装备位置:时装腰带",IF(OR(stditems!C800=86,stditems!C800=87),"装备位置:时装靴子",IF(OR(stditems!C800=88,stditems!C800=89),"装备位置:时装宝石","其他物品"))))))))))))))))))))))))))))))))))))</f>
        <v>其他物品</v>
      </c>
      <c r="C800" t="str">
        <f>IF(OR(stditems!C800=5,stditems!C800=10,stditems!C800=11,stditems!C800=30,stditems!C800=16,stditems!C800=12,stditems!C800=25),0,IF(OR(stditems!C800=15,stditems!C800=19,stditems!C800=20,stditems!C800=21,stditems!C800=22,stditems!C800=23,stditems!C800=24,stditems!C800=26,stditems!C800=28,stditems!C800=29,stditems!C800=30,stditems!C800=53,stditems!C800=62,stditems!C800=63,stditems!C800=64,stditems!C800=65,stditems!C800=90),stditems!D800,""))</f>
        <v/>
      </c>
      <c r="D800" t="str">
        <f>IF(ISNA( VLOOKUP(C800,attrDesc!A:C,2,FALSE)),"", "\250/"&amp;VLOOKUP(C800,attrDesc!A:C,2,FALSE)&amp;":"&amp;VLOOKUP(C800,attrDesc!A:C,3,FALSE))</f>
        <v/>
      </c>
      <c r="E800" t="s">
        <v>1931</v>
      </c>
      <c r="F800" t="s">
        <v>1926</v>
      </c>
      <c r="H800" t="str">
        <f t="shared" si="56"/>
        <v>151/其他物品</v>
      </c>
      <c r="I800" t="str">
        <f t="shared" si="57"/>
        <v>北海之灵=151/其他物品</v>
      </c>
      <c r="J800" t="str">
        <f t="shared" si="58"/>
        <v>\168/[物品特性]\70/重复使用后效果会越来越低\168/[物品备注]\250/使用后增加修为</v>
      </c>
      <c r="K800" t="str">
        <f t="shared" si="55"/>
        <v>北海之灵=\168/[物品特性]\70/重复使用后效果会越来越低\168/[物品备注]\250/使用后增加修为</v>
      </c>
    </row>
    <row r="801" spans="1:11" x14ac:dyDescent="0.2">
      <c r="A801" t="str">
        <f>IF(LEN(stditems!B801)=0,"",stditems!B801)</f>
        <v>九叶灵芝</v>
      </c>
      <c r="B801" t="str">
        <f>IF(stditems!C801=15,"装备位置:头盔",IF(OR(stditems!C801=19,stditems!C801=20,stditems!C801=21),"装备位置:项链",IF(OR(stditems!C801=5,stditems!C801=6),"装备位置:武器",IF(OR(stditems!C801=10,stditems!C801=11),"装备位置:衣服",IF(stditems!C801=16,"装备位置:斗笠",IF(OR(stditems!C801=22,stditems!C801=23),"装备位置:戒指",IF(OR(stditems!C801=24,stditems!C801=26),"装备位置:手镯",IF(stditems!C801=31,"双击使用物品",IF(stditems!C801=4,"书籍,双击使用",IF(stditems!C801=25,"装备位置:毒符",IF(stditems!C801=41,"任务物品",IF(stditems!C801=56,"强化宝石",IF(stditems!C801=0,"药品",IF(stditems!C801=3,"卷轴",IF(stditems!C801=43,"矿石",IF(stditems!C801=2,"可使用物品",IF(stditems!C801=64,"装备位置:腰带",IF(stditems!C801=62,"装备位置:鞋子",IF(stditems!C801=53,"装备位置:宝石\有气血石功能",IF(stditems!C801=63,"装备位置:灵石",IF(stditems!C801=65,"装备位置:官印",IF(stditems!C801=90,"装备位置:灵玉",IF(OR(stditems!C801=72,stditems!C801=73,stditems!C801=74),"装备位置:称号",IF(stditems!C801=30,"装备位置:勋章",IF(stditems!C801=28,"装备位置:马牌",IF(stditems!C801=12,"装备位置:盾牌",IF(OR(stditems!C801=66,stditems!C801=67),"装备位置:时装衣服",IF(OR(stditems!C801=68,stditems!C801=69),"装备位置:时装武器",IF(OR(stditems!C801=75,stditems!C801=76,stditems!C801=77),"装备位置:时装项链",IF(stditems!C801=78,"装备位置:时装头盔",IF(OR(stditems!C801=79,stditems!C801=80),"装备位置:时装手镯",IF(OR(stditems!C801=81,stditems!C801=82),"装备位置:时装戒指",IF(stditems!C801=83,"装备位置:时装勋章",IF(OR(stditems!C801=84,stditems!C801=85),"装备位置:时装腰带",IF(OR(stditems!C801=86,stditems!C801=87),"装备位置:时装靴子",IF(OR(stditems!C801=88,stditems!C801=89),"装备位置:时装宝石","其他物品"))))))))))))))))))))))))))))))))))))</f>
        <v>其他物品</v>
      </c>
      <c r="C801" t="str">
        <f>IF(OR(stditems!C801=5,stditems!C801=10,stditems!C801=11,stditems!C801=30,stditems!C801=16,stditems!C801=12,stditems!C801=25),0,IF(OR(stditems!C801=15,stditems!C801=19,stditems!C801=20,stditems!C801=21,stditems!C801=22,stditems!C801=23,stditems!C801=24,stditems!C801=26,stditems!C801=28,stditems!C801=29,stditems!C801=30,stditems!C801=53,stditems!C801=62,stditems!C801=63,stditems!C801=64,stditems!C801=65,stditems!C801=90),stditems!D801,""))</f>
        <v/>
      </c>
      <c r="D801" t="str">
        <f>IF(ISNA( VLOOKUP(C801,attrDesc!A:C,2,FALSE)),"", "\250/"&amp;VLOOKUP(C801,attrDesc!A:C,2,FALSE)&amp;":"&amp;VLOOKUP(C801,attrDesc!A:C,3,FALSE))</f>
        <v/>
      </c>
      <c r="E801" t="s">
        <v>1931</v>
      </c>
      <c r="F801" t="s">
        <v>1926</v>
      </c>
      <c r="H801" t="str">
        <f t="shared" si="56"/>
        <v>151/其他物品</v>
      </c>
      <c r="I801" t="str">
        <f t="shared" si="57"/>
        <v>九叶灵芝=151/其他物品</v>
      </c>
      <c r="J801" t="str">
        <f t="shared" si="58"/>
        <v>\168/[物品特性]\70/重复使用后效果会越来越低\168/[物品备注]\250/使用后增加修为</v>
      </c>
      <c r="K801" t="str">
        <f t="shared" si="55"/>
        <v>九叶灵芝=\168/[物品特性]\70/重复使用后效果会越来越低\168/[物品备注]\250/使用后增加修为</v>
      </c>
    </row>
    <row r="802" spans="1:11" x14ac:dyDescent="0.2">
      <c r="A802" t="str">
        <f>IF(LEN(stditems!B802)=0,"",stditems!B802)</f>
        <v>鬼面菇</v>
      </c>
      <c r="B802" t="str">
        <f>IF(stditems!C802=15,"装备位置:头盔",IF(OR(stditems!C802=19,stditems!C802=20,stditems!C802=21),"装备位置:项链",IF(OR(stditems!C802=5,stditems!C802=6),"装备位置:武器",IF(OR(stditems!C802=10,stditems!C802=11),"装备位置:衣服",IF(stditems!C802=16,"装备位置:斗笠",IF(OR(stditems!C802=22,stditems!C802=23),"装备位置:戒指",IF(OR(stditems!C802=24,stditems!C802=26),"装备位置:手镯",IF(stditems!C802=31,"双击使用物品",IF(stditems!C802=4,"书籍,双击使用",IF(stditems!C802=25,"装备位置:毒符",IF(stditems!C802=41,"任务物品",IF(stditems!C802=56,"强化宝石",IF(stditems!C802=0,"药品",IF(stditems!C802=3,"卷轴",IF(stditems!C802=43,"矿石",IF(stditems!C802=2,"可使用物品",IF(stditems!C802=64,"装备位置:腰带",IF(stditems!C802=62,"装备位置:鞋子",IF(stditems!C802=53,"装备位置:宝石\有气血石功能",IF(stditems!C802=63,"装备位置:灵石",IF(stditems!C802=65,"装备位置:官印",IF(stditems!C802=90,"装备位置:灵玉",IF(OR(stditems!C802=72,stditems!C802=73,stditems!C802=74),"装备位置:称号",IF(stditems!C802=30,"装备位置:勋章",IF(stditems!C802=28,"装备位置:马牌",IF(stditems!C802=12,"装备位置:盾牌",IF(OR(stditems!C802=66,stditems!C802=67),"装备位置:时装衣服",IF(OR(stditems!C802=68,stditems!C802=69),"装备位置:时装武器",IF(OR(stditems!C802=75,stditems!C802=76,stditems!C802=77),"装备位置:时装项链",IF(stditems!C802=78,"装备位置:时装头盔",IF(OR(stditems!C802=79,stditems!C802=80),"装备位置:时装手镯",IF(OR(stditems!C802=81,stditems!C802=82),"装备位置:时装戒指",IF(stditems!C802=83,"装备位置:时装勋章",IF(OR(stditems!C802=84,stditems!C802=85),"装备位置:时装腰带",IF(OR(stditems!C802=86,stditems!C802=87),"装备位置:时装靴子",IF(OR(stditems!C802=88,stditems!C802=89),"装备位置:时装宝石","其他物品"))))))))))))))))))))))))))))))))))))</f>
        <v>其他物品</v>
      </c>
      <c r="C802" t="str">
        <f>IF(OR(stditems!C802=5,stditems!C802=10,stditems!C802=11,stditems!C802=30,stditems!C802=16,stditems!C802=12,stditems!C802=25),0,IF(OR(stditems!C802=15,stditems!C802=19,stditems!C802=20,stditems!C802=21,stditems!C802=22,stditems!C802=23,stditems!C802=24,stditems!C802=26,stditems!C802=28,stditems!C802=29,stditems!C802=30,stditems!C802=53,stditems!C802=62,stditems!C802=63,stditems!C802=64,stditems!C802=65,stditems!C802=90),stditems!D802,""))</f>
        <v/>
      </c>
      <c r="D802" t="str">
        <f>IF(ISNA( VLOOKUP(C802,attrDesc!A:C,2,FALSE)),"", "\250/"&amp;VLOOKUP(C802,attrDesc!A:C,2,FALSE)&amp;":"&amp;VLOOKUP(C802,attrDesc!A:C,3,FALSE))</f>
        <v/>
      </c>
      <c r="E802" t="s">
        <v>1931</v>
      </c>
      <c r="F802" t="s">
        <v>1926</v>
      </c>
      <c r="H802" t="str">
        <f t="shared" si="56"/>
        <v>151/其他物品</v>
      </c>
      <c r="I802" t="str">
        <f t="shared" si="57"/>
        <v>鬼面菇=151/其他物品</v>
      </c>
      <c r="J802" t="str">
        <f t="shared" si="58"/>
        <v>\168/[物品特性]\70/重复使用后效果会越来越低\168/[物品备注]\250/使用后增加修为</v>
      </c>
      <c r="K802" t="str">
        <f t="shared" si="55"/>
        <v>鬼面菇=\168/[物品特性]\70/重复使用后效果会越来越低\168/[物品备注]\250/使用后增加修为</v>
      </c>
    </row>
    <row r="803" spans="1:11" x14ac:dyDescent="0.2">
      <c r="A803" t="str">
        <f>IF(LEN(stditems!B803)=0,"",stditems!B803)</f>
        <v>琥珀灵芝</v>
      </c>
      <c r="B803" t="str">
        <f>IF(stditems!C803=15,"装备位置:头盔",IF(OR(stditems!C803=19,stditems!C803=20,stditems!C803=21),"装备位置:项链",IF(OR(stditems!C803=5,stditems!C803=6),"装备位置:武器",IF(OR(stditems!C803=10,stditems!C803=11),"装备位置:衣服",IF(stditems!C803=16,"装备位置:斗笠",IF(OR(stditems!C803=22,stditems!C803=23),"装备位置:戒指",IF(OR(stditems!C803=24,stditems!C803=26),"装备位置:手镯",IF(stditems!C803=31,"双击使用物品",IF(stditems!C803=4,"书籍,双击使用",IF(stditems!C803=25,"装备位置:毒符",IF(stditems!C803=41,"任务物品",IF(stditems!C803=56,"强化宝石",IF(stditems!C803=0,"药品",IF(stditems!C803=3,"卷轴",IF(stditems!C803=43,"矿石",IF(stditems!C803=2,"可使用物品",IF(stditems!C803=64,"装备位置:腰带",IF(stditems!C803=62,"装备位置:鞋子",IF(stditems!C803=53,"装备位置:宝石\有气血石功能",IF(stditems!C803=63,"装备位置:灵石",IF(stditems!C803=65,"装备位置:官印",IF(stditems!C803=90,"装备位置:灵玉",IF(OR(stditems!C803=72,stditems!C803=73,stditems!C803=74),"装备位置:称号",IF(stditems!C803=30,"装备位置:勋章",IF(stditems!C803=28,"装备位置:马牌",IF(stditems!C803=12,"装备位置:盾牌",IF(OR(stditems!C803=66,stditems!C803=67),"装备位置:时装衣服",IF(OR(stditems!C803=68,stditems!C803=69),"装备位置:时装武器",IF(OR(stditems!C803=75,stditems!C803=76,stditems!C803=77),"装备位置:时装项链",IF(stditems!C803=78,"装备位置:时装头盔",IF(OR(stditems!C803=79,stditems!C803=80),"装备位置:时装手镯",IF(OR(stditems!C803=81,stditems!C803=82),"装备位置:时装戒指",IF(stditems!C803=83,"装备位置:时装勋章",IF(OR(stditems!C803=84,stditems!C803=85),"装备位置:时装腰带",IF(OR(stditems!C803=86,stditems!C803=87),"装备位置:时装靴子",IF(OR(stditems!C803=88,stditems!C803=89),"装备位置:时装宝石","其他物品"))))))))))))))))))))))))))))))))))))</f>
        <v>其他物品</v>
      </c>
      <c r="C803" t="str">
        <f>IF(OR(stditems!C803=5,stditems!C803=10,stditems!C803=11,stditems!C803=30,stditems!C803=16,stditems!C803=12,stditems!C803=25),0,IF(OR(stditems!C803=15,stditems!C803=19,stditems!C803=20,stditems!C803=21,stditems!C803=22,stditems!C803=23,stditems!C803=24,stditems!C803=26,stditems!C803=28,stditems!C803=29,stditems!C803=30,stditems!C803=53,stditems!C803=62,stditems!C803=63,stditems!C803=64,stditems!C803=65,stditems!C803=90),stditems!D803,""))</f>
        <v/>
      </c>
      <c r="D803" t="str">
        <f>IF(ISNA( VLOOKUP(C803,attrDesc!A:C,2,FALSE)),"", "\250/"&amp;VLOOKUP(C803,attrDesc!A:C,2,FALSE)&amp;":"&amp;VLOOKUP(C803,attrDesc!A:C,3,FALSE))</f>
        <v/>
      </c>
      <c r="E803" t="s">
        <v>1931</v>
      </c>
      <c r="F803" t="s">
        <v>1926</v>
      </c>
      <c r="H803" t="str">
        <f t="shared" si="56"/>
        <v>151/其他物品</v>
      </c>
      <c r="I803" t="str">
        <f t="shared" si="57"/>
        <v>琥珀灵芝=151/其他物品</v>
      </c>
      <c r="J803" t="str">
        <f t="shared" si="58"/>
        <v>\168/[物品特性]\70/重复使用后效果会越来越低\168/[物品备注]\250/使用后增加修为</v>
      </c>
      <c r="K803" t="str">
        <f t="shared" si="55"/>
        <v>琥珀灵芝=\168/[物品特性]\70/重复使用后效果会越来越低\168/[物品备注]\250/使用后增加修为</v>
      </c>
    </row>
    <row r="804" spans="1:11" x14ac:dyDescent="0.2">
      <c r="A804" t="str">
        <f>IF(LEN(stditems!B804)=0,"",stditems!B804)</f>
        <v>玉竹之心</v>
      </c>
      <c r="B804" t="str">
        <f>IF(stditems!C804=15,"装备位置:头盔",IF(OR(stditems!C804=19,stditems!C804=20,stditems!C804=21),"装备位置:项链",IF(OR(stditems!C804=5,stditems!C804=6),"装备位置:武器",IF(OR(stditems!C804=10,stditems!C804=11),"装备位置:衣服",IF(stditems!C804=16,"装备位置:斗笠",IF(OR(stditems!C804=22,stditems!C804=23),"装备位置:戒指",IF(OR(stditems!C804=24,stditems!C804=26),"装备位置:手镯",IF(stditems!C804=31,"双击使用物品",IF(stditems!C804=4,"书籍,双击使用",IF(stditems!C804=25,"装备位置:毒符",IF(stditems!C804=41,"任务物品",IF(stditems!C804=56,"强化宝石",IF(stditems!C804=0,"药品",IF(stditems!C804=3,"卷轴",IF(stditems!C804=43,"矿石",IF(stditems!C804=2,"可使用物品",IF(stditems!C804=64,"装备位置:腰带",IF(stditems!C804=62,"装备位置:鞋子",IF(stditems!C804=53,"装备位置:宝石\有气血石功能",IF(stditems!C804=63,"装备位置:灵石",IF(stditems!C804=65,"装备位置:官印",IF(stditems!C804=90,"装备位置:灵玉",IF(OR(stditems!C804=72,stditems!C804=73,stditems!C804=74),"装备位置:称号",IF(stditems!C804=30,"装备位置:勋章",IF(stditems!C804=28,"装备位置:马牌",IF(stditems!C804=12,"装备位置:盾牌",IF(OR(stditems!C804=66,stditems!C804=67),"装备位置:时装衣服",IF(OR(stditems!C804=68,stditems!C804=69),"装备位置:时装武器",IF(OR(stditems!C804=75,stditems!C804=76,stditems!C804=77),"装备位置:时装项链",IF(stditems!C804=78,"装备位置:时装头盔",IF(OR(stditems!C804=79,stditems!C804=80),"装备位置:时装手镯",IF(OR(stditems!C804=81,stditems!C804=82),"装备位置:时装戒指",IF(stditems!C804=83,"装备位置:时装勋章",IF(OR(stditems!C804=84,stditems!C804=85),"装备位置:时装腰带",IF(OR(stditems!C804=86,stditems!C804=87),"装备位置:时装靴子",IF(OR(stditems!C804=88,stditems!C804=89),"装备位置:时装宝石","其他物品"))))))))))))))))))))))))))))))))))))</f>
        <v>其他物品</v>
      </c>
      <c r="C804" t="str">
        <f>IF(OR(stditems!C804=5,stditems!C804=10,stditems!C804=11,stditems!C804=30,stditems!C804=16,stditems!C804=12,stditems!C804=25),0,IF(OR(stditems!C804=15,stditems!C804=19,stditems!C804=20,stditems!C804=21,stditems!C804=22,stditems!C804=23,stditems!C804=24,stditems!C804=26,stditems!C804=28,stditems!C804=29,stditems!C804=30,stditems!C804=53,stditems!C804=62,stditems!C804=63,stditems!C804=64,stditems!C804=65,stditems!C804=90),stditems!D804,""))</f>
        <v/>
      </c>
      <c r="D804" t="str">
        <f>IF(ISNA( VLOOKUP(C804,attrDesc!A:C,2,FALSE)),"", "\250/"&amp;VLOOKUP(C804,attrDesc!A:C,2,FALSE)&amp;":"&amp;VLOOKUP(C804,attrDesc!A:C,3,FALSE))</f>
        <v/>
      </c>
      <c r="E804" t="s">
        <v>1931</v>
      </c>
      <c r="F804" t="s">
        <v>1926</v>
      </c>
      <c r="H804" t="str">
        <f t="shared" si="56"/>
        <v>151/其他物品</v>
      </c>
      <c r="I804" t="str">
        <f t="shared" si="57"/>
        <v>玉竹之心=151/其他物品</v>
      </c>
      <c r="J804" t="str">
        <f t="shared" si="58"/>
        <v>\168/[物品特性]\70/重复使用后效果会越来越低\168/[物品备注]\250/使用后增加修为</v>
      </c>
      <c r="K804" t="str">
        <f t="shared" si="55"/>
        <v>玉竹之心=\168/[物品特性]\70/重复使用后效果会越来越低\168/[物品备注]\250/使用后增加修为</v>
      </c>
    </row>
    <row r="805" spans="1:11" x14ac:dyDescent="0.2">
      <c r="A805" t="str">
        <f>IF(LEN(stditems!B805)=0,"",stditems!B805)</f>
        <v>五彩仙莲</v>
      </c>
      <c r="B805" t="str">
        <f>IF(stditems!C805=15,"装备位置:头盔",IF(OR(stditems!C805=19,stditems!C805=20,stditems!C805=21),"装备位置:项链",IF(OR(stditems!C805=5,stditems!C805=6),"装备位置:武器",IF(OR(stditems!C805=10,stditems!C805=11),"装备位置:衣服",IF(stditems!C805=16,"装备位置:斗笠",IF(OR(stditems!C805=22,stditems!C805=23),"装备位置:戒指",IF(OR(stditems!C805=24,stditems!C805=26),"装备位置:手镯",IF(stditems!C805=31,"双击使用物品",IF(stditems!C805=4,"书籍,双击使用",IF(stditems!C805=25,"装备位置:毒符",IF(stditems!C805=41,"任务物品",IF(stditems!C805=56,"强化宝石",IF(stditems!C805=0,"药品",IF(stditems!C805=3,"卷轴",IF(stditems!C805=43,"矿石",IF(stditems!C805=2,"可使用物品",IF(stditems!C805=64,"装备位置:腰带",IF(stditems!C805=62,"装备位置:鞋子",IF(stditems!C805=53,"装备位置:宝石\有气血石功能",IF(stditems!C805=63,"装备位置:灵石",IF(stditems!C805=65,"装备位置:官印",IF(stditems!C805=90,"装备位置:灵玉",IF(OR(stditems!C805=72,stditems!C805=73,stditems!C805=74),"装备位置:称号",IF(stditems!C805=30,"装备位置:勋章",IF(stditems!C805=28,"装备位置:马牌",IF(stditems!C805=12,"装备位置:盾牌",IF(OR(stditems!C805=66,stditems!C805=67),"装备位置:时装衣服",IF(OR(stditems!C805=68,stditems!C805=69),"装备位置:时装武器",IF(OR(stditems!C805=75,stditems!C805=76,stditems!C805=77),"装备位置:时装项链",IF(stditems!C805=78,"装备位置:时装头盔",IF(OR(stditems!C805=79,stditems!C805=80),"装备位置:时装手镯",IF(OR(stditems!C805=81,stditems!C805=82),"装备位置:时装戒指",IF(stditems!C805=83,"装备位置:时装勋章",IF(OR(stditems!C805=84,stditems!C805=85),"装备位置:时装腰带",IF(OR(stditems!C805=86,stditems!C805=87),"装备位置:时装靴子",IF(OR(stditems!C805=88,stditems!C805=89),"装备位置:时装宝石","其他物品"))))))))))))))))))))))))))))))))))))</f>
        <v>其他物品</v>
      </c>
      <c r="C805" t="str">
        <f>IF(OR(stditems!C805=5,stditems!C805=10,stditems!C805=11,stditems!C805=30,stditems!C805=16,stditems!C805=12,stditems!C805=25),0,IF(OR(stditems!C805=15,stditems!C805=19,stditems!C805=20,stditems!C805=21,stditems!C805=22,stditems!C805=23,stditems!C805=24,stditems!C805=26,stditems!C805=28,stditems!C805=29,stditems!C805=30,stditems!C805=53,stditems!C805=62,stditems!C805=63,stditems!C805=64,stditems!C805=65,stditems!C805=90),stditems!D805,""))</f>
        <v/>
      </c>
      <c r="D805" t="str">
        <f>IF(ISNA( VLOOKUP(C805,attrDesc!A:C,2,FALSE)),"", "\250/"&amp;VLOOKUP(C805,attrDesc!A:C,2,FALSE)&amp;":"&amp;VLOOKUP(C805,attrDesc!A:C,3,FALSE))</f>
        <v/>
      </c>
      <c r="E805" t="s">
        <v>1931</v>
      </c>
      <c r="F805" t="s">
        <v>1926</v>
      </c>
      <c r="H805" t="str">
        <f t="shared" si="56"/>
        <v>151/其他物品</v>
      </c>
      <c r="I805" t="str">
        <f t="shared" si="57"/>
        <v>五彩仙莲=151/其他物品</v>
      </c>
      <c r="J805" t="str">
        <f t="shared" si="58"/>
        <v>\168/[物品特性]\70/重复使用后效果会越来越低\168/[物品备注]\250/使用后增加修为</v>
      </c>
      <c r="K805" t="str">
        <f t="shared" si="55"/>
        <v>五彩仙莲=\168/[物品特性]\70/重复使用后效果会越来越低\168/[物品备注]\250/使用后增加修为</v>
      </c>
    </row>
    <row r="806" spans="1:11" x14ac:dyDescent="0.2">
      <c r="A806" t="str">
        <f>IF(LEN(stditems!B806)=0,"",stditems!B806)</f>
        <v>三色幽莲</v>
      </c>
      <c r="B806" t="str">
        <f>IF(stditems!C806=15,"装备位置:头盔",IF(OR(stditems!C806=19,stditems!C806=20,stditems!C806=21),"装备位置:项链",IF(OR(stditems!C806=5,stditems!C806=6),"装备位置:武器",IF(OR(stditems!C806=10,stditems!C806=11),"装备位置:衣服",IF(stditems!C806=16,"装备位置:斗笠",IF(OR(stditems!C806=22,stditems!C806=23),"装备位置:戒指",IF(OR(stditems!C806=24,stditems!C806=26),"装备位置:手镯",IF(stditems!C806=31,"双击使用物品",IF(stditems!C806=4,"书籍,双击使用",IF(stditems!C806=25,"装备位置:毒符",IF(stditems!C806=41,"任务物品",IF(stditems!C806=56,"强化宝石",IF(stditems!C806=0,"药品",IF(stditems!C806=3,"卷轴",IF(stditems!C806=43,"矿石",IF(stditems!C806=2,"可使用物品",IF(stditems!C806=64,"装备位置:腰带",IF(stditems!C806=62,"装备位置:鞋子",IF(stditems!C806=53,"装备位置:宝石\有气血石功能",IF(stditems!C806=63,"装备位置:灵石",IF(stditems!C806=65,"装备位置:官印",IF(stditems!C806=90,"装备位置:灵玉",IF(OR(stditems!C806=72,stditems!C806=73,stditems!C806=74),"装备位置:称号",IF(stditems!C806=30,"装备位置:勋章",IF(stditems!C806=28,"装备位置:马牌",IF(stditems!C806=12,"装备位置:盾牌",IF(OR(stditems!C806=66,stditems!C806=67),"装备位置:时装衣服",IF(OR(stditems!C806=68,stditems!C806=69),"装备位置:时装武器",IF(OR(stditems!C806=75,stditems!C806=76,stditems!C806=77),"装备位置:时装项链",IF(stditems!C806=78,"装备位置:时装头盔",IF(OR(stditems!C806=79,stditems!C806=80),"装备位置:时装手镯",IF(OR(stditems!C806=81,stditems!C806=82),"装备位置:时装戒指",IF(stditems!C806=83,"装备位置:时装勋章",IF(OR(stditems!C806=84,stditems!C806=85),"装备位置:时装腰带",IF(OR(stditems!C806=86,stditems!C806=87),"装备位置:时装靴子",IF(OR(stditems!C806=88,stditems!C806=89),"装备位置:时装宝石","其他物品"))))))))))))))))))))))))))))))))))))</f>
        <v>其他物品</v>
      </c>
      <c r="C806" t="str">
        <f>IF(OR(stditems!C806=5,stditems!C806=10,stditems!C806=11,stditems!C806=30,stditems!C806=16,stditems!C806=12,stditems!C806=25),0,IF(OR(stditems!C806=15,stditems!C806=19,stditems!C806=20,stditems!C806=21,stditems!C806=22,stditems!C806=23,stditems!C806=24,stditems!C806=26,stditems!C806=28,stditems!C806=29,stditems!C806=30,stditems!C806=53,stditems!C806=62,stditems!C806=63,stditems!C806=64,stditems!C806=65,stditems!C806=90),stditems!D806,""))</f>
        <v/>
      </c>
      <c r="D806" t="str">
        <f>IF(ISNA( VLOOKUP(C806,attrDesc!A:C,2,FALSE)),"", "\250/"&amp;VLOOKUP(C806,attrDesc!A:C,2,FALSE)&amp;":"&amp;VLOOKUP(C806,attrDesc!A:C,3,FALSE))</f>
        <v/>
      </c>
      <c r="E806" t="s">
        <v>1931</v>
      </c>
      <c r="F806" t="s">
        <v>1926</v>
      </c>
      <c r="H806" t="str">
        <f t="shared" si="56"/>
        <v>151/其他物品</v>
      </c>
      <c r="I806" t="str">
        <f t="shared" si="57"/>
        <v>三色幽莲=151/其他物品</v>
      </c>
      <c r="J806" t="str">
        <f t="shared" si="58"/>
        <v>\168/[物品特性]\70/重复使用后效果会越来越低\168/[物品备注]\250/使用后增加修为</v>
      </c>
      <c r="K806" t="str">
        <f t="shared" si="55"/>
        <v>三色幽莲=\168/[物品特性]\70/重复使用后效果会越来越低\168/[物品备注]\250/使用后增加修为</v>
      </c>
    </row>
    <row r="807" spans="1:11" x14ac:dyDescent="0.2">
      <c r="A807" t="str">
        <f>IF(LEN(stditems!B807)=0,"",stditems!B807)</f>
        <v>伴妖草</v>
      </c>
      <c r="B807" t="str">
        <f>IF(stditems!C807=15,"装备位置:头盔",IF(OR(stditems!C807=19,stditems!C807=20,stditems!C807=21),"装备位置:项链",IF(OR(stditems!C807=5,stditems!C807=6),"装备位置:武器",IF(OR(stditems!C807=10,stditems!C807=11),"装备位置:衣服",IF(stditems!C807=16,"装备位置:斗笠",IF(OR(stditems!C807=22,stditems!C807=23),"装备位置:戒指",IF(OR(stditems!C807=24,stditems!C807=26),"装备位置:手镯",IF(stditems!C807=31,"双击使用物品",IF(stditems!C807=4,"书籍,双击使用",IF(stditems!C807=25,"装备位置:毒符",IF(stditems!C807=41,"任务物品",IF(stditems!C807=56,"强化宝石",IF(stditems!C807=0,"药品",IF(stditems!C807=3,"卷轴",IF(stditems!C807=43,"矿石",IF(stditems!C807=2,"可使用物品",IF(stditems!C807=64,"装备位置:腰带",IF(stditems!C807=62,"装备位置:鞋子",IF(stditems!C807=53,"装备位置:宝石\有气血石功能",IF(stditems!C807=63,"装备位置:灵石",IF(stditems!C807=65,"装备位置:官印",IF(stditems!C807=90,"装备位置:灵玉",IF(OR(stditems!C807=72,stditems!C807=73,stditems!C807=74),"装备位置:称号",IF(stditems!C807=30,"装备位置:勋章",IF(stditems!C807=28,"装备位置:马牌",IF(stditems!C807=12,"装备位置:盾牌",IF(OR(stditems!C807=66,stditems!C807=67),"装备位置:时装衣服",IF(OR(stditems!C807=68,stditems!C807=69),"装备位置:时装武器",IF(OR(stditems!C807=75,stditems!C807=76,stditems!C807=77),"装备位置:时装项链",IF(stditems!C807=78,"装备位置:时装头盔",IF(OR(stditems!C807=79,stditems!C807=80),"装备位置:时装手镯",IF(OR(stditems!C807=81,stditems!C807=82),"装备位置:时装戒指",IF(stditems!C807=83,"装备位置:时装勋章",IF(OR(stditems!C807=84,stditems!C807=85),"装备位置:时装腰带",IF(OR(stditems!C807=86,stditems!C807=87),"装备位置:时装靴子",IF(OR(stditems!C807=88,stditems!C807=89),"装备位置:时装宝石","其他物品"))))))))))))))))))))))))))))))))))))</f>
        <v>其他物品</v>
      </c>
      <c r="C807" t="str">
        <f>IF(OR(stditems!C807=5,stditems!C807=10,stditems!C807=11,stditems!C807=30,stditems!C807=16,stditems!C807=12,stditems!C807=25),0,IF(OR(stditems!C807=15,stditems!C807=19,stditems!C807=20,stditems!C807=21,stditems!C807=22,stditems!C807=23,stditems!C807=24,stditems!C807=26,stditems!C807=28,stditems!C807=29,stditems!C807=30,stditems!C807=53,stditems!C807=62,stditems!C807=63,stditems!C807=64,stditems!C807=65,stditems!C807=90),stditems!D807,""))</f>
        <v/>
      </c>
      <c r="D807" t="str">
        <f>IF(ISNA( VLOOKUP(C807,attrDesc!A:C,2,FALSE)),"", "\250/"&amp;VLOOKUP(C807,attrDesc!A:C,2,FALSE)&amp;":"&amp;VLOOKUP(C807,attrDesc!A:C,3,FALSE))</f>
        <v/>
      </c>
      <c r="E807" t="s">
        <v>1931</v>
      </c>
      <c r="F807" t="s">
        <v>1926</v>
      </c>
      <c r="H807" t="str">
        <f t="shared" si="56"/>
        <v>151/其他物品</v>
      </c>
      <c r="I807" t="str">
        <f t="shared" si="57"/>
        <v>伴妖草=151/其他物品</v>
      </c>
      <c r="J807" t="str">
        <f t="shared" si="58"/>
        <v>\168/[物品特性]\70/重复使用后效果会越来越低\168/[物品备注]\250/使用后增加修为</v>
      </c>
      <c r="K807" t="str">
        <f t="shared" si="55"/>
        <v>伴妖草=\168/[物品特性]\70/重复使用后效果会越来越低\168/[物品备注]\250/使用后增加修为</v>
      </c>
    </row>
    <row r="808" spans="1:11" x14ac:dyDescent="0.2">
      <c r="A808" t="str">
        <f>IF(LEN(stditems!B808)=0,"",stditems!B808)</f>
        <v>凝翠果</v>
      </c>
      <c r="B808" t="str">
        <f>IF(stditems!C808=15,"装备位置:头盔",IF(OR(stditems!C808=19,stditems!C808=20,stditems!C808=21),"装备位置:项链",IF(OR(stditems!C808=5,stditems!C808=6),"装备位置:武器",IF(OR(stditems!C808=10,stditems!C808=11),"装备位置:衣服",IF(stditems!C808=16,"装备位置:斗笠",IF(OR(stditems!C808=22,stditems!C808=23),"装备位置:戒指",IF(OR(stditems!C808=24,stditems!C808=26),"装备位置:手镯",IF(stditems!C808=31,"双击使用物品",IF(stditems!C808=4,"书籍,双击使用",IF(stditems!C808=25,"装备位置:毒符",IF(stditems!C808=41,"任务物品",IF(stditems!C808=56,"强化宝石",IF(stditems!C808=0,"药品",IF(stditems!C808=3,"卷轴",IF(stditems!C808=43,"矿石",IF(stditems!C808=2,"可使用物品",IF(stditems!C808=64,"装备位置:腰带",IF(stditems!C808=62,"装备位置:鞋子",IF(stditems!C808=53,"装备位置:宝石\有气血石功能",IF(stditems!C808=63,"装备位置:灵石",IF(stditems!C808=65,"装备位置:官印",IF(stditems!C808=90,"装备位置:灵玉",IF(OR(stditems!C808=72,stditems!C808=73,stditems!C808=74),"装备位置:称号",IF(stditems!C808=30,"装备位置:勋章",IF(stditems!C808=28,"装备位置:马牌",IF(stditems!C808=12,"装备位置:盾牌",IF(OR(stditems!C808=66,stditems!C808=67),"装备位置:时装衣服",IF(OR(stditems!C808=68,stditems!C808=69),"装备位置:时装武器",IF(OR(stditems!C808=75,stditems!C808=76,stditems!C808=77),"装备位置:时装项链",IF(stditems!C808=78,"装备位置:时装头盔",IF(OR(stditems!C808=79,stditems!C808=80),"装备位置:时装手镯",IF(OR(stditems!C808=81,stditems!C808=82),"装备位置:时装戒指",IF(stditems!C808=83,"装备位置:时装勋章",IF(OR(stditems!C808=84,stditems!C808=85),"装备位置:时装腰带",IF(OR(stditems!C808=86,stditems!C808=87),"装备位置:时装靴子",IF(OR(stditems!C808=88,stditems!C808=89),"装备位置:时装宝石","其他物品"))))))))))))))))))))))))))))))))))))</f>
        <v>其他物品</v>
      </c>
      <c r="C808" t="str">
        <f>IF(OR(stditems!C808=5,stditems!C808=10,stditems!C808=11,stditems!C808=30,stditems!C808=16,stditems!C808=12,stditems!C808=25),0,IF(OR(stditems!C808=15,stditems!C808=19,stditems!C808=20,stditems!C808=21,stditems!C808=22,stditems!C808=23,stditems!C808=24,stditems!C808=26,stditems!C808=28,stditems!C808=29,stditems!C808=30,stditems!C808=53,stditems!C808=62,stditems!C808=63,stditems!C808=64,stditems!C808=65,stditems!C808=90),stditems!D808,""))</f>
        <v/>
      </c>
      <c r="D808" t="str">
        <f>IF(ISNA( VLOOKUP(C808,attrDesc!A:C,2,FALSE)),"", "\250/"&amp;VLOOKUP(C808,attrDesc!A:C,2,FALSE)&amp;":"&amp;VLOOKUP(C808,attrDesc!A:C,3,FALSE))</f>
        <v/>
      </c>
      <c r="E808" t="s">
        <v>1931</v>
      </c>
      <c r="F808" t="s">
        <v>1926</v>
      </c>
      <c r="H808" t="str">
        <f t="shared" si="56"/>
        <v>151/其他物品</v>
      </c>
      <c r="I808" t="str">
        <f t="shared" si="57"/>
        <v>凝翠果=151/其他物品</v>
      </c>
      <c r="J808" t="str">
        <f t="shared" si="58"/>
        <v>\168/[物品特性]\70/重复使用后效果会越来越低\168/[物品备注]\250/使用后增加修为</v>
      </c>
      <c r="K808" t="str">
        <f t="shared" si="55"/>
        <v>凝翠果=\168/[物品特性]\70/重复使用后效果会越来越低\168/[物品备注]\250/使用后增加修为</v>
      </c>
    </row>
    <row r="809" spans="1:11" x14ac:dyDescent="0.2">
      <c r="A809" t="str">
        <f>IF(LEN(stditems!B809)=0,"",stditems!B809)</f>
        <v>黄精</v>
      </c>
      <c r="B809" t="str">
        <f>IF(stditems!C809=15,"装备位置:头盔",IF(OR(stditems!C809=19,stditems!C809=20,stditems!C809=21),"装备位置:项链",IF(OR(stditems!C809=5,stditems!C809=6),"装备位置:武器",IF(OR(stditems!C809=10,stditems!C809=11),"装备位置:衣服",IF(stditems!C809=16,"装备位置:斗笠",IF(OR(stditems!C809=22,stditems!C809=23),"装备位置:戒指",IF(OR(stditems!C809=24,stditems!C809=26),"装备位置:手镯",IF(stditems!C809=31,"双击使用物品",IF(stditems!C809=4,"书籍,双击使用",IF(stditems!C809=25,"装备位置:毒符",IF(stditems!C809=41,"任务物品",IF(stditems!C809=56,"强化宝石",IF(stditems!C809=0,"药品",IF(stditems!C809=3,"卷轴",IF(stditems!C809=43,"矿石",IF(stditems!C809=2,"可使用物品",IF(stditems!C809=64,"装备位置:腰带",IF(stditems!C809=62,"装备位置:鞋子",IF(stditems!C809=53,"装备位置:宝石\有气血石功能",IF(stditems!C809=63,"装备位置:灵石",IF(stditems!C809=65,"装备位置:官印",IF(stditems!C809=90,"装备位置:灵玉",IF(OR(stditems!C809=72,stditems!C809=73,stditems!C809=74),"装备位置:称号",IF(stditems!C809=30,"装备位置:勋章",IF(stditems!C809=28,"装备位置:马牌",IF(stditems!C809=12,"装备位置:盾牌",IF(OR(stditems!C809=66,stditems!C809=67),"装备位置:时装衣服",IF(OR(stditems!C809=68,stditems!C809=69),"装备位置:时装武器",IF(OR(stditems!C809=75,stditems!C809=76,stditems!C809=77),"装备位置:时装项链",IF(stditems!C809=78,"装备位置:时装头盔",IF(OR(stditems!C809=79,stditems!C809=80),"装备位置:时装手镯",IF(OR(stditems!C809=81,stditems!C809=82),"装备位置:时装戒指",IF(stditems!C809=83,"装备位置:时装勋章",IF(OR(stditems!C809=84,stditems!C809=85),"装备位置:时装腰带",IF(OR(stditems!C809=86,stditems!C809=87),"装备位置:时装靴子",IF(OR(stditems!C809=88,stditems!C809=89),"装备位置:时装宝石","其他物品"))))))))))))))))))))))))))))))))))))</f>
        <v>其他物品</v>
      </c>
      <c r="C809" t="str">
        <f>IF(OR(stditems!C809=5,stditems!C809=10,stditems!C809=11,stditems!C809=30,stditems!C809=16,stditems!C809=12,stditems!C809=25),0,IF(OR(stditems!C809=15,stditems!C809=19,stditems!C809=20,stditems!C809=21,stditems!C809=22,stditems!C809=23,stditems!C809=24,stditems!C809=26,stditems!C809=28,stditems!C809=29,stditems!C809=30,stditems!C809=53,stditems!C809=62,stditems!C809=63,stditems!C809=64,stditems!C809=65,stditems!C809=90),stditems!D809,""))</f>
        <v/>
      </c>
      <c r="D809" t="str">
        <f>IF(ISNA( VLOOKUP(C809,attrDesc!A:C,2,FALSE)),"", "\250/"&amp;VLOOKUP(C809,attrDesc!A:C,2,FALSE)&amp;":"&amp;VLOOKUP(C809,attrDesc!A:C,3,FALSE))</f>
        <v/>
      </c>
      <c r="E809" t="s">
        <v>1931</v>
      </c>
      <c r="F809" t="s">
        <v>1926</v>
      </c>
      <c r="H809" t="str">
        <f t="shared" si="56"/>
        <v>151/其他物品</v>
      </c>
      <c r="I809" t="str">
        <f t="shared" si="57"/>
        <v>黄精=151/其他物品</v>
      </c>
      <c r="J809" t="str">
        <f t="shared" si="58"/>
        <v>\168/[物品特性]\70/重复使用后效果会越来越低\168/[物品备注]\250/使用后增加修为</v>
      </c>
      <c r="K809" t="str">
        <f t="shared" si="55"/>
        <v>黄精=\168/[物品特性]\70/重复使用后效果会越来越低\168/[物品备注]\250/使用后增加修为</v>
      </c>
    </row>
    <row r="810" spans="1:11" x14ac:dyDescent="0.2">
      <c r="A810" t="str">
        <f>IF(LEN(stditems!B810)=0,"",stditems!B810)</f>
        <v>针叶松果</v>
      </c>
      <c r="B810" t="str">
        <f>IF(stditems!C810=15,"装备位置:头盔",IF(OR(stditems!C810=19,stditems!C810=20,stditems!C810=21),"装备位置:项链",IF(OR(stditems!C810=5,stditems!C810=6),"装备位置:武器",IF(OR(stditems!C810=10,stditems!C810=11),"装备位置:衣服",IF(stditems!C810=16,"装备位置:斗笠",IF(OR(stditems!C810=22,stditems!C810=23),"装备位置:戒指",IF(OR(stditems!C810=24,stditems!C810=26),"装备位置:手镯",IF(stditems!C810=31,"双击使用物品",IF(stditems!C810=4,"书籍,双击使用",IF(stditems!C810=25,"装备位置:毒符",IF(stditems!C810=41,"任务物品",IF(stditems!C810=56,"强化宝石",IF(stditems!C810=0,"药品",IF(stditems!C810=3,"卷轴",IF(stditems!C810=43,"矿石",IF(stditems!C810=2,"可使用物品",IF(stditems!C810=64,"装备位置:腰带",IF(stditems!C810=62,"装备位置:鞋子",IF(stditems!C810=53,"装备位置:宝石\有气血石功能",IF(stditems!C810=63,"装备位置:灵石",IF(stditems!C810=65,"装备位置:官印",IF(stditems!C810=90,"装备位置:灵玉",IF(OR(stditems!C810=72,stditems!C810=73,stditems!C810=74),"装备位置:称号",IF(stditems!C810=30,"装备位置:勋章",IF(stditems!C810=28,"装备位置:马牌",IF(stditems!C810=12,"装备位置:盾牌",IF(OR(stditems!C810=66,stditems!C810=67),"装备位置:时装衣服",IF(OR(stditems!C810=68,stditems!C810=69),"装备位置:时装武器",IF(OR(stditems!C810=75,stditems!C810=76,stditems!C810=77),"装备位置:时装项链",IF(stditems!C810=78,"装备位置:时装头盔",IF(OR(stditems!C810=79,stditems!C810=80),"装备位置:时装手镯",IF(OR(stditems!C810=81,stditems!C810=82),"装备位置:时装戒指",IF(stditems!C810=83,"装备位置:时装勋章",IF(OR(stditems!C810=84,stditems!C810=85),"装备位置:时装腰带",IF(OR(stditems!C810=86,stditems!C810=87),"装备位置:时装靴子",IF(OR(stditems!C810=88,stditems!C810=89),"装备位置:时装宝石","其他物品"))))))))))))))))))))))))))))))))))))</f>
        <v>其他物品</v>
      </c>
      <c r="C810" t="str">
        <f>IF(OR(stditems!C810=5,stditems!C810=10,stditems!C810=11,stditems!C810=30,stditems!C810=16,stditems!C810=12,stditems!C810=25),0,IF(OR(stditems!C810=15,stditems!C810=19,stditems!C810=20,stditems!C810=21,stditems!C810=22,stditems!C810=23,stditems!C810=24,stditems!C810=26,stditems!C810=28,stditems!C810=29,stditems!C810=30,stditems!C810=53,stditems!C810=62,stditems!C810=63,stditems!C810=64,stditems!C810=65,stditems!C810=90),stditems!D810,""))</f>
        <v/>
      </c>
      <c r="D810" t="str">
        <f>IF(ISNA( VLOOKUP(C810,attrDesc!A:C,2,FALSE)),"", "\250/"&amp;VLOOKUP(C810,attrDesc!A:C,2,FALSE)&amp;":"&amp;VLOOKUP(C810,attrDesc!A:C,3,FALSE))</f>
        <v/>
      </c>
      <c r="E810" t="s">
        <v>1931</v>
      </c>
      <c r="F810" t="s">
        <v>1926</v>
      </c>
      <c r="H810" t="str">
        <f t="shared" si="56"/>
        <v>151/其他物品</v>
      </c>
      <c r="I810" t="str">
        <f t="shared" si="57"/>
        <v>针叶松果=151/其他物品</v>
      </c>
      <c r="J810" t="str">
        <f t="shared" si="58"/>
        <v>\168/[物品特性]\70/重复使用后效果会越来越低\168/[物品备注]\250/使用后增加修为</v>
      </c>
      <c r="K810" t="str">
        <f t="shared" si="55"/>
        <v>针叶松果=\168/[物品特性]\70/重复使用后效果会越来越低\168/[物品备注]\250/使用后增加修为</v>
      </c>
    </row>
    <row r="811" spans="1:11" x14ac:dyDescent="0.2">
      <c r="A811" t="str">
        <f>IF(LEN(stditems!B811)=0,"",stditems!B811)</f>
        <v>火灵果</v>
      </c>
      <c r="B811" t="str">
        <f>IF(stditems!C811=15,"装备位置:头盔",IF(OR(stditems!C811=19,stditems!C811=20,stditems!C811=21),"装备位置:项链",IF(OR(stditems!C811=5,stditems!C811=6),"装备位置:武器",IF(OR(stditems!C811=10,stditems!C811=11),"装备位置:衣服",IF(stditems!C811=16,"装备位置:斗笠",IF(OR(stditems!C811=22,stditems!C811=23),"装备位置:戒指",IF(OR(stditems!C811=24,stditems!C811=26),"装备位置:手镯",IF(stditems!C811=31,"双击使用物品",IF(stditems!C811=4,"书籍,双击使用",IF(stditems!C811=25,"装备位置:毒符",IF(stditems!C811=41,"任务物品",IF(stditems!C811=56,"强化宝石",IF(stditems!C811=0,"药品",IF(stditems!C811=3,"卷轴",IF(stditems!C811=43,"矿石",IF(stditems!C811=2,"可使用物品",IF(stditems!C811=64,"装备位置:腰带",IF(stditems!C811=62,"装备位置:鞋子",IF(stditems!C811=53,"装备位置:宝石\有气血石功能",IF(stditems!C811=63,"装备位置:灵石",IF(stditems!C811=65,"装备位置:官印",IF(stditems!C811=90,"装备位置:灵玉",IF(OR(stditems!C811=72,stditems!C811=73,stditems!C811=74),"装备位置:称号",IF(stditems!C811=30,"装备位置:勋章",IF(stditems!C811=28,"装备位置:马牌",IF(stditems!C811=12,"装备位置:盾牌",IF(OR(stditems!C811=66,stditems!C811=67),"装备位置:时装衣服",IF(OR(stditems!C811=68,stditems!C811=69),"装备位置:时装武器",IF(OR(stditems!C811=75,stditems!C811=76,stditems!C811=77),"装备位置:时装项链",IF(stditems!C811=78,"装备位置:时装头盔",IF(OR(stditems!C811=79,stditems!C811=80),"装备位置:时装手镯",IF(OR(stditems!C811=81,stditems!C811=82),"装备位置:时装戒指",IF(stditems!C811=83,"装备位置:时装勋章",IF(OR(stditems!C811=84,stditems!C811=85),"装备位置:时装腰带",IF(OR(stditems!C811=86,stditems!C811=87),"装备位置:时装靴子",IF(OR(stditems!C811=88,stditems!C811=89),"装备位置:时装宝石","其他物品"))))))))))))))))))))))))))))))))))))</f>
        <v>其他物品</v>
      </c>
      <c r="C811" t="str">
        <f>IF(OR(stditems!C811=5,stditems!C811=10,stditems!C811=11,stditems!C811=30,stditems!C811=16,stditems!C811=12,stditems!C811=25),0,IF(OR(stditems!C811=15,stditems!C811=19,stditems!C811=20,stditems!C811=21,stditems!C811=22,stditems!C811=23,stditems!C811=24,stditems!C811=26,stditems!C811=28,stditems!C811=29,stditems!C811=30,stditems!C811=53,stditems!C811=62,stditems!C811=63,stditems!C811=64,stditems!C811=65,stditems!C811=90),stditems!D811,""))</f>
        <v/>
      </c>
      <c r="D811" t="str">
        <f>IF(ISNA( VLOOKUP(C811,attrDesc!A:C,2,FALSE)),"", "\250/"&amp;VLOOKUP(C811,attrDesc!A:C,2,FALSE)&amp;":"&amp;VLOOKUP(C811,attrDesc!A:C,3,FALSE))</f>
        <v/>
      </c>
      <c r="E811" t="s">
        <v>1931</v>
      </c>
      <c r="F811" t="s">
        <v>1926</v>
      </c>
      <c r="H811" t="str">
        <f t="shared" si="56"/>
        <v>151/其他物品</v>
      </c>
      <c r="I811" t="str">
        <f t="shared" si="57"/>
        <v>火灵果=151/其他物品</v>
      </c>
      <c r="J811" t="str">
        <f t="shared" si="58"/>
        <v>\168/[物品特性]\70/重复使用后效果会越来越低\168/[物品备注]\250/使用后增加修为</v>
      </c>
      <c r="K811" t="str">
        <f t="shared" si="55"/>
        <v>火灵果=\168/[物品特性]\70/重复使用后效果会越来越低\168/[物品备注]\250/使用后增加修为</v>
      </c>
    </row>
    <row r="812" spans="1:11" x14ac:dyDescent="0.2">
      <c r="A812" t="str">
        <f>IF(LEN(stditems!B812)=0,"",stditems!B812)</f>
        <v>玄阴果</v>
      </c>
      <c r="B812" t="str">
        <f>IF(stditems!C812=15,"装备位置:头盔",IF(OR(stditems!C812=19,stditems!C812=20,stditems!C812=21),"装备位置:项链",IF(OR(stditems!C812=5,stditems!C812=6),"装备位置:武器",IF(OR(stditems!C812=10,stditems!C812=11),"装备位置:衣服",IF(stditems!C812=16,"装备位置:斗笠",IF(OR(stditems!C812=22,stditems!C812=23),"装备位置:戒指",IF(OR(stditems!C812=24,stditems!C812=26),"装备位置:手镯",IF(stditems!C812=31,"双击使用物品",IF(stditems!C812=4,"书籍,双击使用",IF(stditems!C812=25,"装备位置:毒符",IF(stditems!C812=41,"任务物品",IF(stditems!C812=56,"强化宝石",IF(stditems!C812=0,"药品",IF(stditems!C812=3,"卷轴",IF(stditems!C812=43,"矿石",IF(stditems!C812=2,"可使用物品",IF(stditems!C812=64,"装备位置:腰带",IF(stditems!C812=62,"装备位置:鞋子",IF(stditems!C812=53,"装备位置:宝石\有气血石功能",IF(stditems!C812=63,"装备位置:灵石",IF(stditems!C812=65,"装备位置:官印",IF(stditems!C812=90,"装备位置:灵玉",IF(OR(stditems!C812=72,stditems!C812=73,stditems!C812=74),"装备位置:称号",IF(stditems!C812=30,"装备位置:勋章",IF(stditems!C812=28,"装备位置:马牌",IF(stditems!C812=12,"装备位置:盾牌",IF(OR(stditems!C812=66,stditems!C812=67),"装备位置:时装衣服",IF(OR(stditems!C812=68,stditems!C812=69),"装备位置:时装武器",IF(OR(stditems!C812=75,stditems!C812=76,stditems!C812=77),"装备位置:时装项链",IF(stditems!C812=78,"装备位置:时装头盔",IF(OR(stditems!C812=79,stditems!C812=80),"装备位置:时装手镯",IF(OR(stditems!C812=81,stditems!C812=82),"装备位置:时装戒指",IF(stditems!C812=83,"装备位置:时装勋章",IF(OR(stditems!C812=84,stditems!C812=85),"装备位置:时装腰带",IF(OR(stditems!C812=86,stditems!C812=87),"装备位置:时装靴子",IF(OR(stditems!C812=88,stditems!C812=89),"装备位置:时装宝石","其他物品"))))))))))))))))))))))))))))))))))))</f>
        <v>其他物品</v>
      </c>
      <c r="C812" t="str">
        <f>IF(OR(stditems!C812=5,stditems!C812=10,stditems!C812=11,stditems!C812=30,stditems!C812=16,stditems!C812=12,stditems!C812=25),0,IF(OR(stditems!C812=15,stditems!C812=19,stditems!C812=20,stditems!C812=21,stditems!C812=22,stditems!C812=23,stditems!C812=24,stditems!C812=26,stditems!C812=28,stditems!C812=29,stditems!C812=30,stditems!C812=53,stditems!C812=62,stditems!C812=63,stditems!C812=64,stditems!C812=65,stditems!C812=90),stditems!D812,""))</f>
        <v/>
      </c>
      <c r="D812" t="str">
        <f>IF(ISNA( VLOOKUP(C812,attrDesc!A:C,2,FALSE)),"", "\250/"&amp;VLOOKUP(C812,attrDesc!A:C,2,FALSE)&amp;":"&amp;VLOOKUP(C812,attrDesc!A:C,3,FALSE))</f>
        <v/>
      </c>
      <c r="E812" t="s">
        <v>1931</v>
      </c>
      <c r="F812" t="s">
        <v>1926</v>
      </c>
      <c r="H812" t="str">
        <f t="shared" si="56"/>
        <v>151/其他物品</v>
      </c>
      <c r="I812" t="str">
        <f t="shared" si="57"/>
        <v>玄阴果=151/其他物品</v>
      </c>
      <c r="J812" t="str">
        <f t="shared" si="58"/>
        <v>\168/[物品特性]\70/重复使用后效果会越来越低\168/[物品备注]\250/使用后增加修为</v>
      </c>
      <c r="K812" t="str">
        <f t="shared" si="55"/>
        <v>玄阴果=\168/[物品特性]\70/重复使用后效果会越来越低\168/[物品备注]\250/使用后增加修为</v>
      </c>
    </row>
    <row r="813" spans="1:11" x14ac:dyDescent="0.2">
      <c r="A813" t="str">
        <f>IF(LEN(stditems!B813)=0,"",stditems!B813)</f>
        <v>灵元果</v>
      </c>
      <c r="B813" t="str">
        <f>IF(stditems!C813=15,"装备位置:头盔",IF(OR(stditems!C813=19,stditems!C813=20,stditems!C813=21),"装备位置:项链",IF(OR(stditems!C813=5,stditems!C813=6),"装备位置:武器",IF(OR(stditems!C813=10,stditems!C813=11),"装备位置:衣服",IF(stditems!C813=16,"装备位置:斗笠",IF(OR(stditems!C813=22,stditems!C813=23),"装备位置:戒指",IF(OR(stditems!C813=24,stditems!C813=26),"装备位置:手镯",IF(stditems!C813=31,"双击使用物品",IF(stditems!C813=4,"书籍,双击使用",IF(stditems!C813=25,"装备位置:毒符",IF(stditems!C813=41,"任务物品",IF(stditems!C813=56,"强化宝石",IF(stditems!C813=0,"药品",IF(stditems!C813=3,"卷轴",IF(stditems!C813=43,"矿石",IF(stditems!C813=2,"可使用物品",IF(stditems!C813=64,"装备位置:腰带",IF(stditems!C813=62,"装备位置:鞋子",IF(stditems!C813=53,"装备位置:宝石\有气血石功能",IF(stditems!C813=63,"装备位置:灵石",IF(stditems!C813=65,"装备位置:官印",IF(stditems!C813=90,"装备位置:灵玉",IF(OR(stditems!C813=72,stditems!C813=73,stditems!C813=74),"装备位置:称号",IF(stditems!C813=30,"装备位置:勋章",IF(stditems!C813=28,"装备位置:马牌",IF(stditems!C813=12,"装备位置:盾牌",IF(OR(stditems!C813=66,stditems!C813=67),"装备位置:时装衣服",IF(OR(stditems!C813=68,stditems!C813=69),"装备位置:时装武器",IF(OR(stditems!C813=75,stditems!C813=76,stditems!C813=77),"装备位置:时装项链",IF(stditems!C813=78,"装备位置:时装头盔",IF(OR(stditems!C813=79,stditems!C813=80),"装备位置:时装手镯",IF(OR(stditems!C813=81,stditems!C813=82),"装备位置:时装戒指",IF(stditems!C813=83,"装备位置:时装勋章",IF(OR(stditems!C813=84,stditems!C813=85),"装备位置:时装腰带",IF(OR(stditems!C813=86,stditems!C813=87),"装备位置:时装靴子",IF(OR(stditems!C813=88,stditems!C813=89),"装备位置:时装宝石","其他物品"))))))))))))))))))))))))))))))))))))</f>
        <v>其他物品</v>
      </c>
      <c r="C813" t="str">
        <f>IF(OR(stditems!C813=5,stditems!C813=10,stditems!C813=11,stditems!C813=30,stditems!C813=16,stditems!C813=12,stditems!C813=25),0,IF(OR(stditems!C813=15,stditems!C813=19,stditems!C813=20,stditems!C813=21,stditems!C813=22,stditems!C813=23,stditems!C813=24,stditems!C813=26,stditems!C813=28,stditems!C813=29,stditems!C813=30,stditems!C813=53,stditems!C813=62,stditems!C813=63,stditems!C813=64,stditems!C813=65,stditems!C813=90),stditems!D813,""))</f>
        <v/>
      </c>
      <c r="D813" t="str">
        <f>IF(ISNA( VLOOKUP(C813,attrDesc!A:C,2,FALSE)),"", "\250/"&amp;VLOOKUP(C813,attrDesc!A:C,2,FALSE)&amp;":"&amp;VLOOKUP(C813,attrDesc!A:C,3,FALSE))</f>
        <v/>
      </c>
      <c r="E813" t="s">
        <v>1931</v>
      </c>
      <c r="F813" t="s">
        <v>1926</v>
      </c>
      <c r="H813" t="str">
        <f t="shared" si="56"/>
        <v>151/其他物品</v>
      </c>
      <c r="I813" t="str">
        <f t="shared" si="57"/>
        <v>灵元果=151/其他物品</v>
      </c>
      <c r="J813" t="str">
        <f t="shared" si="58"/>
        <v>\168/[物品特性]\70/重复使用后效果会越来越低\168/[物品备注]\250/使用后增加修为</v>
      </c>
      <c r="K813" t="str">
        <f t="shared" si="55"/>
        <v>灵元果=\168/[物品特性]\70/重复使用后效果会越来越低\168/[物品备注]\250/使用后增加修为</v>
      </c>
    </row>
    <row r="814" spans="1:11" x14ac:dyDescent="0.2">
      <c r="A814" t="str">
        <f>IF(LEN(stditems!B814)=0,"",stditems!B814)</f>
        <v>八卦の乾</v>
      </c>
      <c r="B814" t="str">
        <f>IF(stditems!C814=15,"装备位置:头盔",IF(OR(stditems!C814=19,stditems!C814=20,stditems!C814=21),"装备位置:项链",IF(OR(stditems!C814=5,stditems!C814=6),"装备位置:武器",IF(OR(stditems!C814=10,stditems!C814=11),"装备位置:衣服",IF(stditems!C814=16,"装备位置:斗笠",IF(OR(stditems!C814=22,stditems!C814=23),"装备位置:戒指",IF(OR(stditems!C814=24,stditems!C814=26),"装备位置:手镯",IF(stditems!C814=31,"双击使用物品",IF(stditems!C814=4,"书籍,双击使用",IF(stditems!C814=25,"装备位置:毒符",IF(stditems!C814=41,"任务物品",IF(stditems!C814=56,"强化宝石",IF(stditems!C814=0,"药品",IF(stditems!C814=3,"卷轴",IF(stditems!C814=43,"矿石",IF(stditems!C814=2,"可使用物品",IF(stditems!C814=64,"装备位置:腰带",IF(stditems!C814=62,"装备位置:鞋子",IF(stditems!C814=53,"装备位置:宝石\有气血石功能",IF(stditems!C814=63,"装备位置:灵石",IF(stditems!C814=65,"装备位置:官印",IF(stditems!C814=90,"装备位置:灵玉",IF(OR(stditems!C814=72,stditems!C814=73,stditems!C814=74),"装备位置:称号",IF(stditems!C814=30,"装备位置:勋章",IF(stditems!C814=28,"装备位置:马牌",IF(stditems!C814=12,"装备位置:盾牌",IF(OR(stditems!C814=66,stditems!C814=67),"装备位置:时装衣服",IF(OR(stditems!C814=68,stditems!C814=69),"装备位置:时装武器",IF(OR(stditems!C814=75,stditems!C814=76,stditems!C814=77),"装备位置:时装项链",IF(stditems!C814=78,"装备位置:时装头盔",IF(OR(stditems!C814=79,stditems!C814=80),"装备位置:时装手镯",IF(OR(stditems!C814=81,stditems!C814=82),"装备位置:时装戒指",IF(stditems!C814=83,"装备位置:时装勋章",IF(OR(stditems!C814=84,stditems!C814=85),"装备位置:时装腰带",IF(OR(stditems!C814=86,stditems!C814=87),"装备位置:时装靴子",IF(OR(stditems!C814=88,stditems!C814=89),"装备位置:时装宝石","其他物品"))))))))))))))))))))))))))))))))))))</f>
        <v>装备位置:戒指</v>
      </c>
      <c r="C814">
        <f>IF(OR(stditems!C814=5,stditems!C814=10,stditems!C814=11,stditems!C814=30,stditems!C814=16,stditems!C814=12,stditems!C814=25),0,IF(OR(stditems!C814=15,stditems!C814=19,stditems!C814=20,stditems!C814=21,stditems!C814=22,stditems!C814=23,stditems!C814=24,stditems!C814=26,stditems!C814=28,stditems!C814=29,stditems!C814=30,stditems!C814=53,stditems!C814=62,stditems!C814=63,stditems!C814=64,stditems!C814=65,stditems!C814=90),stditems!D814,""))</f>
        <v>0</v>
      </c>
      <c r="D814" t="str">
        <f>IF(ISNA( VLOOKUP(C814,attrDesc!A:C,2,FALSE)),"", "\250/"&amp;VLOOKUP(C814,attrDesc!A:C,2,FALSE)&amp;":"&amp;VLOOKUP(C814,attrDesc!A:C,3,FALSE))</f>
        <v/>
      </c>
      <c r="H814" t="str">
        <f t="shared" si="56"/>
        <v>151/装备位置:戒指</v>
      </c>
      <c r="I814" t="str">
        <f t="shared" si="57"/>
        <v>八卦の乾=151/装备位置:戒指</v>
      </c>
      <c r="J814" t="str">
        <f t="shared" si="58"/>
        <v/>
      </c>
      <c r="K814" t="str">
        <f t="shared" si="55"/>
        <v/>
      </c>
    </row>
    <row r="815" spans="1:11" x14ac:dyDescent="0.2">
      <c r="A815" t="str">
        <f>IF(LEN(stditems!B815)=0,"",stditems!B815)</f>
        <v>八卦の坤</v>
      </c>
      <c r="B815" t="str">
        <f>IF(stditems!C815=15,"装备位置:头盔",IF(OR(stditems!C815=19,stditems!C815=20,stditems!C815=21),"装备位置:项链",IF(OR(stditems!C815=5,stditems!C815=6),"装备位置:武器",IF(OR(stditems!C815=10,stditems!C815=11),"装备位置:衣服",IF(stditems!C815=16,"装备位置:斗笠",IF(OR(stditems!C815=22,stditems!C815=23),"装备位置:戒指",IF(OR(stditems!C815=24,stditems!C815=26),"装备位置:手镯",IF(stditems!C815=31,"双击使用物品",IF(stditems!C815=4,"书籍,双击使用",IF(stditems!C815=25,"装备位置:毒符",IF(stditems!C815=41,"任务物品",IF(stditems!C815=56,"强化宝石",IF(stditems!C815=0,"药品",IF(stditems!C815=3,"卷轴",IF(stditems!C815=43,"矿石",IF(stditems!C815=2,"可使用物品",IF(stditems!C815=64,"装备位置:腰带",IF(stditems!C815=62,"装备位置:鞋子",IF(stditems!C815=53,"装备位置:宝石\有气血石功能",IF(stditems!C815=63,"装备位置:灵石",IF(stditems!C815=65,"装备位置:官印",IF(stditems!C815=90,"装备位置:灵玉",IF(OR(stditems!C815=72,stditems!C815=73,stditems!C815=74),"装备位置:称号",IF(stditems!C815=30,"装备位置:勋章",IF(stditems!C815=28,"装备位置:马牌",IF(stditems!C815=12,"装备位置:盾牌",IF(OR(stditems!C815=66,stditems!C815=67),"装备位置:时装衣服",IF(OR(stditems!C815=68,stditems!C815=69),"装备位置:时装武器",IF(OR(stditems!C815=75,stditems!C815=76,stditems!C815=77),"装备位置:时装项链",IF(stditems!C815=78,"装备位置:时装头盔",IF(OR(stditems!C815=79,stditems!C815=80),"装备位置:时装手镯",IF(OR(stditems!C815=81,stditems!C815=82),"装备位置:时装戒指",IF(stditems!C815=83,"装备位置:时装勋章",IF(OR(stditems!C815=84,stditems!C815=85),"装备位置:时装腰带",IF(OR(stditems!C815=86,stditems!C815=87),"装备位置:时装靴子",IF(OR(stditems!C815=88,stditems!C815=89),"装备位置:时装宝石","其他物品"))))))))))))))))))))))))))))))))))))</f>
        <v>装备位置:戒指</v>
      </c>
      <c r="C815">
        <f>IF(OR(stditems!C815=5,stditems!C815=10,stditems!C815=11,stditems!C815=30,stditems!C815=16,stditems!C815=12,stditems!C815=25),0,IF(OR(stditems!C815=15,stditems!C815=19,stditems!C815=20,stditems!C815=21,stditems!C815=22,stditems!C815=23,stditems!C815=24,stditems!C815=26,stditems!C815=28,stditems!C815=29,stditems!C815=30,stditems!C815=53,stditems!C815=62,stditems!C815=63,stditems!C815=64,stditems!C815=65,stditems!C815=90),stditems!D815,""))</f>
        <v>0</v>
      </c>
      <c r="D815" t="str">
        <f>IF(ISNA( VLOOKUP(C815,attrDesc!A:C,2,FALSE)),"", "\250/"&amp;VLOOKUP(C815,attrDesc!A:C,2,FALSE)&amp;":"&amp;VLOOKUP(C815,attrDesc!A:C,3,FALSE))</f>
        <v/>
      </c>
      <c r="H815" t="str">
        <f t="shared" si="56"/>
        <v>151/装备位置:戒指</v>
      </c>
      <c r="I815" t="str">
        <f t="shared" si="57"/>
        <v>八卦の坤=151/装备位置:戒指</v>
      </c>
      <c r="J815" t="str">
        <f t="shared" si="58"/>
        <v/>
      </c>
      <c r="K815" t="str">
        <f t="shared" si="55"/>
        <v/>
      </c>
    </row>
    <row r="816" spans="1:11" x14ac:dyDescent="0.2">
      <c r="A816" t="str">
        <f>IF(LEN(stditems!B816)=0,"",stditems!B816)</f>
        <v>八卦の巽</v>
      </c>
      <c r="B816" t="str">
        <f>IF(stditems!C816=15,"装备位置:头盔",IF(OR(stditems!C816=19,stditems!C816=20,stditems!C816=21),"装备位置:项链",IF(OR(stditems!C816=5,stditems!C816=6),"装备位置:武器",IF(OR(stditems!C816=10,stditems!C816=11),"装备位置:衣服",IF(stditems!C816=16,"装备位置:斗笠",IF(OR(stditems!C816=22,stditems!C816=23),"装备位置:戒指",IF(OR(stditems!C816=24,stditems!C816=26),"装备位置:手镯",IF(stditems!C816=31,"双击使用物品",IF(stditems!C816=4,"书籍,双击使用",IF(stditems!C816=25,"装备位置:毒符",IF(stditems!C816=41,"任务物品",IF(stditems!C816=56,"强化宝石",IF(stditems!C816=0,"药品",IF(stditems!C816=3,"卷轴",IF(stditems!C816=43,"矿石",IF(stditems!C816=2,"可使用物品",IF(stditems!C816=64,"装备位置:腰带",IF(stditems!C816=62,"装备位置:鞋子",IF(stditems!C816=53,"装备位置:宝石\有气血石功能",IF(stditems!C816=63,"装备位置:灵石",IF(stditems!C816=65,"装备位置:官印",IF(stditems!C816=90,"装备位置:灵玉",IF(OR(stditems!C816=72,stditems!C816=73,stditems!C816=74),"装备位置:称号",IF(stditems!C816=30,"装备位置:勋章",IF(stditems!C816=28,"装备位置:马牌",IF(stditems!C816=12,"装备位置:盾牌",IF(OR(stditems!C816=66,stditems!C816=67),"装备位置:时装衣服",IF(OR(stditems!C816=68,stditems!C816=69),"装备位置:时装武器",IF(OR(stditems!C816=75,stditems!C816=76,stditems!C816=77),"装备位置:时装项链",IF(stditems!C816=78,"装备位置:时装头盔",IF(OR(stditems!C816=79,stditems!C816=80),"装备位置:时装手镯",IF(OR(stditems!C816=81,stditems!C816=82),"装备位置:时装戒指",IF(stditems!C816=83,"装备位置:时装勋章",IF(OR(stditems!C816=84,stditems!C816=85),"装备位置:时装腰带",IF(OR(stditems!C816=86,stditems!C816=87),"装备位置:时装靴子",IF(OR(stditems!C816=88,stditems!C816=89),"装备位置:时装宝石","其他物品"))))))))))))))))))))))))))))))))))))</f>
        <v>装备位置:戒指</v>
      </c>
      <c r="C816">
        <f>IF(OR(stditems!C816=5,stditems!C816=10,stditems!C816=11,stditems!C816=30,stditems!C816=16,stditems!C816=12,stditems!C816=25),0,IF(OR(stditems!C816=15,stditems!C816=19,stditems!C816=20,stditems!C816=21,stditems!C816=22,stditems!C816=23,stditems!C816=24,stditems!C816=26,stditems!C816=28,stditems!C816=29,stditems!C816=30,stditems!C816=53,stditems!C816=62,stditems!C816=63,stditems!C816=64,stditems!C816=65,stditems!C816=90),stditems!D816,""))</f>
        <v>0</v>
      </c>
      <c r="D816" t="str">
        <f>IF(ISNA( VLOOKUP(C816,attrDesc!A:C,2,FALSE)),"", "\250/"&amp;VLOOKUP(C816,attrDesc!A:C,2,FALSE)&amp;":"&amp;VLOOKUP(C816,attrDesc!A:C,3,FALSE))</f>
        <v/>
      </c>
      <c r="H816" t="str">
        <f t="shared" si="56"/>
        <v>151/装备位置:戒指</v>
      </c>
      <c r="I816" t="str">
        <f t="shared" si="57"/>
        <v>八卦の巽=151/装备位置:戒指</v>
      </c>
      <c r="J816" t="str">
        <f t="shared" si="58"/>
        <v/>
      </c>
      <c r="K816" t="str">
        <f t="shared" si="55"/>
        <v/>
      </c>
    </row>
    <row r="817" spans="1:11" x14ac:dyDescent="0.2">
      <c r="A817" t="str">
        <f>IF(LEN(stditems!B817)=0,"",stditems!B817)</f>
        <v>八卦の震</v>
      </c>
      <c r="B817" t="str">
        <f>IF(stditems!C817=15,"装备位置:头盔",IF(OR(stditems!C817=19,stditems!C817=20,stditems!C817=21),"装备位置:项链",IF(OR(stditems!C817=5,stditems!C817=6),"装备位置:武器",IF(OR(stditems!C817=10,stditems!C817=11),"装备位置:衣服",IF(stditems!C817=16,"装备位置:斗笠",IF(OR(stditems!C817=22,stditems!C817=23),"装备位置:戒指",IF(OR(stditems!C817=24,stditems!C817=26),"装备位置:手镯",IF(stditems!C817=31,"双击使用物品",IF(stditems!C817=4,"书籍,双击使用",IF(stditems!C817=25,"装备位置:毒符",IF(stditems!C817=41,"任务物品",IF(stditems!C817=56,"强化宝石",IF(stditems!C817=0,"药品",IF(stditems!C817=3,"卷轴",IF(stditems!C817=43,"矿石",IF(stditems!C817=2,"可使用物品",IF(stditems!C817=64,"装备位置:腰带",IF(stditems!C817=62,"装备位置:鞋子",IF(stditems!C817=53,"装备位置:宝石\有气血石功能",IF(stditems!C817=63,"装备位置:灵石",IF(stditems!C817=65,"装备位置:官印",IF(stditems!C817=90,"装备位置:灵玉",IF(OR(stditems!C817=72,stditems!C817=73,stditems!C817=74),"装备位置:称号",IF(stditems!C817=30,"装备位置:勋章",IF(stditems!C817=28,"装备位置:马牌",IF(stditems!C817=12,"装备位置:盾牌",IF(OR(stditems!C817=66,stditems!C817=67),"装备位置:时装衣服",IF(OR(stditems!C817=68,stditems!C817=69),"装备位置:时装武器",IF(OR(stditems!C817=75,stditems!C817=76,stditems!C817=77),"装备位置:时装项链",IF(stditems!C817=78,"装备位置:时装头盔",IF(OR(stditems!C817=79,stditems!C817=80),"装备位置:时装手镯",IF(OR(stditems!C817=81,stditems!C817=82),"装备位置:时装戒指",IF(stditems!C817=83,"装备位置:时装勋章",IF(OR(stditems!C817=84,stditems!C817=85),"装备位置:时装腰带",IF(OR(stditems!C817=86,stditems!C817=87),"装备位置:时装靴子",IF(OR(stditems!C817=88,stditems!C817=89),"装备位置:时装宝石","其他物品"))))))))))))))))))))))))))))))))))))</f>
        <v>装备位置:戒指</v>
      </c>
      <c r="C817">
        <f>IF(OR(stditems!C817=5,stditems!C817=10,stditems!C817=11,stditems!C817=30,stditems!C817=16,stditems!C817=12,stditems!C817=25),0,IF(OR(stditems!C817=15,stditems!C817=19,stditems!C817=20,stditems!C817=21,stditems!C817=22,stditems!C817=23,stditems!C817=24,stditems!C817=26,stditems!C817=28,stditems!C817=29,stditems!C817=30,stditems!C817=53,stditems!C817=62,stditems!C817=63,stditems!C817=64,stditems!C817=65,stditems!C817=90),stditems!D817,""))</f>
        <v>0</v>
      </c>
      <c r="D817" t="str">
        <f>IF(ISNA( VLOOKUP(C817,attrDesc!A:C,2,FALSE)),"", "\250/"&amp;VLOOKUP(C817,attrDesc!A:C,2,FALSE)&amp;":"&amp;VLOOKUP(C817,attrDesc!A:C,3,FALSE))</f>
        <v/>
      </c>
      <c r="H817" t="str">
        <f t="shared" si="56"/>
        <v>151/装备位置:戒指</v>
      </c>
      <c r="I817" t="str">
        <f t="shared" si="57"/>
        <v>八卦の震=151/装备位置:戒指</v>
      </c>
      <c r="J817" t="str">
        <f t="shared" si="58"/>
        <v/>
      </c>
      <c r="K817" t="str">
        <f t="shared" si="55"/>
        <v/>
      </c>
    </row>
    <row r="818" spans="1:11" x14ac:dyDescent="0.2">
      <c r="A818" t="str">
        <f>IF(LEN(stditems!B818)=0,"",stditems!B818)</f>
        <v>八卦の坎</v>
      </c>
      <c r="B818" t="str">
        <f>IF(stditems!C818=15,"装备位置:头盔",IF(OR(stditems!C818=19,stditems!C818=20,stditems!C818=21),"装备位置:项链",IF(OR(stditems!C818=5,stditems!C818=6),"装备位置:武器",IF(OR(stditems!C818=10,stditems!C818=11),"装备位置:衣服",IF(stditems!C818=16,"装备位置:斗笠",IF(OR(stditems!C818=22,stditems!C818=23),"装备位置:戒指",IF(OR(stditems!C818=24,stditems!C818=26),"装备位置:手镯",IF(stditems!C818=31,"双击使用物品",IF(stditems!C818=4,"书籍,双击使用",IF(stditems!C818=25,"装备位置:毒符",IF(stditems!C818=41,"任务物品",IF(stditems!C818=56,"强化宝石",IF(stditems!C818=0,"药品",IF(stditems!C818=3,"卷轴",IF(stditems!C818=43,"矿石",IF(stditems!C818=2,"可使用物品",IF(stditems!C818=64,"装备位置:腰带",IF(stditems!C818=62,"装备位置:鞋子",IF(stditems!C818=53,"装备位置:宝石\有气血石功能",IF(stditems!C818=63,"装备位置:灵石",IF(stditems!C818=65,"装备位置:官印",IF(stditems!C818=90,"装备位置:灵玉",IF(OR(stditems!C818=72,stditems!C818=73,stditems!C818=74),"装备位置:称号",IF(stditems!C818=30,"装备位置:勋章",IF(stditems!C818=28,"装备位置:马牌",IF(stditems!C818=12,"装备位置:盾牌",IF(OR(stditems!C818=66,stditems!C818=67),"装备位置:时装衣服",IF(OR(stditems!C818=68,stditems!C818=69),"装备位置:时装武器",IF(OR(stditems!C818=75,stditems!C818=76,stditems!C818=77),"装备位置:时装项链",IF(stditems!C818=78,"装备位置:时装头盔",IF(OR(stditems!C818=79,stditems!C818=80),"装备位置:时装手镯",IF(OR(stditems!C818=81,stditems!C818=82),"装备位置:时装戒指",IF(stditems!C818=83,"装备位置:时装勋章",IF(OR(stditems!C818=84,stditems!C818=85),"装备位置:时装腰带",IF(OR(stditems!C818=86,stditems!C818=87),"装备位置:时装靴子",IF(OR(stditems!C818=88,stditems!C818=89),"装备位置:时装宝石","其他物品"))))))))))))))))))))))))))))))))))))</f>
        <v>装备位置:戒指</v>
      </c>
      <c r="C818">
        <f>IF(OR(stditems!C818=5,stditems!C818=10,stditems!C818=11,stditems!C818=30,stditems!C818=16,stditems!C818=12,stditems!C818=25),0,IF(OR(stditems!C818=15,stditems!C818=19,stditems!C818=20,stditems!C818=21,stditems!C818=22,stditems!C818=23,stditems!C818=24,stditems!C818=26,stditems!C818=28,stditems!C818=29,stditems!C818=30,stditems!C818=53,stditems!C818=62,stditems!C818=63,stditems!C818=64,stditems!C818=65,stditems!C818=90),stditems!D818,""))</f>
        <v>0</v>
      </c>
      <c r="D818" t="str">
        <f>IF(ISNA( VLOOKUP(C818,attrDesc!A:C,2,FALSE)),"", "\250/"&amp;VLOOKUP(C818,attrDesc!A:C,2,FALSE)&amp;":"&amp;VLOOKUP(C818,attrDesc!A:C,3,FALSE))</f>
        <v/>
      </c>
      <c r="H818" t="str">
        <f t="shared" si="56"/>
        <v>151/装备位置:戒指</v>
      </c>
      <c r="I818" t="str">
        <f t="shared" si="57"/>
        <v>八卦の坎=151/装备位置:戒指</v>
      </c>
      <c r="J818" t="str">
        <f t="shared" si="58"/>
        <v/>
      </c>
      <c r="K818" t="str">
        <f t="shared" si="55"/>
        <v/>
      </c>
    </row>
    <row r="819" spans="1:11" x14ac:dyDescent="0.2">
      <c r="A819" t="str">
        <f>IF(LEN(stditems!B819)=0,"",stditems!B819)</f>
        <v>八卦の离</v>
      </c>
      <c r="B819" t="str">
        <f>IF(stditems!C819=15,"装备位置:头盔",IF(OR(stditems!C819=19,stditems!C819=20,stditems!C819=21),"装备位置:项链",IF(OR(stditems!C819=5,stditems!C819=6),"装备位置:武器",IF(OR(stditems!C819=10,stditems!C819=11),"装备位置:衣服",IF(stditems!C819=16,"装备位置:斗笠",IF(OR(stditems!C819=22,stditems!C819=23),"装备位置:戒指",IF(OR(stditems!C819=24,stditems!C819=26),"装备位置:手镯",IF(stditems!C819=31,"双击使用物品",IF(stditems!C819=4,"书籍,双击使用",IF(stditems!C819=25,"装备位置:毒符",IF(stditems!C819=41,"任务物品",IF(stditems!C819=56,"强化宝石",IF(stditems!C819=0,"药品",IF(stditems!C819=3,"卷轴",IF(stditems!C819=43,"矿石",IF(stditems!C819=2,"可使用物品",IF(stditems!C819=64,"装备位置:腰带",IF(stditems!C819=62,"装备位置:鞋子",IF(stditems!C819=53,"装备位置:宝石\有气血石功能",IF(stditems!C819=63,"装备位置:灵石",IF(stditems!C819=65,"装备位置:官印",IF(stditems!C819=90,"装备位置:灵玉",IF(OR(stditems!C819=72,stditems!C819=73,stditems!C819=74),"装备位置:称号",IF(stditems!C819=30,"装备位置:勋章",IF(stditems!C819=28,"装备位置:马牌",IF(stditems!C819=12,"装备位置:盾牌",IF(OR(stditems!C819=66,stditems!C819=67),"装备位置:时装衣服",IF(OR(stditems!C819=68,stditems!C819=69),"装备位置:时装武器",IF(OR(stditems!C819=75,stditems!C819=76,stditems!C819=77),"装备位置:时装项链",IF(stditems!C819=78,"装备位置:时装头盔",IF(OR(stditems!C819=79,stditems!C819=80),"装备位置:时装手镯",IF(OR(stditems!C819=81,stditems!C819=82),"装备位置:时装戒指",IF(stditems!C819=83,"装备位置:时装勋章",IF(OR(stditems!C819=84,stditems!C819=85),"装备位置:时装腰带",IF(OR(stditems!C819=86,stditems!C819=87),"装备位置:时装靴子",IF(OR(stditems!C819=88,stditems!C819=89),"装备位置:时装宝石","其他物品"))))))))))))))))))))))))))))))))))))</f>
        <v>装备位置:戒指</v>
      </c>
      <c r="C819">
        <f>IF(OR(stditems!C819=5,stditems!C819=10,stditems!C819=11,stditems!C819=30,stditems!C819=16,stditems!C819=12,stditems!C819=25),0,IF(OR(stditems!C819=15,stditems!C819=19,stditems!C819=20,stditems!C819=21,stditems!C819=22,stditems!C819=23,stditems!C819=24,stditems!C819=26,stditems!C819=28,stditems!C819=29,stditems!C819=30,stditems!C819=53,stditems!C819=62,stditems!C819=63,stditems!C819=64,stditems!C819=65,stditems!C819=90),stditems!D819,""))</f>
        <v>0</v>
      </c>
      <c r="D819" t="str">
        <f>IF(ISNA( VLOOKUP(C819,attrDesc!A:C,2,FALSE)),"", "\250/"&amp;VLOOKUP(C819,attrDesc!A:C,2,FALSE)&amp;":"&amp;VLOOKUP(C819,attrDesc!A:C,3,FALSE))</f>
        <v/>
      </c>
      <c r="H819" t="str">
        <f t="shared" si="56"/>
        <v>151/装备位置:戒指</v>
      </c>
      <c r="I819" t="str">
        <f t="shared" si="57"/>
        <v>八卦の离=151/装备位置:戒指</v>
      </c>
      <c r="J819" t="str">
        <f t="shared" si="58"/>
        <v/>
      </c>
      <c r="K819" t="str">
        <f t="shared" si="55"/>
        <v/>
      </c>
    </row>
    <row r="820" spans="1:11" x14ac:dyDescent="0.2">
      <c r="A820" t="str">
        <f>IF(LEN(stditems!B820)=0,"",stditems!B820)</f>
        <v>八卦の艮</v>
      </c>
      <c r="B820" t="str">
        <f>IF(stditems!C820=15,"装备位置:头盔",IF(OR(stditems!C820=19,stditems!C820=20,stditems!C820=21),"装备位置:项链",IF(OR(stditems!C820=5,stditems!C820=6),"装备位置:武器",IF(OR(stditems!C820=10,stditems!C820=11),"装备位置:衣服",IF(stditems!C820=16,"装备位置:斗笠",IF(OR(stditems!C820=22,stditems!C820=23),"装备位置:戒指",IF(OR(stditems!C820=24,stditems!C820=26),"装备位置:手镯",IF(stditems!C820=31,"双击使用物品",IF(stditems!C820=4,"书籍,双击使用",IF(stditems!C820=25,"装备位置:毒符",IF(stditems!C820=41,"任务物品",IF(stditems!C820=56,"强化宝石",IF(stditems!C820=0,"药品",IF(stditems!C820=3,"卷轴",IF(stditems!C820=43,"矿石",IF(stditems!C820=2,"可使用物品",IF(stditems!C820=64,"装备位置:腰带",IF(stditems!C820=62,"装备位置:鞋子",IF(stditems!C820=53,"装备位置:宝石\有气血石功能",IF(stditems!C820=63,"装备位置:灵石",IF(stditems!C820=65,"装备位置:官印",IF(stditems!C820=90,"装备位置:灵玉",IF(OR(stditems!C820=72,stditems!C820=73,stditems!C820=74),"装备位置:称号",IF(stditems!C820=30,"装备位置:勋章",IF(stditems!C820=28,"装备位置:马牌",IF(stditems!C820=12,"装备位置:盾牌",IF(OR(stditems!C820=66,stditems!C820=67),"装备位置:时装衣服",IF(OR(stditems!C820=68,stditems!C820=69),"装备位置:时装武器",IF(OR(stditems!C820=75,stditems!C820=76,stditems!C820=77),"装备位置:时装项链",IF(stditems!C820=78,"装备位置:时装头盔",IF(OR(stditems!C820=79,stditems!C820=80),"装备位置:时装手镯",IF(OR(stditems!C820=81,stditems!C820=82),"装备位置:时装戒指",IF(stditems!C820=83,"装备位置:时装勋章",IF(OR(stditems!C820=84,stditems!C820=85),"装备位置:时装腰带",IF(OR(stditems!C820=86,stditems!C820=87),"装备位置:时装靴子",IF(OR(stditems!C820=88,stditems!C820=89),"装备位置:时装宝石","其他物品"))))))))))))))))))))))))))))))))))))</f>
        <v>装备位置:戒指</v>
      </c>
      <c r="C820">
        <f>IF(OR(stditems!C820=5,stditems!C820=10,stditems!C820=11,stditems!C820=30,stditems!C820=16,stditems!C820=12,stditems!C820=25),0,IF(OR(stditems!C820=15,stditems!C820=19,stditems!C820=20,stditems!C820=21,stditems!C820=22,stditems!C820=23,stditems!C820=24,stditems!C820=26,stditems!C820=28,stditems!C820=29,stditems!C820=30,stditems!C820=53,stditems!C820=62,stditems!C820=63,stditems!C820=64,stditems!C820=65,stditems!C820=90),stditems!D820,""))</f>
        <v>0</v>
      </c>
      <c r="D820" t="str">
        <f>IF(ISNA( VLOOKUP(C820,attrDesc!A:C,2,FALSE)),"", "\250/"&amp;VLOOKUP(C820,attrDesc!A:C,2,FALSE)&amp;":"&amp;VLOOKUP(C820,attrDesc!A:C,3,FALSE))</f>
        <v/>
      </c>
      <c r="H820" t="str">
        <f t="shared" si="56"/>
        <v>151/装备位置:戒指</v>
      </c>
      <c r="I820" t="str">
        <f t="shared" si="57"/>
        <v>八卦の艮=151/装备位置:戒指</v>
      </c>
      <c r="J820" t="str">
        <f t="shared" si="58"/>
        <v/>
      </c>
      <c r="K820" t="str">
        <f t="shared" si="55"/>
        <v/>
      </c>
    </row>
    <row r="821" spans="1:11" x14ac:dyDescent="0.2">
      <c r="A821" t="str">
        <f>IF(LEN(stditems!B821)=0,"",stditems!B821)</f>
        <v>八卦の兑</v>
      </c>
      <c r="B821" t="str">
        <f>IF(stditems!C821=15,"装备位置:头盔",IF(OR(stditems!C821=19,stditems!C821=20,stditems!C821=21),"装备位置:项链",IF(OR(stditems!C821=5,stditems!C821=6),"装备位置:武器",IF(OR(stditems!C821=10,stditems!C821=11),"装备位置:衣服",IF(stditems!C821=16,"装备位置:斗笠",IF(OR(stditems!C821=22,stditems!C821=23),"装备位置:戒指",IF(OR(stditems!C821=24,stditems!C821=26),"装备位置:手镯",IF(stditems!C821=31,"双击使用物品",IF(stditems!C821=4,"书籍,双击使用",IF(stditems!C821=25,"装备位置:毒符",IF(stditems!C821=41,"任务物品",IF(stditems!C821=56,"强化宝石",IF(stditems!C821=0,"药品",IF(stditems!C821=3,"卷轴",IF(stditems!C821=43,"矿石",IF(stditems!C821=2,"可使用物品",IF(stditems!C821=64,"装备位置:腰带",IF(stditems!C821=62,"装备位置:鞋子",IF(stditems!C821=53,"装备位置:宝石\有气血石功能",IF(stditems!C821=63,"装备位置:灵石",IF(stditems!C821=65,"装备位置:官印",IF(stditems!C821=90,"装备位置:灵玉",IF(OR(stditems!C821=72,stditems!C821=73,stditems!C821=74),"装备位置:称号",IF(stditems!C821=30,"装备位置:勋章",IF(stditems!C821=28,"装备位置:马牌",IF(stditems!C821=12,"装备位置:盾牌",IF(OR(stditems!C821=66,stditems!C821=67),"装备位置:时装衣服",IF(OR(stditems!C821=68,stditems!C821=69),"装备位置:时装武器",IF(OR(stditems!C821=75,stditems!C821=76,stditems!C821=77),"装备位置:时装项链",IF(stditems!C821=78,"装备位置:时装头盔",IF(OR(stditems!C821=79,stditems!C821=80),"装备位置:时装手镯",IF(OR(stditems!C821=81,stditems!C821=82),"装备位置:时装戒指",IF(stditems!C821=83,"装备位置:时装勋章",IF(OR(stditems!C821=84,stditems!C821=85),"装备位置:时装腰带",IF(OR(stditems!C821=86,stditems!C821=87),"装备位置:时装靴子",IF(OR(stditems!C821=88,stditems!C821=89),"装备位置:时装宝石","其他物品"))))))))))))))))))))))))))))))))))))</f>
        <v>装备位置:戒指</v>
      </c>
      <c r="C821">
        <f>IF(OR(stditems!C821=5,stditems!C821=10,stditems!C821=11,stditems!C821=30,stditems!C821=16,stditems!C821=12,stditems!C821=25),0,IF(OR(stditems!C821=15,stditems!C821=19,stditems!C821=20,stditems!C821=21,stditems!C821=22,stditems!C821=23,stditems!C821=24,stditems!C821=26,stditems!C821=28,stditems!C821=29,stditems!C821=30,stditems!C821=53,stditems!C821=62,stditems!C821=63,stditems!C821=64,stditems!C821=65,stditems!C821=90),stditems!D821,""))</f>
        <v>0</v>
      </c>
      <c r="D821" t="str">
        <f>IF(ISNA( VLOOKUP(C821,attrDesc!A:C,2,FALSE)),"", "\250/"&amp;VLOOKUP(C821,attrDesc!A:C,2,FALSE)&amp;":"&amp;VLOOKUP(C821,attrDesc!A:C,3,FALSE))</f>
        <v/>
      </c>
      <c r="H821" t="str">
        <f t="shared" si="56"/>
        <v>151/装备位置:戒指</v>
      </c>
      <c r="I821" t="str">
        <f t="shared" si="57"/>
        <v>八卦の兑=151/装备位置:戒指</v>
      </c>
      <c r="J821" t="str">
        <f t="shared" si="58"/>
        <v/>
      </c>
      <c r="K821" t="str">
        <f t="shared" si="55"/>
        <v/>
      </c>
    </row>
    <row r="822" spans="1:11" x14ac:dyDescent="0.2">
      <c r="A822" t="str">
        <f>IF(LEN(stditems!B822)=0,"",stditems!B822)</f>
        <v>五行の土</v>
      </c>
      <c r="B822" t="str">
        <f>IF(stditems!C822=15,"装备位置:头盔",IF(OR(stditems!C822=19,stditems!C822=20,stditems!C822=21),"装备位置:项链",IF(OR(stditems!C822=5,stditems!C822=6),"装备位置:武器",IF(OR(stditems!C822=10,stditems!C822=11),"装备位置:衣服",IF(stditems!C822=16,"装备位置:斗笠",IF(OR(stditems!C822=22,stditems!C822=23),"装备位置:戒指",IF(OR(stditems!C822=24,stditems!C822=26),"装备位置:手镯",IF(stditems!C822=31,"双击使用物品",IF(stditems!C822=4,"书籍,双击使用",IF(stditems!C822=25,"装备位置:毒符",IF(stditems!C822=41,"任务物品",IF(stditems!C822=56,"强化宝石",IF(stditems!C822=0,"药品",IF(stditems!C822=3,"卷轴",IF(stditems!C822=43,"矿石",IF(stditems!C822=2,"可使用物品",IF(stditems!C822=64,"装备位置:腰带",IF(stditems!C822=62,"装备位置:鞋子",IF(stditems!C822=53,"装备位置:宝石\有气血石功能",IF(stditems!C822=63,"装备位置:灵石",IF(stditems!C822=65,"装备位置:官印",IF(stditems!C822=90,"装备位置:灵玉",IF(OR(stditems!C822=72,stditems!C822=73,stditems!C822=74),"装备位置:称号",IF(stditems!C822=30,"装备位置:勋章",IF(stditems!C822=28,"装备位置:马牌",IF(stditems!C822=12,"装备位置:盾牌",IF(OR(stditems!C822=66,stditems!C822=67),"装备位置:时装衣服",IF(OR(stditems!C822=68,stditems!C822=69),"装备位置:时装武器",IF(OR(stditems!C822=75,stditems!C822=76,stditems!C822=77),"装备位置:时装项链",IF(stditems!C822=78,"装备位置:时装头盔",IF(OR(stditems!C822=79,stditems!C822=80),"装备位置:时装手镯",IF(OR(stditems!C822=81,stditems!C822=82),"装备位置:时装戒指",IF(stditems!C822=83,"装备位置:时装勋章",IF(OR(stditems!C822=84,stditems!C822=85),"装备位置:时装腰带",IF(OR(stditems!C822=86,stditems!C822=87),"装备位置:时装靴子",IF(OR(stditems!C822=88,stditems!C822=89),"装备位置:时装宝石","其他物品"))))))))))))))))))))))))))))))))))))</f>
        <v>装备位置:戒指</v>
      </c>
      <c r="C822">
        <f>IF(OR(stditems!C822=5,stditems!C822=10,stditems!C822=11,stditems!C822=30,stditems!C822=16,stditems!C822=12,stditems!C822=25),0,IF(OR(stditems!C822=15,stditems!C822=19,stditems!C822=20,stditems!C822=21,stditems!C822=22,stditems!C822=23,stditems!C822=24,stditems!C822=26,stditems!C822=28,stditems!C822=29,stditems!C822=30,stditems!C822=53,stditems!C822=62,stditems!C822=63,stditems!C822=64,stditems!C822=65,stditems!C822=90),stditems!D822,""))</f>
        <v>0</v>
      </c>
      <c r="D822" t="str">
        <f>IF(ISNA( VLOOKUP(C822,attrDesc!A:C,2,FALSE)),"", "\250/"&amp;VLOOKUP(C822,attrDesc!A:C,2,FALSE)&amp;":"&amp;VLOOKUP(C822,attrDesc!A:C,3,FALSE))</f>
        <v/>
      </c>
      <c r="H822" t="str">
        <f t="shared" si="56"/>
        <v>151/装备位置:戒指</v>
      </c>
      <c r="I822" t="str">
        <f t="shared" si="57"/>
        <v>五行の土=151/装备位置:戒指</v>
      </c>
      <c r="J822" t="str">
        <f t="shared" si="58"/>
        <v/>
      </c>
      <c r="K822" t="str">
        <f t="shared" ref="K822:K885" si="59">IF(LEN(J822)=0,"",A822&amp;"="&amp;J822)</f>
        <v/>
      </c>
    </row>
    <row r="823" spans="1:11" x14ac:dyDescent="0.2">
      <c r="A823" t="str">
        <f>IF(LEN(stditems!B823)=0,"",stditems!B823)</f>
        <v>五行の金</v>
      </c>
      <c r="B823" t="str">
        <f>IF(stditems!C823=15,"装备位置:头盔",IF(OR(stditems!C823=19,stditems!C823=20,stditems!C823=21),"装备位置:项链",IF(OR(stditems!C823=5,stditems!C823=6),"装备位置:武器",IF(OR(stditems!C823=10,stditems!C823=11),"装备位置:衣服",IF(stditems!C823=16,"装备位置:斗笠",IF(OR(stditems!C823=22,stditems!C823=23),"装备位置:戒指",IF(OR(stditems!C823=24,stditems!C823=26),"装备位置:手镯",IF(stditems!C823=31,"双击使用物品",IF(stditems!C823=4,"书籍,双击使用",IF(stditems!C823=25,"装备位置:毒符",IF(stditems!C823=41,"任务物品",IF(stditems!C823=56,"强化宝石",IF(stditems!C823=0,"药品",IF(stditems!C823=3,"卷轴",IF(stditems!C823=43,"矿石",IF(stditems!C823=2,"可使用物品",IF(stditems!C823=64,"装备位置:腰带",IF(stditems!C823=62,"装备位置:鞋子",IF(stditems!C823=53,"装备位置:宝石\有气血石功能",IF(stditems!C823=63,"装备位置:灵石",IF(stditems!C823=65,"装备位置:官印",IF(stditems!C823=90,"装备位置:灵玉",IF(OR(stditems!C823=72,stditems!C823=73,stditems!C823=74),"装备位置:称号",IF(stditems!C823=30,"装备位置:勋章",IF(stditems!C823=28,"装备位置:马牌",IF(stditems!C823=12,"装备位置:盾牌",IF(OR(stditems!C823=66,stditems!C823=67),"装备位置:时装衣服",IF(OR(stditems!C823=68,stditems!C823=69),"装备位置:时装武器",IF(OR(stditems!C823=75,stditems!C823=76,stditems!C823=77),"装备位置:时装项链",IF(stditems!C823=78,"装备位置:时装头盔",IF(OR(stditems!C823=79,stditems!C823=80),"装备位置:时装手镯",IF(OR(stditems!C823=81,stditems!C823=82),"装备位置:时装戒指",IF(stditems!C823=83,"装备位置:时装勋章",IF(OR(stditems!C823=84,stditems!C823=85),"装备位置:时装腰带",IF(OR(stditems!C823=86,stditems!C823=87),"装备位置:时装靴子",IF(OR(stditems!C823=88,stditems!C823=89),"装备位置:时装宝石","其他物品"))))))))))))))))))))))))))))))))))))</f>
        <v>装备位置:戒指</v>
      </c>
      <c r="C823">
        <f>IF(OR(stditems!C823=5,stditems!C823=10,stditems!C823=11,stditems!C823=30,stditems!C823=16,stditems!C823=12,stditems!C823=25),0,IF(OR(stditems!C823=15,stditems!C823=19,stditems!C823=20,stditems!C823=21,stditems!C823=22,stditems!C823=23,stditems!C823=24,stditems!C823=26,stditems!C823=28,stditems!C823=29,stditems!C823=30,stditems!C823=53,stditems!C823=62,stditems!C823=63,stditems!C823=64,stditems!C823=65,stditems!C823=90),stditems!D823,""))</f>
        <v>0</v>
      </c>
      <c r="D823" t="str">
        <f>IF(ISNA( VLOOKUP(C823,attrDesc!A:C,2,FALSE)),"", "\250/"&amp;VLOOKUP(C823,attrDesc!A:C,2,FALSE)&amp;":"&amp;VLOOKUP(C823,attrDesc!A:C,3,FALSE))</f>
        <v/>
      </c>
      <c r="H823" t="str">
        <f t="shared" si="56"/>
        <v>151/装备位置:戒指</v>
      </c>
      <c r="I823" t="str">
        <f t="shared" si="57"/>
        <v>五行の金=151/装备位置:戒指</v>
      </c>
      <c r="J823" t="str">
        <f t="shared" si="58"/>
        <v/>
      </c>
      <c r="K823" t="str">
        <f t="shared" si="59"/>
        <v/>
      </c>
    </row>
    <row r="824" spans="1:11" x14ac:dyDescent="0.2">
      <c r="A824" t="str">
        <f>IF(LEN(stditems!B824)=0,"",stditems!B824)</f>
        <v>五行の火</v>
      </c>
      <c r="B824" t="str">
        <f>IF(stditems!C824=15,"装备位置:头盔",IF(OR(stditems!C824=19,stditems!C824=20,stditems!C824=21),"装备位置:项链",IF(OR(stditems!C824=5,stditems!C824=6),"装备位置:武器",IF(OR(stditems!C824=10,stditems!C824=11),"装备位置:衣服",IF(stditems!C824=16,"装备位置:斗笠",IF(OR(stditems!C824=22,stditems!C824=23),"装备位置:戒指",IF(OR(stditems!C824=24,stditems!C824=26),"装备位置:手镯",IF(stditems!C824=31,"双击使用物品",IF(stditems!C824=4,"书籍,双击使用",IF(stditems!C824=25,"装备位置:毒符",IF(stditems!C824=41,"任务物品",IF(stditems!C824=56,"强化宝石",IF(stditems!C824=0,"药品",IF(stditems!C824=3,"卷轴",IF(stditems!C824=43,"矿石",IF(stditems!C824=2,"可使用物品",IF(stditems!C824=64,"装备位置:腰带",IF(stditems!C824=62,"装备位置:鞋子",IF(stditems!C824=53,"装备位置:宝石\有气血石功能",IF(stditems!C824=63,"装备位置:灵石",IF(stditems!C824=65,"装备位置:官印",IF(stditems!C824=90,"装备位置:灵玉",IF(OR(stditems!C824=72,stditems!C824=73,stditems!C824=74),"装备位置:称号",IF(stditems!C824=30,"装备位置:勋章",IF(stditems!C824=28,"装备位置:马牌",IF(stditems!C824=12,"装备位置:盾牌",IF(OR(stditems!C824=66,stditems!C824=67),"装备位置:时装衣服",IF(OR(stditems!C824=68,stditems!C824=69),"装备位置:时装武器",IF(OR(stditems!C824=75,stditems!C824=76,stditems!C824=77),"装备位置:时装项链",IF(stditems!C824=78,"装备位置:时装头盔",IF(OR(stditems!C824=79,stditems!C824=80),"装备位置:时装手镯",IF(OR(stditems!C824=81,stditems!C824=82),"装备位置:时装戒指",IF(stditems!C824=83,"装备位置:时装勋章",IF(OR(stditems!C824=84,stditems!C824=85),"装备位置:时装腰带",IF(OR(stditems!C824=86,stditems!C824=87),"装备位置:时装靴子",IF(OR(stditems!C824=88,stditems!C824=89),"装备位置:时装宝石","其他物品"))))))))))))))))))))))))))))))))))))</f>
        <v>装备位置:戒指</v>
      </c>
      <c r="C824">
        <f>IF(OR(stditems!C824=5,stditems!C824=10,stditems!C824=11,stditems!C824=30,stditems!C824=16,stditems!C824=12,stditems!C824=25),0,IF(OR(stditems!C824=15,stditems!C824=19,stditems!C824=20,stditems!C824=21,stditems!C824=22,stditems!C824=23,stditems!C824=24,stditems!C824=26,stditems!C824=28,stditems!C824=29,stditems!C824=30,stditems!C824=53,stditems!C824=62,stditems!C824=63,stditems!C824=64,stditems!C824=65,stditems!C824=90),stditems!D824,""))</f>
        <v>0</v>
      </c>
      <c r="D824" t="str">
        <f>IF(ISNA( VLOOKUP(C824,attrDesc!A:C,2,FALSE)),"", "\250/"&amp;VLOOKUP(C824,attrDesc!A:C,2,FALSE)&amp;":"&amp;VLOOKUP(C824,attrDesc!A:C,3,FALSE))</f>
        <v/>
      </c>
      <c r="H824" t="str">
        <f t="shared" si="56"/>
        <v>151/装备位置:戒指</v>
      </c>
      <c r="I824" t="str">
        <f t="shared" si="57"/>
        <v>五行の火=151/装备位置:戒指</v>
      </c>
      <c r="J824" t="str">
        <f t="shared" si="58"/>
        <v/>
      </c>
      <c r="K824" t="str">
        <f t="shared" si="59"/>
        <v/>
      </c>
    </row>
    <row r="825" spans="1:11" x14ac:dyDescent="0.2">
      <c r="A825" t="str">
        <f>IF(LEN(stditems!B825)=0,"",stditems!B825)</f>
        <v>五行の水</v>
      </c>
      <c r="B825" t="str">
        <f>IF(stditems!C825=15,"装备位置:头盔",IF(OR(stditems!C825=19,stditems!C825=20,stditems!C825=21),"装备位置:项链",IF(OR(stditems!C825=5,stditems!C825=6),"装备位置:武器",IF(OR(stditems!C825=10,stditems!C825=11),"装备位置:衣服",IF(stditems!C825=16,"装备位置:斗笠",IF(OR(stditems!C825=22,stditems!C825=23),"装备位置:戒指",IF(OR(stditems!C825=24,stditems!C825=26),"装备位置:手镯",IF(stditems!C825=31,"双击使用物品",IF(stditems!C825=4,"书籍,双击使用",IF(stditems!C825=25,"装备位置:毒符",IF(stditems!C825=41,"任务物品",IF(stditems!C825=56,"强化宝石",IF(stditems!C825=0,"药品",IF(stditems!C825=3,"卷轴",IF(stditems!C825=43,"矿石",IF(stditems!C825=2,"可使用物品",IF(stditems!C825=64,"装备位置:腰带",IF(stditems!C825=62,"装备位置:鞋子",IF(stditems!C825=53,"装备位置:宝石\有气血石功能",IF(stditems!C825=63,"装备位置:灵石",IF(stditems!C825=65,"装备位置:官印",IF(stditems!C825=90,"装备位置:灵玉",IF(OR(stditems!C825=72,stditems!C825=73,stditems!C825=74),"装备位置:称号",IF(stditems!C825=30,"装备位置:勋章",IF(stditems!C825=28,"装备位置:马牌",IF(stditems!C825=12,"装备位置:盾牌",IF(OR(stditems!C825=66,stditems!C825=67),"装备位置:时装衣服",IF(OR(stditems!C825=68,stditems!C825=69),"装备位置:时装武器",IF(OR(stditems!C825=75,stditems!C825=76,stditems!C825=77),"装备位置:时装项链",IF(stditems!C825=78,"装备位置:时装头盔",IF(OR(stditems!C825=79,stditems!C825=80),"装备位置:时装手镯",IF(OR(stditems!C825=81,stditems!C825=82),"装备位置:时装戒指",IF(stditems!C825=83,"装备位置:时装勋章",IF(OR(stditems!C825=84,stditems!C825=85),"装备位置:时装腰带",IF(OR(stditems!C825=86,stditems!C825=87),"装备位置:时装靴子",IF(OR(stditems!C825=88,stditems!C825=89),"装备位置:时装宝石","其他物品"))))))))))))))))))))))))))))))))))))</f>
        <v>装备位置:戒指</v>
      </c>
      <c r="C825">
        <f>IF(OR(stditems!C825=5,stditems!C825=10,stditems!C825=11,stditems!C825=30,stditems!C825=16,stditems!C825=12,stditems!C825=25),0,IF(OR(stditems!C825=15,stditems!C825=19,stditems!C825=20,stditems!C825=21,stditems!C825=22,stditems!C825=23,stditems!C825=24,stditems!C825=26,stditems!C825=28,stditems!C825=29,stditems!C825=30,stditems!C825=53,stditems!C825=62,stditems!C825=63,stditems!C825=64,stditems!C825=65,stditems!C825=90),stditems!D825,""))</f>
        <v>0</v>
      </c>
      <c r="D825" t="str">
        <f>IF(ISNA( VLOOKUP(C825,attrDesc!A:C,2,FALSE)),"", "\250/"&amp;VLOOKUP(C825,attrDesc!A:C,2,FALSE)&amp;":"&amp;VLOOKUP(C825,attrDesc!A:C,3,FALSE))</f>
        <v/>
      </c>
      <c r="H825" t="str">
        <f t="shared" si="56"/>
        <v>151/装备位置:戒指</v>
      </c>
      <c r="I825" t="str">
        <f t="shared" si="57"/>
        <v>五行の水=151/装备位置:戒指</v>
      </c>
      <c r="J825" t="str">
        <f t="shared" si="58"/>
        <v/>
      </c>
      <c r="K825" t="str">
        <f t="shared" si="59"/>
        <v/>
      </c>
    </row>
    <row r="826" spans="1:11" x14ac:dyDescent="0.2">
      <c r="A826" t="str">
        <f>IF(LEN(stditems!B826)=0,"",stditems!B826)</f>
        <v>五行の木</v>
      </c>
      <c r="B826" t="str">
        <f>IF(stditems!C826=15,"装备位置:头盔",IF(OR(stditems!C826=19,stditems!C826=20,stditems!C826=21),"装备位置:项链",IF(OR(stditems!C826=5,stditems!C826=6),"装备位置:武器",IF(OR(stditems!C826=10,stditems!C826=11),"装备位置:衣服",IF(stditems!C826=16,"装备位置:斗笠",IF(OR(stditems!C826=22,stditems!C826=23),"装备位置:戒指",IF(OR(stditems!C826=24,stditems!C826=26),"装备位置:手镯",IF(stditems!C826=31,"双击使用物品",IF(stditems!C826=4,"书籍,双击使用",IF(stditems!C826=25,"装备位置:毒符",IF(stditems!C826=41,"任务物品",IF(stditems!C826=56,"强化宝石",IF(stditems!C826=0,"药品",IF(stditems!C826=3,"卷轴",IF(stditems!C826=43,"矿石",IF(stditems!C826=2,"可使用物品",IF(stditems!C826=64,"装备位置:腰带",IF(stditems!C826=62,"装备位置:鞋子",IF(stditems!C826=53,"装备位置:宝石\有气血石功能",IF(stditems!C826=63,"装备位置:灵石",IF(stditems!C826=65,"装备位置:官印",IF(stditems!C826=90,"装备位置:灵玉",IF(OR(stditems!C826=72,stditems!C826=73,stditems!C826=74),"装备位置:称号",IF(stditems!C826=30,"装备位置:勋章",IF(stditems!C826=28,"装备位置:马牌",IF(stditems!C826=12,"装备位置:盾牌",IF(OR(stditems!C826=66,stditems!C826=67),"装备位置:时装衣服",IF(OR(stditems!C826=68,stditems!C826=69),"装备位置:时装武器",IF(OR(stditems!C826=75,stditems!C826=76,stditems!C826=77),"装备位置:时装项链",IF(stditems!C826=78,"装备位置:时装头盔",IF(OR(stditems!C826=79,stditems!C826=80),"装备位置:时装手镯",IF(OR(stditems!C826=81,stditems!C826=82),"装备位置:时装戒指",IF(stditems!C826=83,"装备位置:时装勋章",IF(OR(stditems!C826=84,stditems!C826=85),"装备位置:时装腰带",IF(OR(stditems!C826=86,stditems!C826=87),"装备位置:时装靴子",IF(OR(stditems!C826=88,stditems!C826=89),"装备位置:时装宝石","其他物品"))))))))))))))))))))))))))))))))))))</f>
        <v>装备位置:戒指</v>
      </c>
      <c r="C826">
        <f>IF(OR(stditems!C826=5,stditems!C826=10,stditems!C826=11,stditems!C826=30,stditems!C826=16,stditems!C826=12,stditems!C826=25),0,IF(OR(stditems!C826=15,stditems!C826=19,stditems!C826=20,stditems!C826=21,stditems!C826=22,stditems!C826=23,stditems!C826=24,stditems!C826=26,stditems!C826=28,stditems!C826=29,stditems!C826=30,stditems!C826=53,stditems!C826=62,stditems!C826=63,stditems!C826=64,stditems!C826=65,stditems!C826=90),stditems!D826,""))</f>
        <v>0</v>
      </c>
      <c r="D826" t="str">
        <f>IF(ISNA( VLOOKUP(C826,attrDesc!A:C,2,FALSE)),"", "\250/"&amp;VLOOKUP(C826,attrDesc!A:C,2,FALSE)&amp;":"&amp;VLOOKUP(C826,attrDesc!A:C,3,FALSE))</f>
        <v/>
      </c>
      <c r="H826" t="str">
        <f t="shared" si="56"/>
        <v>151/装备位置:戒指</v>
      </c>
      <c r="I826" t="str">
        <f t="shared" si="57"/>
        <v>五行の木=151/装备位置:戒指</v>
      </c>
      <c r="J826" t="str">
        <f t="shared" si="58"/>
        <v/>
      </c>
      <c r="K826" t="str">
        <f t="shared" si="59"/>
        <v/>
      </c>
    </row>
    <row r="827" spans="1:11" x14ac:dyDescent="0.2">
      <c r="A827" t="str">
        <f>IF(LEN(stditems!B827)=0,"",stditems!B827)</f>
        <v>两仪の阴</v>
      </c>
      <c r="B827" t="str">
        <f>IF(stditems!C827=15,"装备位置:头盔",IF(OR(stditems!C827=19,stditems!C827=20,stditems!C827=21),"装备位置:项链",IF(OR(stditems!C827=5,stditems!C827=6),"装备位置:武器",IF(OR(stditems!C827=10,stditems!C827=11),"装备位置:衣服",IF(stditems!C827=16,"装备位置:斗笠",IF(OR(stditems!C827=22,stditems!C827=23),"装备位置:戒指",IF(OR(stditems!C827=24,stditems!C827=26),"装备位置:手镯",IF(stditems!C827=31,"双击使用物品",IF(stditems!C827=4,"书籍,双击使用",IF(stditems!C827=25,"装备位置:毒符",IF(stditems!C827=41,"任务物品",IF(stditems!C827=56,"强化宝石",IF(stditems!C827=0,"药品",IF(stditems!C827=3,"卷轴",IF(stditems!C827=43,"矿石",IF(stditems!C827=2,"可使用物品",IF(stditems!C827=64,"装备位置:腰带",IF(stditems!C827=62,"装备位置:鞋子",IF(stditems!C827=53,"装备位置:宝石\有气血石功能",IF(stditems!C827=63,"装备位置:灵石",IF(stditems!C827=65,"装备位置:官印",IF(stditems!C827=90,"装备位置:灵玉",IF(OR(stditems!C827=72,stditems!C827=73,stditems!C827=74),"装备位置:称号",IF(stditems!C827=30,"装备位置:勋章",IF(stditems!C827=28,"装备位置:马牌",IF(stditems!C827=12,"装备位置:盾牌",IF(OR(stditems!C827=66,stditems!C827=67),"装备位置:时装衣服",IF(OR(stditems!C827=68,stditems!C827=69),"装备位置:时装武器",IF(OR(stditems!C827=75,stditems!C827=76,stditems!C827=77),"装备位置:时装项链",IF(stditems!C827=78,"装备位置:时装头盔",IF(OR(stditems!C827=79,stditems!C827=80),"装备位置:时装手镯",IF(OR(stditems!C827=81,stditems!C827=82),"装备位置:时装戒指",IF(stditems!C827=83,"装备位置:时装勋章",IF(OR(stditems!C827=84,stditems!C827=85),"装备位置:时装腰带",IF(OR(stditems!C827=86,stditems!C827=87),"装备位置:时装靴子",IF(OR(stditems!C827=88,stditems!C827=89),"装备位置:时装宝石","其他物品"))))))))))))))))))))))))))))))))))))</f>
        <v>装备位置:戒指</v>
      </c>
      <c r="C827">
        <f>IF(OR(stditems!C827=5,stditems!C827=10,stditems!C827=11,stditems!C827=30,stditems!C827=16,stditems!C827=12,stditems!C827=25),0,IF(OR(stditems!C827=15,stditems!C827=19,stditems!C827=20,stditems!C827=21,stditems!C827=22,stditems!C827=23,stditems!C827=24,stditems!C827=26,stditems!C827=28,stditems!C827=29,stditems!C827=30,stditems!C827=53,stditems!C827=62,stditems!C827=63,stditems!C827=64,stditems!C827=65,stditems!C827=90),stditems!D827,""))</f>
        <v>0</v>
      </c>
      <c r="D827" t="str">
        <f>IF(ISNA( VLOOKUP(C827,attrDesc!A:C,2,FALSE)),"", "\250/"&amp;VLOOKUP(C827,attrDesc!A:C,2,FALSE)&amp;":"&amp;VLOOKUP(C827,attrDesc!A:C,3,FALSE))</f>
        <v/>
      </c>
      <c r="H827" t="str">
        <f t="shared" si="56"/>
        <v>151/装备位置:戒指</v>
      </c>
      <c r="I827" t="str">
        <f t="shared" si="57"/>
        <v>两仪の阴=151/装备位置:戒指</v>
      </c>
      <c r="J827" t="str">
        <f t="shared" si="58"/>
        <v/>
      </c>
      <c r="K827" t="str">
        <f t="shared" si="59"/>
        <v/>
      </c>
    </row>
    <row r="828" spans="1:11" x14ac:dyDescent="0.2">
      <c r="A828" t="str">
        <f>IF(LEN(stditems!B828)=0,"",stditems!B828)</f>
        <v>两仪の阳</v>
      </c>
      <c r="B828" t="str">
        <f>IF(stditems!C828=15,"装备位置:头盔",IF(OR(stditems!C828=19,stditems!C828=20,stditems!C828=21),"装备位置:项链",IF(OR(stditems!C828=5,stditems!C828=6),"装备位置:武器",IF(OR(stditems!C828=10,stditems!C828=11),"装备位置:衣服",IF(stditems!C828=16,"装备位置:斗笠",IF(OR(stditems!C828=22,stditems!C828=23),"装备位置:戒指",IF(OR(stditems!C828=24,stditems!C828=26),"装备位置:手镯",IF(stditems!C828=31,"双击使用物品",IF(stditems!C828=4,"书籍,双击使用",IF(stditems!C828=25,"装备位置:毒符",IF(stditems!C828=41,"任务物品",IF(stditems!C828=56,"强化宝石",IF(stditems!C828=0,"药品",IF(stditems!C828=3,"卷轴",IF(stditems!C828=43,"矿石",IF(stditems!C828=2,"可使用物品",IF(stditems!C828=64,"装备位置:腰带",IF(stditems!C828=62,"装备位置:鞋子",IF(stditems!C828=53,"装备位置:宝石\有气血石功能",IF(stditems!C828=63,"装备位置:灵石",IF(stditems!C828=65,"装备位置:官印",IF(stditems!C828=90,"装备位置:灵玉",IF(OR(stditems!C828=72,stditems!C828=73,stditems!C828=74),"装备位置:称号",IF(stditems!C828=30,"装备位置:勋章",IF(stditems!C828=28,"装备位置:马牌",IF(stditems!C828=12,"装备位置:盾牌",IF(OR(stditems!C828=66,stditems!C828=67),"装备位置:时装衣服",IF(OR(stditems!C828=68,stditems!C828=69),"装备位置:时装武器",IF(OR(stditems!C828=75,stditems!C828=76,stditems!C828=77),"装备位置:时装项链",IF(stditems!C828=78,"装备位置:时装头盔",IF(OR(stditems!C828=79,stditems!C828=80),"装备位置:时装手镯",IF(OR(stditems!C828=81,stditems!C828=82),"装备位置:时装戒指",IF(stditems!C828=83,"装备位置:时装勋章",IF(OR(stditems!C828=84,stditems!C828=85),"装备位置:时装腰带",IF(OR(stditems!C828=86,stditems!C828=87),"装备位置:时装靴子",IF(OR(stditems!C828=88,stditems!C828=89),"装备位置:时装宝石","其他物品"))))))))))))))))))))))))))))))))))))</f>
        <v>装备位置:戒指</v>
      </c>
      <c r="C828">
        <f>IF(OR(stditems!C828=5,stditems!C828=10,stditems!C828=11,stditems!C828=30,stditems!C828=16,stditems!C828=12,stditems!C828=25),0,IF(OR(stditems!C828=15,stditems!C828=19,stditems!C828=20,stditems!C828=21,stditems!C828=22,stditems!C828=23,stditems!C828=24,stditems!C828=26,stditems!C828=28,stditems!C828=29,stditems!C828=30,stditems!C828=53,stditems!C828=62,stditems!C828=63,stditems!C828=64,stditems!C828=65,stditems!C828=90),stditems!D828,""))</f>
        <v>0</v>
      </c>
      <c r="D828" t="str">
        <f>IF(ISNA( VLOOKUP(C828,attrDesc!A:C,2,FALSE)),"", "\250/"&amp;VLOOKUP(C828,attrDesc!A:C,2,FALSE)&amp;":"&amp;VLOOKUP(C828,attrDesc!A:C,3,FALSE))</f>
        <v/>
      </c>
      <c r="H828" t="str">
        <f t="shared" si="56"/>
        <v>151/装备位置:戒指</v>
      </c>
      <c r="I828" t="str">
        <f t="shared" si="57"/>
        <v>两仪の阳=151/装备位置:戒指</v>
      </c>
      <c r="J828" t="str">
        <f t="shared" si="58"/>
        <v/>
      </c>
      <c r="K828" t="str">
        <f t="shared" si="59"/>
        <v/>
      </c>
    </row>
    <row r="829" spans="1:11" x14ac:dyDescent="0.2">
      <c r="A829" t="str">
        <f>IF(LEN(stditems!B829)=0,"",stditems!B829)</f>
        <v>三才の天</v>
      </c>
      <c r="B829" t="str">
        <f>IF(stditems!C829=15,"装备位置:头盔",IF(OR(stditems!C829=19,stditems!C829=20,stditems!C829=21),"装备位置:项链",IF(OR(stditems!C829=5,stditems!C829=6),"装备位置:武器",IF(OR(stditems!C829=10,stditems!C829=11),"装备位置:衣服",IF(stditems!C829=16,"装备位置:斗笠",IF(OR(stditems!C829=22,stditems!C829=23),"装备位置:戒指",IF(OR(stditems!C829=24,stditems!C829=26),"装备位置:手镯",IF(stditems!C829=31,"双击使用物品",IF(stditems!C829=4,"书籍,双击使用",IF(stditems!C829=25,"装备位置:毒符",IF(stditems!C829=41,"任务物品",IF(stditems!C829=56,"强化宝石",IF(stditems!C829=0,"药品",IF(stditems!C829=3,"卷轴",IF(stditems!C829=43,"矿石",IF(stditems!C829=2,"可使用物品",IF(stditems!C829=64,"装备位置:腰带",IF(stditems!C829=62,"装备位置:鞋子",IF(stditems!C829=53,"装备位置:宝石\有气血石功能",IF(stditems!C829=63,"装备位置:灵石",IF(stditems!C829=65,"装备位置:官印",IF(stditems!C829=90,"装备位置:灵玉",IF(OR(stditems!C829=72,stditems!C829=73,stditems!C829=74),"装备位置:称号",IF(stditems!C829=30,"装备位置:勋章",IF(stditems!C829=28,"装备位置:马牌",IF(stditems!C829=12,"装备位置:盾牌",IF(OR(stditems!C829=66,stditems!C829=67),"装备位置:时装衣服",IF(OR(stditems!C829=68,stditems!C829=69),"装备位置:时装武器",IF(OR(stditems!C829=75,stditems!C829=76,stditems!C829=77),"装备位置:时装项链",IF(stditems!C829=78,"装备位置:时装头盔",IF(OR(stditems!C829=79,stditems!C829=80),"装备位置:时装手镯",IF(OR(stditems!C829=81,stditems!C829=82),"装备位置:时装戒指",IF(stditems!C829=83,"装备位置:时装勋章",IF(OR(stditems!C829=84,stditems!C829=85),"装备位置:时装腰带",IF(OR(stditems!C829=86,stditems!C829=87),"装备位置:时装靴子",IF(OR(stditems!C829=88,stditems!C829=89),"装备位置:时装宝石","其他物品"))))))))))))))))))))))))))))))))))))</f>
        <v>装备位置:戒指</v>
      </c>
      <c r="C829">
        <f>IF(OR(stditems!C829=5,stditems!C829=10,stditems!C829=11,stditems!C829=30,stditems!C829=16,stditems!C829=12,stditems!C829=25),0,IF(OR(stditems!C829=15,stditems!C829=19,stditems!C829=20,stditems!C829=21,stditems!C829=22,stditems!C829=23,stditems!C829=24,stditems!C829=26,stditems!C829=28,stditems!C829=29,stditems!C829=30,stditems!C829=53,stditems!C829=62,stditems!C829=63,stditems!C829=64,stditems!C829=65,stditems!C829=90),stditems!D829,""))</f>
        <v>0</v>
      </c>
      <c r="D829" t="str">
        <f>IF(ISNA( VLOOKUP(C829,attrDesc!A:C,2,FALSE)),"", "\250/"&amp;VLOOKUP(C829,attrDesc!A:C,2,FALSE)&amp;":"&amp;VLOOKUP(C829,attrDesc!A:C,3,FALSE))</f>
        <v/>
      </c>
      <c r="H829" t="str">
        <f t="shared" si="56"/>
        <v>151/装备位置:戒指</v>
      </c>
      <c r="I829" t="str">
        <f t="shared" si="57"/>
        <v>三才の天=151/装备位置:戒指</v>
      </c>
      <c r="J829" t="str">
        <f t="shared" si="58"/>
        <v/>
      </c>
      <c r="K829" t="str">
        <f t="shared" si="59"/>
        <v/>
      </c>
    </row>
    <row r="830" spans="1:11" x14ac:dyDescent="0.2">
      <c r="A830" t="str">
        <f>IF(LEN(stditems!B830)=0,"",stditems!B830)</f>
        <v>三才の地</v>
      </c>
      <c r="B830" t="str">
        <f>IF(stditems!C830=15,"装备位置:头盔",IF(OR(stditems!C830=19,stditems!C830=20,stditems!C830=21),"装备位置:项链",IF(OR(stditems!C830=5,stditems!C830=6),"装备位置:武器",IF(OR(stditems!C830=10,stditems!C830=11),"装备位置:衣服",IF(stditems!C830=16,"装备位置:斗笠",IF(OR(stditems!C830=22,stditems!C830=23),"装备位置:戒指",IF(OR(stditems!C830=24,stditems!C830=26),"装备位置:手镯",IF(stditems!C830=31,"双击使用物品",IF(stditems!C830=4,"书籍,双击使用",IF(stditems!C830=25,"装备位置:毒符",IF(stditems!C830=41,"任务物品",IF(stditems!C830=56,"强化宝石",IF(stditems!C830=0,"药品",IF(stditems!C830=3,"卷轴",IF(stditems!C830=43,"矿石",IF(stditems!C830=2,"可使用物品",IF(stditems!C830=64,"装备位置:腰带",IF(stditems!C830=62,"装备位置:鞋子",IF(stditems!C830=53,"装备位置:宝石\有气血石功能",IF(stditems!C830=63,"装备位置:灵石",IF(stditems!C830=65,"装备位置:官印",IF(stditems!C830=90,"装备位置:灵玉",IF(OR(stditems!C830=72,stditems!C830=73,stditems!C830=74),"装备位置:称号",IF(stditems!C830=30,"装备位置:勋章",IF(stditems!C830=28,"装备位置:马牌",IF(stditems!C830=12,"装备位置:盾牌",IF(OR(stditems!C830=66,stditems!C830=67),"装备位置:时装衣服",IF(OR(stditems!C830=68,stditems!C830=69),"装备位置:时装武器",IF(OR(stditems!C830=75,stditems!C830=76,stditems!C830=77),"装备位置:时装项链",IF(stditems!C830=78,"装备位置:时装头盔",IF(OR(stditems!C830=79,stditems!C830=80),"装备位置:时装手镯",IF(OR(stditems!C830=81,stditems!C830=82),"装备位置:时装戒指",IF(stditems!C830=83,"装备位置:时装勋章",IF(OR(stditems!C830=84,stditems!C830=85),"装备位置:时装腰带",IF(OR(stditems!C830=86,stditems!C830=87),"装备位置:时装靴子",IF(OR(stditems!C830=88,stditems!C830=89),"装备位置:时装宝石","其他物品"))))))))))))))))))))))))))))))))))))</f>
        <v>装备位置:戒指</v>
      </c>
      <c r="C830">
        <f>IF(OR(stditems!C830=5,stditems!C830=10,stditems!C830=11,stditems!C830=30,stditems!C830=16,stditems!C830=12,stditems!C830=25),0,IF(OR(stditems!C830=15,stditems!C830=19,stditems!C830=20,stditems!C830=21,stditems!C830=22,stditems!C830=23,stditems!C830=24,stditems!C830=26,stditems!C830=28,stditems!C830=29,stditems!C830=30,stditems!C830=53,stditems!C830=62,stditems!C830=63,stditems!C830=64,stditems!C830=65,stditems!C830=90),stditems!D830,""))</f>
        <v>0</v>
      </c>
      <c r="D830" t="str">
        <f>IF(ISNA( VLOOKUP(C830,attrDesc!A:C,2,FALSE)),"", "\250/"&amp;VLOOKUP(C830,attrDesc!A:C,2,FALSE)&amp;":"&amp;VLOOKUP(C830,attrDesc!A:C,3,FALSE))</f>
        <v/>
      </c>
      <c r="H830" t="str">
        <f t="shared" si="56"/>
        <v>151/装备位置:戒指</v>
      </c>
      <c r="I830" t="str">
        <f t="shared" si="57"/>
        <v>三才の地=151/装备位置:戒指</v>
      </c>
      <c r="J830" t="str">
        <f t="shared" si="58"/>
        <v/>
      </c>
      <c r="K830" t="str">
        <f t="shared" si="59"/>
        <v/>
      </c>
    </row>
    <row r="831" spans="1:11" x14ac:dyDescent="0.2">
      <c r="A831" t="str">
        <f>IF(LEN(stditems!B831)=0,"",stditems!B831)</f>
        <v>三才の人</v>
      </c>
      <c r="B831" t="str">
        <f>IF(stditems!C831=15,"装备位置:头盔",IF(OR(stditems!C831=19,stditems!C831=20,stditems!C831=21),"装备位置:项链",IF(OR(stditems!C831=5,stditems!C831=6),"装备位置:武器",IF(OR(stditems!C831=10,stditems!C831=11),"装备位置:衣服",IF(stditems!C831=16,"装备位置:斗笠",IF(OR(stditems!C831=22,stditems!C831=23),"装备位置:戒指",IF(OR(stditems!C831=24,stditems!C831=26),"装备位置:手镯",IF(stditems!C831=31,"双击使用物品",IF(stditems!C831=4,"书籍,双击使用",IF(stditems!C831=25,"装备位置:毒符",IF(stditems!C831=41,"任务物品",IF(stditems!C831=56,"强化宝石",IF(stditems!C831=0,"药品",IF(stditems!C831=3,"卷轴",IF(stditems!C831=43,"矿石",IF(stditems!C831=2,"可使用物品",IF(stditems!C831=64,"装备位置:腰带",IF(stditems!C831=62,"装备位置:鞋子",IF(stditems!C831=53,"装备位置:宝石\有气血石功能",IF(stditems!C831=63,"装备位置:灵石",IF(stditems!C831=65,"装备位置:官印",IF(stditems!C831=90,"装备位置:灵玉",IF(OR(stditems!C831=72,stditems!C831=73,stditems!C831=74),"装备位置:称号",IF(stditems!C831=30,"装备位置:勋章",IF(stditems!C831=28,"装备位置:马牌",IF(stditems!C831=12,"装备位置:盾牌",IF(OR(stditems!C831=66,stditems!C831=67),"装备位置:时装衣服",IF(OR(stditems!C831=68,stditems!C831=69),"装备位置:时装武器",IF(OR(stditems!C831=75,stditems!C831=76,stditems!C831=77),"装备位置:时装项链",IF(stditems!C831=78,"装备位置:时装头盔",IF(OR(stditems!C831=79,stditems!C831=80),"装备位置:时装手镯",IF(OR(stditems!C831=81,stditems!C831=82),"装备位置:时装戒指",IF(stditems!C831=83,"装备位置:时装勋章",IF(OR(stditems!C831=84,stditems!C831=85),"装备位置:时装腰带",IF(OR(stditems!C831=86,stditems!C831=87),"装备位置:时装靴子",IF(OR(stditems!C831=88,stditems!C831=89),"装备位置:时装宝石","其他物品"))))))))))))))))))))))))))))))))))))</f>
        <v>装备位置:戒指</v>
      </c>
      <c r="C831">
        <f>IF(OR(stditems!C831=5,stditems!C831=10,stditems!C831=11,stditems!C831=30,stditems!C831=16,stditems!C831=12,stditems!C831=25),0,IF(OR(stditems!C831=15,stditems!C831=19,stditems!C831=20,stditems!C831=21,stditems!C831=22,stditems!C831=23,stditems!C831=24,stditems!C831=26,stditems!C831=28,stditems!C831=29,stditems!C831=30,stditems!C831=53,stditems!C831=62,stditems!C831=63,stditems!C831=64,stditems!C831=65,stditems!C831=90),stditems!D831,""))</f>
        <v>0</v>
      </c>
      <c r="D831" t="str">
        <f>IF(ISNA( VLOOKUP(C831,attrDesc!A:C,2,FALSE)),"", "\250/"&amp;VLOOKUP(C831,attrDesc!A:C,2,FALSE)&amp;":"&amp;VLOOKUP(C831,attrDesc!A:C,3,FALSE))</f>
        <v/>
      </c>
      <c r="H831" t="str">
        <f t="shared" si="56"/>
        <v>151/装备位置:戒指</v>
      </c>
      <c r="I831" t="str">
        <f t="shared" si="57"/>
        <v>三才の人=151/装备位置:戒指</v>
      </c>
      <c r="J831" t="str">
        <f t="shared" si="58"/>
        <v/>
      </c>
      <c r="K831" t="str">
        <f t="shared" si="59"/>
        <v/>
      </c>
    </row>
    <row r="832" spans="1:11" x14ac:dyDescent="0.2">
      <c r="A832" t="str">
        <f>IF(LEN(stditems!B832)=0,"",stditems!B832)</f>
        <v>四象の青龙</v>
      </c>
      <c r="B832" t="str">
        <f>IF(stditems!C832=15,"装备位置:头盔",IF(OR(stditems!C832=19,stditems!C832=20,stditems!C832=21),"装备位置:项链",IF(OR(stditems!C832=5,stditems!C832=6),"装备位置:武器",IF(OR(stditems!C832=10,stditems!C832=11),"装备位置:衣服",IF(stditems!C832=16,"装备位置:斗笠",IF(OR(stditems!C832=22,stditems!C832=23),"装备位置:戒指",IF(OR(stditems!C832=24,stditems!C832=26),"装备位置:手镯",IF(stditems!C832=31,"双击使用物品",IF(stditems!C832=4,"书籍,双击使用",IF(stditems!C832=25,"装备位置:毒符",IF(stditems!C832=41,"任务物品",IF(stditems!C832=56,"强化宝石",IF(stditems!C832=0,"药品",IF(stditems!C832=3,"卷轴",IF(stditems!C832=43,"矿石",IF(stditems!C832=2,"可使用物品",IF(stditems!C832=64,"装备位置:腰带",IF(stditems!C832=62,"装备位置:鞋子",IF(stditems!C832=53,"装备位置:宝石\有气血石功能",IF(stditems!C832=63,"装备位置:灵石",IF(stditems!C832=65,"装备位置:官印",IF(stditems!C832=90,"装备位置:灵玉",IF(OR(stditems!C832=72,stditems!C832=73,stditems!C832=74),"装备位置:称号",IF(stditems!C832=30,"装备位置:勋章",IF(stditems!C832=28,"装备位置:马牌",IF(stditems!C832=12,"装备位置:盾牌",IF(OR(stditems!C832=66,stditems!C832=67),"装备位置:时装衣服",IF(OR(stditems!C832=68,stditems!C832=69),"装备位置:时装武器",IF(OR(stditems!C832=75,stditems!C832=76,stditems!C832=77),"装备位置:时装项链",IF(stditems!C832=78,"装备位置:时装头盔",IF(OR(stditems!C832=79,stditems!C832=80),"装备位置:时装手镯",IF(OR(stditems!C832=81,stditems!C832=82),"装备位置:时装戒指",IF(stditems!C832=83,"装备位置:时装勋章",IF(OR(stditems!C832=84,stditems!C832=85),"装备位置:时装腰带",IF(OR(stditems!C832=86,stditems!C832=87),"装备位置:时装靴子",IF(OR(stditems!C832=88,stditems!C832=89),"装备位置:时装宝石","其他物品"))))))))))))))))))))))))))))))))))))</f>
        <v>装备位置:戒指</v>
      </c>
      <c r="C832">
        <f>IF(OR(stditems!C832=5,stditems!C832=10,stditems!C832=11,stditems!C832=30,stditems!C832=16,stditems!C832=12,stditems!C832=25),0,IF(OR(stditems!C832=15,stditems!C832=19,stditems!C832=20,stditems!C832=21,stditems!C832=22,stditems!C832=23,stditems!C832=24,stditems!C832=26,stditems!C832=28,stditems!C832=29,stditems!C832=30,stditems!C832=53,stditems!C832=62,stditems!C832=63,stditems!C832=64,stditems!C832=65,stditems!C832=90),stditems!D832,""))</f>
        <v>0</v>
      </c>
      <c r="D832" t="str">
        <f>IF(ISNA( VLOOKUP(C832,attrDesc!A:C,2,FALSE)),"", "\250/"&amp;VLOOKUP(C832,attrDesc!A:C,2,FALSE)&amp;":"&amp;VLOOKUP(C832,attrDesc!A:C,3,FALSE))</f>
        <v/>
      </c>
      <c r="H832" t="str">
        <f t="shared" si="56"/>
        <v>151/装备位置:戒指</v>
      </c>
      <c r="I832" t="str">
        <f t="shared" si="57"/>
        <v>四象の青龙=151/装备位置:戒指</v>
      </c>
      <c r="J832" t="str">
        <f t="shared" si="58"/>
        <v/>
      </c>
      <c r="K832" t="str">
        <f t="shared" si="59"/>
        <v/>
      </c>
    </row>
    <row r="833" spans="1:11" x14ac:dyDescent="0.2">
      <c r="A833" t="str">
        <f>IF(LEN(stditems!B833)=0,"",stditems!B833)</f>
        <v>四象の白虎</v>
      </c>
      <c r="B833" t="str">
        <f>IF(stditems!C833=15,"装备位置:头盔",IF(OR(stditems!C833=19,stditems!C833=20,stditems!C833=21),"装备位置:项链",IF(OR(stditems!C833=5,stditems!C833=6),"装备位置:武器",IF(OR(stditems!C833=10,stditems!C833=11),"装备位置:衣服",IF(stditems!C833=16,"装备位置:斗笠",IF(OR(stditems!C833=22,stditems!C833=23),"装备位置:戒指",IF(OR(stditems!C833=24,stditems!C833=26),"装备位置:手镯",IF(stditems!C833=31,"双击使用物品",IF(stditems!C833=4,"书籍,双击使用",IF(stditems!C833=25,"装备位置:毒符",IF(stditems!C833=41,"任务物品",IF(stditems!C833=56,"强化宝石",IF(stditems!C833=0,"药品",IF(stditems!C833=3,"卷轴",IF(stditems!C833=43,"矿石",IF(stditems!C833=2,"可使用物品",IF(stditems!C833=64,"装备位置:腰带",IF(stditems!C833=62,"装备位置:鞋子",IF(stditems!C833=53,"装备位置:宝石\有气血石功能",IF(stditems!C833=63,"装备位置:灵石",IF(stditems!C833=65,"装备位置:官印",IF(stditems!C833=90,"装备位置:灵玉",IF(OR(stditems!C833=72,stditems!C833=73,stditems!C833=74),"装备位置:称号",IF(stditems!C833=30,"装备位置:勋章",IF(stditems!C833=28,"装备位置:马牌",IF(stditems!C833=12,"装备位置:盾牌",IF(OR(stditems!C833=66,stditems!C833=67),"装备位置:时装衣服",IF(OR(stditems!C833=68,stditems!C833=69),"装备位置:时装武器",IF(OR(stditems!C833=75,stditems!C833=76,stditems!C833=77),"装备位置:时装项链",IF(stditems!C833=78,"装备位置:时装头盔",IF(OR(stditems!C833=79,stditems!C833=80),"装备位置:时装手镯",IF(OR(stditems!C833=81,stditems!C833=82),"装备位置:时装戒指",IF(stditems!C833=83,"装备位置:时装勋章",IF(OR(stditems!C833=84,stditems!C833=85),"装备位置:时装腰带",IF(OR(stditems!C833=86,stditems!C833=87),"装备位置:时装靴子",IF(OR(stditems!C833=88,stditems!C833=89),"装备位置:时装宝石","其他物品"))))))))))))))))))))))))))))))))))))</f>
        <v>装备位置:戒指</v>
      </c>
      <c r="C833">
        <f>IF(OR(stditems!C833=5,stditems!C833=10,stditems!C833=11,stditems!C833=30,stditems!C833=16,stditems!C833=12,stditems!C833=25),0,IF(OR(stditems!C833=15,stditems!C833=19,stditems!C833=20,stditems!C833=21,stditems!C833=22,stditems!C833=23,stditems!C833=24,stditems!C833=26,stditems!C833=28,stditems!C833=29,stditems!C833=30,stditems!C833=53,stditems!C833=62,stditems!C833=63,stditems!C833=64,stditems!C833=65,stditems!C833=90),stditems!D833,""))</f>
        <v>0</v>
      </c>
      <c r="D833" t="str">
        <f>IF(ISNA( VLOOKUP(C833,attrDesc!A:C,2,FALSE)),"", "\250/"&amp;VLOOKUP(C833,attrDesc!A:C,2,FALSE)&amp;":"&amp;VLOOKUP(C833,attrDesc!A:C,3,FALSE))</f>
        <v/>
      </c>
      <c r="H833" t="str">
        <f t="shared" si="56"/>
        <v>151/装备位置:戒指</v>
      </c>
      <c r="I833" t="str">
        <f t="shared" si="57"/>
        <v>四象の白虎=151/装备位置:戒指</v>
      </c>
      <c r="J833" t="str">
        <f t="shared" si="58"/>
        <v/>
      </c>
      <c r="K833" t="str">
        <f t="shared" si="59"/>
        <v/>
      </c>
    </row>
    <row r="834" spans="1:11" x14ac:dyDescent="0.2">
      <c r="A834" t="str">
        <f>IF(LEN(stditems!B834)=0,"",stditems!B834)</f>
        <v>四象の朱雀</v>
      </c>
      <c r="B834" t="str">
        <f>IF(stditems!C834=15,"装备位置:头盔",IF(OR(stditems!C834=19,stditems!C834=20,stditems!C834=21),"装备位置:项链",IF(OR(stditems!C834=5,stditems!C834=6),"装备位置:武器",IF(OR(stditems!C834=10,stditems!C834=11),"装备位置:衣服",IF(stditems!C834=16,"装备位置:斗笠",IF(OR(stditems!C834=22,stditems!C834=23),"装备位置:戒指",IF(OR(stditems!C834=24,stditems!C834=26),"装备位置:手镯",IF(stditems!C834=31,"双击使用物品",IF(stditems!C834=4,"书籍,双击使用",IF(stditems!C834=25,"装备位置:毒符",IF(stditems!C834=41,"任务物品",IF(stditems!C834=56,"强化宝石",IF(stditems!C834=0,"药品",IF(stditems!C834=3,"卷轴",IF(stditems!C834=43,"矿石",IF(stditems!C834=2,"可使用物品",IF(stditems!C834=64,"装备位置:腰带",IF(stditems!C834=62,"装备位置:鞋子",IF(stditems!C834=53,"装备位置:宝石\有气血石功能",IF(stditems!C834=63,"装备位置:灵石",IF(stditems!C834=65,"装备位置:官印",IF(stditems!C834=90,"装备位置:灵玉",IF(OR(stditems!C834=72,stditems!C834=73,stditems!C834=74),"装备位置:称号",IF(stditems!C834=30,"装备位置:勋章",IF(stditems!C834=28,"装备位置:马牌",IF(stditems!C834=12,"装备位置:盾牌",IF(OR(stditems!C834=66,stditems!C834=67),"装备位置:时装衣服",IF(OR(stditems!C834=68,stditems!C834=69),"装备位置:时装武器",IF(OR(stditems!C834=75,stditems!C834=76,stditems!C834=77),"装备位置:时装项链",IF(stditems!C834=78,"装备位置:时装头盔",IF(OR(stditems!C834=79,stditems!C834=80),"装备位置:时装手镯",IF(OR(stditems!C834=81,stditems!C834=82),"装备位置:时装戒指",IF(stditems!C834=83,"装备位置:时装勋章",IF(OR(stditems!C834=84,stditems!C834=85),"装备位置:时装腰带",IF(OR(stditems!C834=86,stditems!C834=87),"装备位置:时装靴子",IF(OR(stditems!C834=88,stditems!C834=89),"装备位置:时装宝石","其他物品"))))))))))))))))))))))))))))))))))))</f>
        <v>装备位置:戒指</v>
      </c>
      <c r="C834">
        <f>IF(OR(stditems!C834=5,stditems!C834=10,stditems!C834=11,stditems!C834=30,stditems!C834=16,stditems!C834=12,stditems!C834=25),0,IF(OR(stditems!C834=15,stditems!C834=19,stditems!C834=20,stditems!C834=21,stditems!C834=22,stditems!C834=23,stditems!C834=24,stditems!C834=26,stditems!C834=28,stditems!C834=29,stditems!C834=30,stditems!C834=53,stditems!C834=62,stditems!C834=63,stditems!C834=64,stditems!C834=65,stditems!C834=90),stditems!D834,""))</f>
        <v>0</v>
      </c>
      <c r="D834" t="str">
        <f>IF(ISNA( VLOOKUP(C834,attrDesc!A:C,2,FALSE)),"", "\250/"&amp;VLOOKUP(C834,attrDesc!A:C,2,FALSE)&amp;":"&amp;VLOOKUP(C834,attrDesc!A:C,3,FALSE))</f>
        <v/>
      </c>
      <c r="H834" t="str">
        <f t="shared" si="56"/>
        <v>151/装备位置:戒指</v>
      </c>
      <c r="I834" t="str">
        <f t="shared" si="57"/>
        <v>四象の朱雀=151/装备位置:戒指</v>
      </c>
      <c r="J834" t="str">
        <f t="shared" si="58"/>
        <v/>
      </c>
      <c r="K834" t="str">
        <f t="shared" si="59"/>
        <v/>
      </c>
    </row>
    <row r="835" spans="1:11" x14ac:dyDescent="0.2">
      <c r="A835" t="str">
        <f>IF(LEN(stditems!B835)=0,"",stditems!B835)</f>
        <v>四象の玄武</v>
      </c>
      <c r="B835" t="str">
        <f>IF(stditems!C835=15,"装备位置:头盔",IF(OR(stditems!C835=19,stditems!C835=20,stditems!C835=21),"装备位置:项链",IF(OR(stditems!C835=5,stditems!C835=6),"装备位置:武器",IF(OR(stditems!C835=10,stditems!C835=11),"装备位置:衣服",IF(stditems!C835=16,"装备位置:斗笠",IF(OR(stditems!C835=22,stditems!C835=23),"装备位置:戒指",IF(OR(stditems!C835=24,stditems!C835=26),"装备位置:手镯",IF(stditems!C835=31,"双击使用物品",IF(stditems!C835=4,"书籍,双击使用",IF(stditems!C835=25,"装备位置:毒符",IF(stditems!C835=41,"任务物品",IF(stditems!C835=56,"强化宝石",IF(stditems!C835=0,"药品",IF(stditems!C835=3,"卷轴",IF(stditems!C835=43,"矿石",IF(stditems!C835=2,"可使用物品",IF(stditems!C835=64,"装备位置:腰带",IF(stditems!C835=62,"装备位置:鞋子",IF(stditems!C835=53,"装备位置:宝石\有气血石功能",IF(stditems!C835=63,"装备位置:灵石",IF(stditems!C835=65,"装备位置:官印",IF(stditems!C835=90,"装备位置:灵玉",IF(OR(stditems!C835=72,stditems!C835=73,stditems!C835=74),"装备位置:称号",IF(stditems!C835=30,"装备位置:勋章",IF(stditems!C835=28,"装备位置:马牌",IF(stditems!C835=12,"装备位置:盾牌",IF(OR(stditems!C835=66,stditems!C835=67),"装备位置:时装衣服",IF(OR(stditems!C835=68,stditems!C835=69),"装备位置:时装武器",IF(OR(stditems!C835=75,stditems!C835=76,stditems!C835=77),"装备位置:时装项链",IF(stditems!C835=78,"装备位置:时装头盔",IF(OR(stditems!C835=79,stditems!C835=80),"装备位置:时装手镯",IF(OR(stditems!C835=81,stditems!C835=82),"装备位置:时装戒指",IF(stditems!C835=83,"装备位置:时装勋章",IF(OR(stditems!C835=84,stditems!C835=85),"装备位置:时装腰带",IF(OR(stditems!C835=86,stditems!C835=87),"装备位置:时装靴子",IF(OR(stditems!C835=88,stditems!C835=89),"装备位置:时装宝石","其他物品"))))))))))))))))))))))))))))))))))))</f>
        <v>装备位置:戒指</v>
      </c>
      <c r="C835">
        <f>IF(OR(stditems!C835=5,stditems!C835=10,stditems!C835=11,stditems!C835=30,stditems!C835=16,stditems!C835=12,stditems!C835=25),0,IF(OR(stditems!C835=15,stditems!C835=19,stditems!C835=20,stditems!C835=21,stditems!C835=22,stditems!C835=23,stditems!C835=24,stditems!C835=26,stditems!C835=28,stditems!C835=29,stditems!C835=30,stditems!C835=53,stditems!C835=62,stditems!C835=63,stditems!C835=64,stditems!C835=65,stditems!C835=90),stditems!D835,""))</f>
        <v>0</v>
      </c>
      <c r="D835" t="str">
        <f>IF(ISNA( VLOOKUP(C835,attrDesc!A:C,2,FALSE)),"", "\250/"&amp;VLOOKUP(C835,attrDesc!A:C,2,FALSE)&amp;":"&amp;VLOOKUP(C835,attrDesc!A:C,3,FALSE))</f>
        <v/>
      </c>
      <c r="H835" t="str">
        <f t="shared" ref="H835:H898" si="60">IF(LEN(A835)=0,"", IF(LEN(B835)=0,"","151/"&amp;B835)&amp;IF(LEN(D835)=0,"", "\249/"&amp;D835))</f>
        <v>151/装备位置:戒指</v>
      </c>
      <c r="I835" t="str">
        <f t="shared" ref="I835:I898" si="61">IF(LEN(H835)=0,"",A835&amp;"="&amp; H835)</f>
        <v>四象の玄武=151/装备位置:戒指</v>
      </c>
      <c r="J835" t="str">
        <f t="shared" ref="J835:J898" si="62">IF(LEN(E835)=0,"", "\168/[物品特性]\"&amp;E835) &amp;IF(LEN(F835)=0,"", "\168/[物品备注]\"&amp; F835)&amp;IF(LEN(G835)=0,"", "\168/[物品出处]\"&amp; G835)</f>
        <v/>
      </c>
      <c r="K835" t="str">
        <f t="shared" si="59"/>
        <v/>
      </c>
    </row>
    <row r="836" spans="1:11" x14ac:dyDescent="0.2">
      <c r="A836" t="str">
        <f>IF(LEN(stditems!B836)=0,"",stditems!B836)</f>
        <v>太初</v>
      </c>
      <c r="B836" t="str">
        <f>IF(stditems!C836=15,"装备位置:头盔",IF(OR(stditems!C836=19,stditems!C836=20,stditems!C836=21),"装备位置:项链",IF(OR(stditems!C836=5,stditems!C836=6),"装备位置:武器",IF(OR(stditems!C836=10,stditems!C836=11),"装备位置:衣服",IF(stditems!C836=16,"装备位置:斗笠",IF(OR(stditems!C836=22,stditems!C836=23),"装备位置:戒指",IF(OR(stditems!C836=24,stditems!C836=26),"装备位置:手镯",IF(stditems!C836=31,"双击使用物品",IF(stditems!C836=4,"书籍,双击使用",IF(stditems!C836=25,"装备位置:毒符",IF(stditems!C836=41,"任务物品",IF(stditems!C836=56,"强化宝石",IF(stditems!C836=0,"药品",IF(stditems!C836=3,"卷轴",IF(stditems!C836=43,"矿石",IF(stditems!C836=2,"可使用物品",IF(stditems!C836=64,"装备位置:腰带",IF(stditems!C836=62,"装备位置:鞋子",IF(stditems!C836=53,"装备位置:宝石\有气血石功能",IF(stditems!C836=63,"装备位置:灵石",IF(stditems!C836=65,"装备位置:官印",IF(stditems!C836=90,"装备位置:灵玉",IF(OR(stditems!C836=72,stditems!C836=73,stditems!C836=74),"装备位置:称号",IF(stditems!C836=30,"装备位置:勋章",IF(stditems!C836=28,"装备位置:马牌",IF(stditems!C836=12,"装备位置:盾牌",IF(OR(stditems!C836=66,stditems!C836=67),"装备位置:时装衣服",IF(OR(stditems!C836=68,stditems!C836=69),"装备位置:时装武器",IF(OR(stditems!C836=75,stditems!C836=76,stditems!C836=77),"装备位置:时装项链",IF(stditems!C836=78,"装备位置:时装头盔",IF(OR(stditems!C836=79,stditems!C836=80),"装备位置:时装手镯",IF(OR(stditems!C836=81,stditems!C836=82),"装备位置:时装戒指",IF(stditems!C836=83,"装备位置:时装勋章",IF(OR(stditems!C836=84,stditems!C836=85),"装备位置:时装腰带",IF(OR(stditems!C836=86,stditems!C836=87),"装备位置:时装靴子",IF(OR(stditems!C836=88,stditems!C836=89),"装备位置:时装宝石","其他物品"))))))))))))))))))))))))))))))))))))</f>
        <v>装备位置:戒指</v>
      </c>
      <c r="C836">
        <f>IF(OR(stditems!C836=5,stditems!C836=10,stditems!C836=11,stditems!C836=30,stditems!C836=16,stditems!C836=12,stditems!C836=25),0,IF(OR(stditems!C836=15,stditems!C836=19,stditems!C836=20,stditems!C836=21,stditems!C836=22,stditems!C836=23,stditems!C836=24,stditems!C836=26,stditems!C836=28,stditems!C836=29,stditems!C836=30,stditems!C836=53,stditems!C836=62,stditems!C836=63,stditems!C836=64,stditems!C836=65,stditems!C836=90),stditems!D836,""))</f>
        <v>0</v>
      </c>
      <c r="D836" t="str">
        <f>IF(ISNA( VLOOKUP(C836,attrDesc!A:C,2,FALSE)),"", "\250/"&amp;VLOOKUP(C836,attrDesc!A:C,2,FALSE)&amp;":"&amp;VLOOKUP(C836,attrDesc!A:C,3,FALSE))</f>
        <v/>
      </c>
      <c r="H836" t="str">
        <f t="shared" si="60"/>
        <v>151/装备位置:戒指</v>
      </c>
      <c r="I836" t="str">
        <f t="shared" si="61"/>
        <v>太初=151/装备位置:戒指</v>
      </c>
      <c r="J836" t="str">
        <f t="shared" si="62"/>
        <v/>
      </c>
      <c r="K836" t="str">
        <f t="shared" si="59"/>
        <v/>
      </c>
    </row>
    <row r="837" spans="1:11" x14ac:dyDescent="0.2">
      <c r="A837" t="str">
        <f>IF(LEN(stditems!B837)=0,"",stditems!B837)</f>
        <v>炼体</v>
      </c>
      <c r="B837" t="str">
        <f>IF(stditems!C837=15,"装备位置:头盔",IF(OR(stditems!C837=19,stditems!C837=20,stditems!C837=21),"装备位置:项链",IF(OR(stditems!C837=5,stditems!C837=6),"装备位置:武器",IF(OR(stditems!C837=10,stditems!C837=11),"装备位置:衣服",IF(stditems!C837=16,"装备位置:斗笠",IF(OR(stditems!C837=22,stditems!C837=23),"装备位置:戒指",IF(OR(stditems!C837=24,stditems!C837=26),"装备位置:手镯",IF(stditems!C837=31,"双击使用物品",IF(stditems!C837=4,"书籍,双击使用",IF(stditems!C837=25,"装备位置:毒符",IF(stditems!C837=41,"任务物品",IF(stditems!C837=56,"强化宝石",IF(stditems!C837=0,"药品",IF(stditems!C837=3,"卷轴",IF(stditems!C837=43,"矿石",IF(stditems!C837=2,"可使用物品",IF(stditems!C837=64,"装备位置:腰带",IF(stditems!C837=62,"装备位置:鞋子",IF(stditems!C837=53,"装备位置:宝石\有气血石功能",IF(stditems!C837=63,"装备位置:灵石",IF(stditems!C837=65,"装备位置:官印",IF(stditems!C837=90,"装备位置:灵玉",IF(OR(stditems!C837=72,stditems!C837=73,stditems!C837=74),"装备位置:称号",IF(stditems!C837=30,"装备位置:勋章",IF(stditems!C837=28,"装备位置:马牌",IF(stditems!C837=12,"装备位置:盾牌",IF(OR(stditems!C837=66,stditems!C837=67),"装备位置:时装衣服",IF(OR(stditems!C837=68,stditems!C837=69),"装备位置:时装武器",IF(OR(stditems!C837=75,stditems!C837=76,stditems!C837=77),"装备位置:时装项链",IF(stditems!C837=78,"装备位置:时装头盔",IF(OR(stditems!C837=79,stditems!C837=80),"装备位置:时装手镯",IF(OR(stditems!C837=81,stditems!C837=82),"装备位置:时装戒指",IF(stditems!C837=83,"装备位置:时装勋章",IF(OR(stditems!C837=84,stditems!C837=85),"装备位置:时装腰带",IF(OR(stditems!C837=86,stditems!C837=87),"装备位置:时装靴子",IF(OR(stditems!C837=88,stditems!C837=89),"装备位置:时装宝石","其他物品"))))))))))))))))))))))))))))))))))))</f>
        <v>装备位置:称号</v>
      </c>
      <c r="C837" t="str">
        <f>IF(OR(stditems!C837=5,stditems!C837=10,stditems!C837=11,stditems!C837=30,stditems!C837=16,stditems!C837=12,stditems!C837=25),0,IF(OR(stditems!C837=15,stditems!C837=19,stditems!C837=20,stditems!C837=21,stditems!C837=22,stditems!C837=23,stditems!C837=24,stditems!C837=26,stditems!C837=28,stditems!C837=29,stditems!C837=30,stditems!C837=53,stditems!C837=62,stditems!C837=63,stditems!C837=64,stditems!C837=65,stditems!C837=90),stditems!D837,""))</f>
        <v/>
      </c>
      <c r="D837" t="str">
        <f>IF(ISNA( VLOOKUP(C837,attrDesc!A:C,2,FALSE)),"", "\250/"&amp;VLOOKUP(C837,attrDesc!A:C,2,FALSE)&amp;":"&amp;VLOOKUP(C837,attrDesc!A:C,3,FALSE))</f>
        <v/>
      </c>
      <c r="E837" t="s">
        <v>1935</v>
      </c>
      <c r="F837" t="s">
        <v>1938</v>
      </c>
      <c r="H837" t="str">
        <f t="shared" si="60"/>
        <v>151/装备位置:称号</v>
      </c>
      <c r="I837" t="str">
        <f t="shared" si="61"/>
        <v>炼体=151/装备位置:称号</v>
      </c>
      <c r="J837" t="str">
        <f t="shared" si="62"/>
        <v>\168/[物品特性]\253/修仙证道\250/无需佩戴即可生效\168/[物品备注]\250/需要灵力和修为提升</v>
      </c>
      <c r="K837" t="str">
        <f t="shared" si="59"/>
        <v>炼体=\168/[物品特性]\253/修仙证道\250/无需佩戴即可生效\168/[物品备注]\250/需要灵力和修为提升</v>
      </c>
    </row>
    <row r="838" spans="1:11" x14ac:dyDescent="0.2">
      <c r="A838" t="str">
        <f>IF(LEN(stditems!B838)=0,"",stditems!B838)</f>
        <v>凝元</v>
      </c>
      <c r="B838" t="str">
        <f>IF(stditems!C838=15,"装备位置:头盔",IF(OR(stditems!C838=19,stditems!C838=20,stditems!C838=21),"装备位置:项链",IF(OR(stditems!C838=5,stditems!C838=6),"装备位置:武器",IF(OR(stditems!C838=10,stditems!C838=11),"装备位置:衣服",IF(stditems!C838=16,"装备位置:斗笠",IF(OR(stditems!C838=22,stditems!C838=23),"装备位置:戒指",IF(OR(stditems!C838=24,stditems!C838=26),"装备位置:手镯",IF(stditems!C838=31,"双击使用物品",IF(stditems!C838=4,"书籍,双击使用",IF(stditems!C838=25,"装备位置:毒符",IF(stditems!C838=41,"任务物品",IF(stditems!C838=56,"强化宝石",IF(stditems!C838=0,"药品",IF(stditems!C838=3,"卷轴",IF(stditems!C838=43,"矿石",IF(stditems!C838=2,"可使用物品",IF(stditems!C838=64,"装备位置:腰带",IF(stditems!C838=62,"装备位置:鞋子",IF(stditems!C838=53,"装备位置:宝石\有气血石功能",IF(stditems!C838=63,"装备位置:灵石",IF(stditems!C838=65,"装备位置:官印",IF(stditems!C838=90,"装备位置:灵玉",IF(OR(stditems!C838=72,stditems!C838=73,stditems!C838=74),"装备位置:称号",IF(stditems!C838=30,"装备位置:勋章",IF(stditems!C838=28,"装备位置:马牌",IF(stditems!C838=12,"装备位置:盾牌",IF(OR(stditems!C838=66,stditems!C838=67),"装备位置:时装衣服",IF(OR(stditems!C838=68,stditems!C838=69),"装备位置:时装武器",IF(OR(stditems!C838=75,stditems!C838=76,stditems!C838=77),"装备位置:时装项链",IF(stditems!C838=78,"装备位置:时装头盔",IF(OR(stditems!C838=79,stditems!C838=80),"装备位置:时装手镯",IF(OR(stditems!C838=81,stditems!C838=82),"装备位置:时装戒指",IF(stditems!C838=83,"装备位置:时装勋章",IF(OR(stditems!C838=84,stditems!C838=85),"装备位置:时装腰带",IF(OR(stditems!C838=86,stditems!C838=87),"装备位置:时装靴子",IF(OR(stditems!C838=88,stditems!C838=89),"装备位置:时装宝石","其他物品"))))))))))))))))))))))))))))))))))))</f>
        <v>装备位置:称号</v>
      </c>
      <c r="C838" t="str">
        <f>IF(OR(stditems!C838=5,stditems!C838=10,stditems!C838=11,stditems!C838=30,stditems!C838=16,stditems!C838=12,stditems!C838=25),0,IF(OR(stditems!C838=15,stditems!C838=19,stditems!C838=20,stditems!C838=21,stditems!C838=22,stditems!C838=23,stditems!C838=24,stditems!C838=26,stditems!C838=28,stditems!C838=29,stditems!C838=30,stditems!C838=53,stditems!C838=62,stditems!C838=63,stditems!C838=64,stditems!C838=65,stditems!C838=90),stditems!D838,""))</f>
        <v/>
      </c>
      <c r="D838" t="str">
        <f>IF(ISNA( VLOOKUP(C838,attrDesc!A:C,2,FALSE)),"", "\250/"&amp;VLOOKUP(C838,attrDesc!A:C,2,FALSE)&amp;":"&amp;VLOOKUP(C838,attrDesc!A:C,3,FALSE))</f>
        <v/>
      </c>
      <c r="E838" t="s">
        <v>1936</v>
      </c>
      <c r="F838" t="s">
        <v>1938</v>
      </c>
      <c r="H838" t="str">
        <f t="shared" si="60"/>
        <v>151/装备位置:称号</v>
      </c>
      <c r="I838" t="str">
        <f t="shared" si="61"/>
        <v>凝元=151/装备位置:称号</v>
      </c>
      <c r="J838" t="str">
        <f t="shared" si="62"/>
        <v>\168/[物品特性]\253/修仙证道\250/无需佩戴即可生效\168/[物品备注]\250/需要灵力和修为提升</v>
      </c>
      <c r="K838" t="str">
        <f t="shared" si="59"/>
        <v>凝元=\168/[物品特性]\253/修仙证道\250/无需佩戴即可生效\168/[物品备注]\250/需要灵力和修为提升</v>
      </c>
    </row>
    <row r="839" spans="1:11" x14ac:dyDescent="0.2">
      <c r="A839" t="str">
        <f>IF(LEN(stditems!B839)=0,"",stditems!B839)</f>
        <v>心炼</v>
      </c>
      <c r="B839" t="str">
        <f>IF(stditems!C839=15,"装备位置:头盔",IF(OR(stditems!C839=19,stditems!C839=20,stditems!C839=21),"装备位置:项链",IF(OR(stditems!C839=5,stditems!C839=6),"装备位置:武器",IF(OR(stditems!C839=10,stditems!C839=11),"装备位置:衣服",IF(stditems!C839=16,"装备位置:斗笠",IF(OR(stditems!C839=22,stditems!C839=23),"装备位置:戒指",IF(OR(stditems!C839=24,stditems!C839=26),"装备位置:手镯",IF(stditems!C839=31,"双击使用物品",IF(stditems!C839=4,"书籍,双击使用",IF(stditems!C839=25,"装备位置:毒符",IF(stditems!C839=41,"任务物品",IF(stditems!C839=56,"强化宝石",IF(stditems!C839=0,"药品",IF(stditems!C839=3,"卷轴",IF(stditems!C839=43,"矿石",IF(stditems!C839=2,"可使用物品",IF(stditems!C839=64,"装备位置:腰带",IF(stditems!C839=62,"装备位置:鞋子",IF(stditems!C839=53,"装备位置:宝石\有气血石功能",IF(stditems!C839=63,"装备位置:灵石",IF(stditems!C839=65,"装备位置:官印",IF(stditems!C839=90,"装备位置:灵玉",IF(OR(stditems!C839=72,stditems!C839=73,stditems!C839=74),"装备位置:称号",IF(stditems!C839=30,"装备位置:勋章",IF(stditems!C839=28,"装备位置:马牌",IF(stditems!C839=12,"装备位置:盾牌",IF(OR(stditems!C839=66,stditems!C839=67),"装备位置:时装衣服",IF(OR(stditems!C839=68,stditems!C839=69),"装备位置:时装武器",IF(OR(stditems!C839=75,stditems!C839=76,stditems!C839=77),"装备位置:时装项链",IF(stditems!C839=78,"装备位置:时装头盔",IF(OR(stditems!C839=79,stditems!C839=80),"装备位置:时装手镯",IF(OR(stditems!C839=81,stditems!C839=82),"装备位置:时装戒指",IF(stditems!C839=83,"装备位置:时装勋章",IF(OR(stditems!C839=84,stditems!C839=85),"装备位置:时装腰带",IF(OR(stditems!C839=86,stditems!C839=87),"装备位置:时装靴子",IF(OR(stditems!C839=88,stditems!C839=89),"装备位置:时装宝石","其他物品"))))))))))))))))))))))))))))))))))))</f>
        <v>装备位置:称号</v>
      </c>
      <c r="C839" t="str">
        <f>IF(OR(stditems!C839=5,stditems!C839=10,stditems!C839=11,stditems!C839=30,stditems!C839=16,stditems!C839=12,stditems!C839=25),0,IF(OR(stditems!C839=15,stditems!C839=19,stditems!C839=20,stditems!C839=21,stditems!C839=22,stditems!C839=23,stditems!C839=24,stditems!C839=26,stditems!C839=28,stditems!C839=29,stditems!C839=30,stditems!C839=53,stditems!C839=62,stditems!C839=63,stditems!C839=64,stditems!C839=65,stditems!C839=90),stditems!D839,""))</f>
        <v/>
      </c>
      <c r="D839" t="str">
        <f>IF(ISNA( VLOOKUP(C839,attrDesc!A:C,2,FALSE)),"", "\250/"&amp;VLOOKUP(C839,attrDesc!A:C,2,FALSE)&amp;":"&amp;VLOOKUP(C839,attrDesc!A:C,3,FALSE))</f>
        <v/>
      </c>
      <c r="E839" t="s">
        <v>1934</v>
      </c>
      <c r="F839" t="s">
        <v>1937</v>
      </c>
      <c r="H839" t="str">
        <f t="shared" si="60"/>
        <v>151/装备位置:称号</v>
      </c>
      <c r="I839" t="str">
        <f t="shared" si="61"/>
        <v>心炼=151/装备位置:称号</v>
      </c>
      <c r="J839" t="str">
        <f t="shared" si="62"/>
        <v>\168/[物品特性]\253/修仙证道\250/无需佩戴即可生效\168/[物品备注]\250/需要灵力和修为提升</v>
      </c>
      <c r="K839" t="str">
        <f t="shared" si="59"/>
        <v>心炼=\168/[物品特性]\253/修仙证道\250/无需佩戴即可生效\168/[物品备注]\250/需要灵力和修为提升</v>
      </c>
    </row>
    <row r="840" spans="1:11" x14ac:dyDescent="0.2">
      <c r="A840" t="str">
        <f>IF(LEN(stditems!B840)=0,"",stditems!B840)</f>
        <v>灵凝体</v>
      </c>
      <c r="B840" t="str">
        <f>IF(stditems!C840=15,"装备位置:头盔",IF(OR(stditems!C840=19,stditems!C840=20,stditems!C840=21),"装备位置:项链",IF(OR(stditems!C840=5,stditems!C840=6),"装备位置:武器",IF(OR(stditems!C840=10,stditems!C840=11),"装备位置:衣服",IF(stditems!C840=16,"装备位置:斗笠",IF(OR(stditems!C840=22,stditems!C840=23),"装备位置:戒指",IF(OR(stditems!C840=24,stditems!C840=26),"装备位置:手镯",IF(stditems!C840=31,"双击使用物品",IF(stditems!C840=4,"书籍,双击使用",IF(stditems!C840=25,"装备位置:毒符",IF(stditems!C840=41,"任务物品",IF(stditems!C840=56,"强化宝石",IF(stditems!C840=0,"药品",IF(stditems!C840=3,"卷轴",IF(stditems!C840=43,"矿石",IF(stditems!C840=2,"可使用物品",IF(stditems!C840=64,"装备位置:腰带",IF(stditems!C840=62,"装备位置:鞋子",IF(stditems!C840=53,"装备位置:宝石\有气血石功能",IF(stditems!C840=63,"装备位置:灵石",IF(stditems!C840=65,"装备位置:官印",IF(stditems!C840=90,"装备位置:灵玉",IF(OR(stditems!C840=72,stditems!C840=73,stditems!C840=74),"装备位置:称号",IF(stditems!C840=30,"装备位置:勋章",IF(stditems!C840=28,"装备位置:马牌",IF(stditems!C840=12,"装备位置:盾牌",IF(OR(stditems!C840=66,stditems!C840=67),"装备位置:时装衣服",IF(OR(stditems!C840=68,stditems!C840=69),"装备位置:时装武器",IF(OR(stditems!C840=75,stditems!C840=76,stditems!C840=77),"装备位置:时装项链",IF(stditems!C840=78,"装备位置:时装头盔",IF(OR(stditems!C840=79,stditems!C840=80),"装备位置:时装手镯",IF(OR(stditems!C840=81,stditems!C840=82),"装备位置:时装戒指",IF(stditems!C840=83,"装备位置:时装勋章",IF(OR(stditems!C840=84,stditems!C840=85),"装备位置:时装腰带",IF(OR(stditems!C840=86,stditems!C840=87),"装备位置:时装靴子",IF(OR(stditems!C840=88,stditems!C840=89),"装备位置:时装宝石","其他物品"))))))))))))))))))))))))))))))))))))</f>
        <v>装备位置:称号</v>
      </c>
      <c r="C840" t="str">
        <f>IF(OR(stditems!C840=5,stditems!C840=10,stditems!C840=11,stditems!C840=30,stditems!C840=16,stditems!C840=12,stditems!C840=25),0,IF(OR(stditems!C840=15,stditems!C840=19,stditems!C840=20,stditems!C840=21,stditems!C840=22,stditems!C840=23,stditems!C840=24,stditems!C840=26,stditems!C840=28,stditems!C840=29,stditems!C840=30,stditems!C840=53,stditems!C840=62,stditems!C840=63,stditems!C840=64,stditems!C840=65,stditems!C840=90),stditems!D840,""))</f>
        <v/>
      </c>
      <c r="D840" t="str">
        <f>IF(ISNA( VLOOKUP(C840,attrDesc!A:C,2,FALSE)),"", "\250/"&amp;VLOOKUP(C840,attrDesc!A:C,2,FALSE)&amp;":"&amp;VLOOKUP(C840,attrDesc!A:C,3,FALSE))</f>
        <v/>
      </c>
      <c r="E840" t="s">
        <v>1934</v>
      </c>
      <c r="F840" t="s">
        <v>1937</v>
      </c>
      <c r="H840" t="str">
        <f t="shared" si="60"/>
        <v>151/装备位置:称号</v>
      </c>
      <c r="I840" t="str">
        <f t="shared" si="61"/>
        <v>灵凝体=151/装备位置:称号</v>
      </c>
      <c r="J840" t="str">
        <f t="shared" si="62"/>
        <v>\168/[物品特性]\253/修仙证道\250/无需佩戴即可生效\168/[物品备注]\250/需要灵力和修为提升</v>
      </c>
      <c r="K840" t="str">
        <f t="shared" si="59"/>
        <v>灵凝体=\168/[物品特性]\253/修仙证道\250/无需佩戴即可生效\168/[物品备注]\250/需要灵力和修为提升</v>
      </c>
    </row>
    <row r="841" spans="1:11" x14ac:dyDescent="0.2">
      <c r="A841" t="str">
        <f>IF(LEN(stditems!B841)=0,"",stditems!B841)</f>
        <v>凝魄</v>
      </c>
      <c r="B841" t="str">
        <f>IF(stditems!C841=15,"装备位置:头盔",IF(OR(stditems!C841=19,stditems!C841=20,stditems!C841=21),"装备位置:项链",IF(OR(stditems!C841=5,stditems!C841=6),"装备位置:武器",IF(OR(stditems!C841=10,stditems!C841=11),"装备位置:衣服",IF(stditems!C841=16,"装备位置:斗笠",IF(OR(stditems!C841=22,stditems!C841=23),"装备位置:戒指",IF(OR(stditems!C841=24,stditems!C841=26),"装备位置:手镯",IF(stditems!C841=31,"双击使用物品",IF(stditems!C841=4,"书籍,双击使用",IF(stditems!C841=25,"装备位置:毒符",IF(stditems!C841=41,"任务物品",IF(stditems!C841=56,"强化宝石",IF(stditems!C841=0,"药品",IF(stditems!C841=3,"卷轴",IF(stditems!C841=43,"矿石",IF(stditems!C841=2,"可使用物品",IF(stditems!C841=64,"装备位置:腰带",IF(stditems!C841=62,"装备位置:鞋子",IF(stditems!C841=53,"装备位置:宝石\有气血石功能",IF(stditems!C841=63,"装备位置:灵石",IF(stditems!C841=65,"装备位置:官印",IF(stditems!C841=90,"装备位置:灵玉",IF(OR(stditems!C841=72,stditems!C841=73,stditems!C841=74),"装备位置:称号",IF(stditems!C841=30,"装备位置:勋章",IF(stditems!C841=28,"装备位置:马牌",IF(stditems!C841=12,"装备位置:盾牌",IF(OR(stditems!C841=66,stditems!C841=67),"装备位置:时装衣服",IF(OR(stditems!C841=68,stditems!C841=69),"装备位置:时装武器",IF(OR(stditems!C841=75,stditems!C841=76,stditems!C841=77),"装备位置:时装项链",IF(stditems!C841=78,"装备位置:时装头盔",IF(OR(stditems!C841=79,stditems!C841=80),"装备位置:时装手镯",IF(OR(stditems!C841=81,stditems!C841=82),"装备位置:时装戒指",IF(stditems!C841=83,"装备位置:时装勋章",IF(OR(stditems!C841=84,stditems!C841=85),"装备位置:时装腰带",IF(OR(stditems!C841=86,stditems!C841=87),"装备位置:时装靴子",IF(OR(stditems!C841=88,stditems!C841=89),"装备位置:时装宝石","其他物品"))))))))))))))))))))))))))))))))))))</f>
        <v>装备位置:称号</v>
      </c>
      <c r="C841" t="str">
        <f>IF(OR(stditems!C841=5,stditems!C841=10,stditems!C841=11,stditems!C841=30,stditems!C841=16,stditems!C841=12,stditems!C841=25),0,IF(OR(stditems!C841=15,stditems!C841=19,stditems!C841=20,stditems!C841=21,stditems!C841=22,stditems!C841=23,stditems!C841=24,stditems!C841=26,stditems!C841=28,stditems!C841=29,stditems!C841=30,stditems!C841=53,stditems!C841=62,stditems!C841=63,stditems!C841=64,stditems!C841=65,stditems!C841=90),stditems!D841,""))</f>
        <v/>
      </c>
      <c r="D841" t="str">
        <f>IF(ISNA( VLOOKUP(C841,attrDesc!A:C,2,FALSE)),"", "\250/"&amp;VLOOKUP(C841,attrDesc!A:C,2,FALSE)&amp;":"&amp;VLOOKUP(C841,attrDesc!A:C,3,FALSE))</f>
        <v/>
      </c>
      <c r="E841" t="s">
        <v>1934</v>
      </c>
      <c r="F841" t="s">
        <v>1937</v>
      </c>
      <c r="H841" t="str">
        <f t="shared" si="60"/>
        <v>151/装备位置:称号</v>
      </c>
      <c r="I841" t="str">
        <f t="shared" si="61"/>
        <v>凝魄=151/装备位置:称号</v>
      </c>
      <c r="J841" t="str">
        <f t="shared" si="62"/>
        <v>\168/[物品特性]\253/修仙证道\250/无需佩戴即可生效\168/[物品备注]\250/需要灵力和修为提升</v>
      </c>
      <c r="K841" t="str">
        <f t="shared" si="59"/>
        <v>凝魄=\168/[物品特性]\253/修仙证道\250/无需佩戴即可生效\168/[物品备注]\250/需要灵力和修为提升</v>
      </c>
    </row>
    <row r="842" spans="1:11" x14ac:dyDescent="0.2">
      <c r="A842" t="str">
        <f>IF(LEN(stditems!B842)=0,"",stditems!B842)</f>
        <v>炼魂</v>
      </c>
      <c r="B842" t="str">
        <f>IF(stditems!C842=15,"装备位置:头盔",IF(OR(stditems!C842=19,stditems!C842=20,stditems!C842=21),"装备位置:项链",IF(OR(stditems!C842=5,stditems!C842=6),"装备位置:武器",IF(OR(stditems!C842=10,stditems!C842=11),"装备位置:衣服",IF(stditems!C842=16,"装备位置:斗笠",IF(OR(stditems!C842=22,stditems!C842=23),"装备位置:戒指",IF(OR(stditems!C842=24,stditems!C842=26),"装备位置:手镯",IF(stditems!C842=31,"双击使用物品",IF(stditems!C842=4,"书籍,双击使用",IF(stditems!C842=25,"装备位置:毒符",IF(stditems!C842=41,"任务物品",IF(stditems!C842=56,"强化宝石",IF(stditems!C842=0,"药品",IF(stditems!C842=3,"卷轴",IF(stditems!C842=43,"矿石",IF(stditems!C842=2,"可使用物品",IF(stditems!C842=64,"装备位置:腰带",IF(stditems!C842=62,"装备位置:鞋子",IF(stditems!C842=53,"装备位置:宝石\有气血石功能",IF(stditems!C842=63,"装备位置:灵石",IF(stditems!C842=65,"装备位置:官印",IF(stditems!C842=90,"装备位置:灵玉",IF(OR(stditems!C842=72,stditems!C842=73,stditems!C842=74),"装备位置:称号",IF(stditems!C842=30,"装备位置:勋章",IF(stditems!C842=28,"装备位置:马牌",IF(stditems!C842=12,"装备位置:盾牌",IF(OR(stditems!C842=66,stditems!C842=67),"装备位置:时装衣服",IF(OR(stditems!C842=68,stditems!C842=69),"装备位置:时装武器",IF(OR(stditems!C842=75,stditems!C842=76,stditems!C842=77),"装备位置:时装项链",IF(stditems!C842=78,"装备位置:时装头盔",IF(OR(stditems!C842=79,stditems!C842=80),"装备位置:时装手镯",IF(OR(stditems!C842=81,stditems!C842=82),"装备位置:时装戒指",IF(stditems!C842=83,"装备位置:时装勋章",IF(OR(stditems!C842=84,stditems!C842=85),"装备位置:时装腰带",IF(OR(stditems!C842=86,stditems!C842=87),"装备位置:时装靴子",IF(OR(stditems!C842=88,stditems!C842=89),"装备位置:时装宝石","其他物品"))))))))))))))))))))))))))))))))))))</f>
        <v>装备位置:称号</v>
      </c>
      <c r="C842" t="str">
        <f>IF(OR(stditems!C842=5,stditems!C842=10,stditems!C842=11,stditems!C842=30,stditems!C842=16,stditems!C842=12,stditems!C842=25),0,IF(OR(stditems!C842=15,stditems!C842=19,stditems!C842=20,stditems!C842=21,stditems!C842=22,stditems!C842=23,stditems!C842=24,stditems!C842=26,stditems!C842=28,stditems!C842=29,stditems!C842=30,stditems!C842=53,stditems!C842=62,stditems!C842=63,stditems!C842=64,stditems!C842=65,stditems!C842=90),stditems!D842,""))</f>
        <v/>
      </c>
      <c r="D842" t="str">
        <f>IF(ISNA( VLOOKUP(C842,attrDesc!A:C,2,FALSE)),"", "\250/"&amp;VLOOKUP(C842,attrDesc!A:C,2,FALSE)&amp;":"&amp;VLOOKUP(C842,attrDesc!A:C,3,FALSE))</f>
        <v/>
      </c>
      <c r="E842" t="s">
        <v>1934</v>
      </c>
      <c r="F842" t="s">
        <v>1937</v>
      </c>
      <c r="H842" t="str">
        <f t="shared" si="60"/>
        <v>151/装备位置:称号</v>
      </c>
      <c r="I842" t="str">
        <f t="shared" si="61"/>
        <v>炼魂=151/装备位置:称号</v>
      </c>
      <c r="J842" t="str">
        <f t="shared" si="62"/>
        <v>\168/[物品特性]\253/修仙证道\250/无需佩戴即可生效\168/[物品备注]\250/需要灵力和修为提升</v>
      </c>
      <c r="K842" t="str">
        <f t="shared" si="59"/>
        <v>炼魂=\168/[物品特性]\253/修仙证道\250/无需佩戴即可生效\168/[物品备注]\250/需要灵力和修为提升</v>
      </c>
    </row>
    <row r="843" spans="1:11" x14ac:dyDescent="0.2">
      <c r="A843" t="str">
        <f>IF(LEN(stditems!B843)=0,"",stditems!B843)</f>
        <v>分神</v>
      </c>
      <c r="B843" t="str">
        <f>IF(stditems!C843=15,"装备位置:头盔",IF(OR(stditems!C843=19,stditems!C843=20,stditems!C843=21),"装备位置:项链",IF(OR(stditems!C843=5,stditems!C843=6),"装备位置:武器",IF(OR(stditems!C843=10,stditems!C843=11),"装备位置:衣服",IF(stditems!C843=16,"装备位置:斗笠",IF(OR(stditems!C843=22,stditems!C843=23),"装备位置:戒指",IF(OR(stditems!C843=24,stditems!C843=26),"装备位置:手镯",IF(stditems!C843=31,"双击使用物品",IF(stditems!C843=4,"书籍,双击使用",IF(stditems!C843=25,"装备位置:毒符",IF(stditems!C843=41,"任务物品",IF(stditems!C843=56,"强化宝石",IF(stditems!C843=0,"药品",IF(stditems!C843=3,"卷轴",IF(stditems!C843=43,"矿石",IF(stditems!C843=2,"可使用物品",IF(stditems!C843=64,"装备位置:腰带",IF(stditems!C843=62,"装备位置:鞋子",IF(stditems!C843=53,"装备位置:宝石\有气血石功能",IF(stditems!C843=63,"装备位置:灵石",IF(stditems!C843=65,"装备位置:官印",IF(stditems!C843=90,"装备位置:灵玉",IF(OR(stditems!C843=72,stditems!C843=73,stditems!C843=74),"装备位置:称号",IF(stditems!C843=30,"装备位置:勋章",IF(stditems!C843=28,"装备位置:马牌",IF(stditems!C843=12,"装备位置:盾牌",IF(OR(stditems!C843=66,stditems!C843=67),"装备位置:时装衣服",IF(OR(stditems!C843=68,stditems!C843=69),"装备位置:时装武器",IF(OR(stditems!C843=75,stditems!C843=76,stditems!C843=77),"装备位置:时装项链",IF(stditems!C843=78,"装备位置:时装头盔",IF(OR(stditems!C843=79,stditems!C843=80),"装备位置:时装手镯",IF(OR(stditems!C843=81,stditems!C843=82),"装备位置:时装戒指",IF(stditems!C843=83,"装备位置:时装勋章",IF(OR(stditems!C843=84,stditems!C843=85),"装备位置:时装腰带",IF(OR(stditems!C843=86,stditems!C843=87),"装备位置:时装靴子",IF(OR(stditems!C843=88,stditems!C843=89),"装备位置:时装宝石","其他物品"))))))))))))))))))))))))))))))))))))</f>
        <v>装备位置:称号</v>
      </c>
      <c r="C843" t="str">
        <f>IF(OR(stditems!C843=5,stditems!C843=10,stditems!C843=11,stditems!C843=30,stditems!C843=16,stditems!C843=12,stditems!C843=25),0,IF(OR(stditems!C843=15,stditems!C843=19,stditems!C843=20,stditems!C843=21,stditems!C843=22,stditems!C843=23,stditems!C843=24,stditems!C843=26,stditems!C843=28,stditems!C843=29,stditems!C843=30,stditems!C843=53,stditems!C843=62,stditems!C843=63,stditems!C843=64,stditems!C843=65,stditems!C843=90),stditems!D843,""))</f>
        <v/>
      </c>
      <c r="D843" t="str">
        <f>IF(ISNA( VLOOKUP(C843,attrDesc!A:C,2,FALSE)),"", "\250/"&amp;VLOOKUP(C843,attrDesc!A:C,2,FALSE)&amp;":"&amp;VLOOKUP(C843,attrDesc!A:C,3,FALSE))</f>
        <v/>
      </c>
      <c r="E843" t="s">
        <v>1934</v>
      </c>
      <c r="F843" t="s">
        <v>1937</v>
      </c>
      <c r="H843" t="str">
        <f t="shared" si="60"/>
        <v>151/装备位置:称号</v>
      </c>
      <c r="I843" t="str">
        <f t="shared" si="61"/>
        <v>分神=151/装备位置:称号</v>
      </c>
      <c r="J843" t="str">
        <f t="shared" si="62"/>
        <v>\168/[物品特性]\253/修仙证道\250/无需佩戴即可生效\168/[物品备注]\250/需要灵力和修为提升</v>
      </c>
      <c r="K843" t="str">
        <f t="shared" si="59"/>
        <v>分神=\168/[物品特性]\253/修仙证道\250/无需佩戴即可生效\168/[物品备注]\250/需要灵力和修为提升</v>
      </c>
    </row>
    <row r="844" spans="1:11" x14ac:dyDescent="0.2">
      <c r="A844" t="str">
        <f>IF(LEN(stditems!B844)=0,"",stditems!B844)</f>
        <v>归虚</v>
      </c>
      <c r="B844" t="str">
        <f>IF(stditems!C844=15,"装备位置:头盔",IF(OR(stditems!C844=19,stditems!C844=20,stditems!C844=21),"装备位置:项链",IF(OR(stditems!C844=5,stditems!C844=6),"装备位置:武器",IF(OR(stditems!C844=10,stditems!C844=11),"装备位置:衣服",IF(stditems!C844=16,"装备位置:斗笠",IF(OR(stditems!C844=22,stditems!C844=23),"装备位置:戒指",IF(OR(stditems!C844=24,stditems!C844=26),"装备位置:手镯",IF(stditems!C844=31,"双击使用物品",IF(stditems!C844=4,"书籍,双击使用",IF(stditems!C844=25,"装备位置:毒符",IF(stditems!C844=41,"任务物品",IF(stditems!C844=56,"强化宝石",IF(stditems!C844=0,"药品",IF(stditems!C844=3,"卷轴",IF(stditems!C844=43,"矿石",IF(stditems!C844=2,"可使用物品",IF(stditems!C844=64,"装备位置:腰带",IF(stditems!C844=62,"装备位置:鞋子",IF(stditems!C844=53,"装备位置:宝石\有气血石功能",IF(stditems!C844=63,"装备位置:灵石",IF(stditems!C844=65,"装备位置:官印",IF(stditems!C844=90,"装备位置:灵玉",IF(OR(stditems!C844=72,stditems!C844=73,stditems!C844=74),"装备位置:称号",IF(stditems!C844=30,"装备位置:勋章",IF(stditems!C844=28,"装备位置:马牌",IF(stditems!C844=12,"装备位置:盾牌",IF(OR(stditems!C844=66,stditems!C844=67),"装备位置:时装衣服",IF(OR(stditems!C844=68,stditems!C844=69),"装备位置:时装武器",IF(OR(stditems!C844=75,stditems!C844=76,stditems!C844=77),"装备位置:时装项链",IF(stditems!C844=78,"装备位置:时装头盔",IF(OR(stditems!C844=79,stditems!C844=80),"装备位置:时装手镯",IF(OR(stditems!C844=81,stditems!C844=82),"装备位置:时装戒指",IF(stditems!C844=83,"装备位置:时装勋章",IF(OR(stditems!C844=84,stditems!C844=85),"装备位置:时装腰带",IF(OR(stditems!C844=86,stditems!C844=87),"装备位置:时装靴子",IF(OR(stditems!C844=88,stditems!C844=89),"装备位置:时装宝石","其他物品"))))))))))))))))))))))))))))))))))))</f>
        <v>装备位置:称号</v>
      </c>
      <c r="C844" t="str">
        <f>IF(OR(stditems!C844=5,stditems!C844=10,stditems!C844=11,stditems!C844=30,stditems!C844=16,stditems!C844=12,stditems!C844=25),0,IF(OR(stditems!C844=15,stditems!C844=19,stditems!C844=20,stditems!C844=21,stditems!C844=22,stditems!C844=23,stditems!C844=24,stditems!C844=26,stditems!C844=28,stditems!C844=29,stditems!C844=30,stditems!C844=53,stditems!C844=62,stditems!C844=63,stditems!C844=64,stditems!C844=65,stditems!C844=90),stditems!D844,""))</f>
        <v/>
      </c>
      <c r="D844" t="str">
        <f>IF(ISNA( VLOOKUP(C844,attrDesc!A:C,2,FALSE)),"", "\250/"&amp;VLOOKUP(C844,attrDesc!A:C,2,FALSE)&amp;":"&amp;VLOOKUP(C844,attrDesc!A:C,3,FALSE))</f>
        <v/>
      </c>
      <c r="E844" t="s">
        <v>1934</v>
      </c>
      <c r="F844" t="s">
        <v>1937</v>
      </c>
      <c r="H844" t="str">
        <f t="shared" si="60"/>
        <v>151/装备位置:称号</v>
      </c>
      <c r="I844" t="str">
        <f t="shared" si="61"/>
        <v>归虚=151/装备位置:称号</v>
      </c>
      <c r="J844" t="str">
        <f t="shared" si="62"/>
        <v>\168/[物品特性]\253/修仙证道\250/无需佩戴即可生效\168/[物品备注]\250/需要灵力和修为提升</v>
      </c>
      <c r="K844" t="str">
        <f t="shared" si="59"/>
        <v>归虚=\168/[物品特性]\253/修仙证道\250/无需佩戴即可生效\168/[物品备注]\250/需要灵力和修为提升</v>
      </c>
    </row>
    <row r="845" spans="1:11" x14ac:dyDescent="0.2">
      <c r="A845" t="str">
        <f>IF(LEN(stditems!B845)=0,"",stditems!B845)</f>
        <v>渡劫</v>
      </c>
      <c r="B845" t="str">
        <f>IF(stditems!C845=15,"装备位置:头盔",IF(OR(stditems!C845=19,stditems!C845=20,stditems!C845=21),"装备位置:项链",IF(OR(stditems!C845=5,stditems!C845=6),"装备位置:武器",IF(OR(stditems!C845=10,stditems!C845=11),"装备位置:衣服",IF(stditems!C845=16,"装备位置:斗笠",IF(OR(stditems!C845=22,stditems!C845=23),"装备位置:戒指",IF(OR(stditems!C845=24,stditems!C845=26),"装备位置:手镯",IF(stditems!C845=31,"双击使用物品",IF(stditems!C845=4,"书籍,双击使用",IF(stditems!C845=25,"装备位置:毒符",IF(stditems!C845=41,"任务物品",IF(stditems!C845=56,"强化宝石",IF(stditems!C845=0,"药品",IF(stditems!C845=3,"卷轴",IF(stditems!C845=43,"矿石",IF(stditems!C845=2,"可使用物品",IF(stditems!C845=64,"装备位置:腰带",IF(stditems!C845=62,"装备位置:鞋子",IF(stditems!C845=53,"装备位置:宝石\有气血石功能",IF(stditems!C845=63,"装备位置:灵石",IF(stditems!C845=65,"装备位置:官印",IF(stditems!C845=90,"装备位置:灵玉",IF(OR(stditems!C845=72,stditems!C845=73,stditems!C845=74),"装备位置:称号",IF(stditems!C845=30,"装备位置:勋章",IF(stditems!C845=28,"装备位置:马牌",IF(stditems!C845=12,"装备位置:盾牌",IF(OR(stditems!C845=66,stditems!C845=67),"装备位置:时装衣服",IF(OR(stditems!C845=68,stditems!C845=69),"装备位置:时装武器",IF(OR(stditems!C845=75,stditems!C845=76,stditems!C845=77),"装备位置:时装项链",IF(stditems!C845=78,"装备位置:时装头盔",IF(OR(stditems!C845=79,stditems!C845=80),"装备位置:时装手镯",IF(OR(stditems!C845=81,stditems!C845=82),"装备位置:时装戒指",IF(stditems!C845=83,"装备位置:时装勋章",IF(OR(stditems!C845=84,stditems!C845=85),"装备位置:时装腰带",IF(OR(stditems!C845=86,stditems!C845=87),"装备位置:时装靴子",IF(OR(stditems!C845=88,stditems!C845=89),"装备位置:时装宝石","其他物品"))))))))))))))))))))))))))))))))))))</f>
        <v>装备位置:称号</v>
      </c>
      <c r="C845" t="str">
        <f>IF(OR(stditems!C845=5,stditems!C845=10,stditems!C845=11,stditems!C845=30,stditems!C845=16,stditems!C845=12,stditems!C845=25),0,IF(OR(stditems!C845=15,stditems!C845=19,stditems!C845=20,stditems!C845=21,stditems!C845=22,stditems!C845=23,stditems!C845=24,stditems!C845=26,stditems!C845=28,stditems!C845=29,stditems!C845=30,stditems!C845=53,stditems!C845=62,stditems!C845=63,stditems!C845=64,stditems!C845=65,stditems!C845=90),stditems!D845,""))</f>
        <v/>
      </c>
      <c r="D845" t="str">
        <f>IF(ISNA( VLOOKUP(C845,attrDesc!A:C,2,FALSE)),"", "\250/"&amp;VLOOKUP(C845,attrDesc!A:C,2,FALSE)&amp;":"&amp;VLOOKUP(C845,attrDesc!A:C,3,FALSE))</f>
        <v/>
      </c>
      <c r="E845" t="s">
        <v>1934</v>
      </c>
      <c r="F845" t="s">
        <v>1937</v>
      </c>
      <c r="H845" t="str">
        <f t="shared" si="60"/>
        <v>151/装备位置:称号</v>
      </c>
      <c r="I845" t="str">
        <f t="shared" si="61"/>
        <v>渡劫=151/装备位置:称号</v>
      </c>
      <c r="J845" t="str">
        <f t="shared" si="62"/>
        <v>\168/[物品特性]\253/修仙证道\250/无需佩戴即可生效\168/[物品备注]\250/需要灵力和修为提升</v>
      </c>
      <c r="K845" t="str">
        <f t="shared" si="59"/>
        <v>渡劫=\168/[物品特性]\253/修仙证道\250/无需佩戴即可生效\168/[物品备注]\250/需要灵力和修为提升</v>
      </c>
    </row>
    <row r="846" spans="1:11" x14ac:dyDescent="0.2">
      <c r="A846" t="str">
        <f>IF(LEN(stditems!B846)=0,"",stditems!B846)</f>
        <v>大乘</v>
      </c>
      <c r="B846" t="str">
        <f>IF(stditems!C846=15,"装备位置:头盔",IF(OR(stditems!C846=19,stditems!C846=20,stditems!C846=21),"装备位置:项链",IF(OR(stditems!C846=5,stditems!C846=6),"装备位置:武器",IF(OR(stditems!C846=10,stditems!C846=11),"装备位置:衣服",IF(stditems!C846=16,"装备位置:斗笠",IF(OR(stditems!C846=22,stditems!C846=23),"装备位置:戒指",IF(OR(stditems!C846=24,stditems!C846=26),"装备位置:手镯",IF(stditems!C846=31,"双击使用物品",IF(stditems!C846=4,"书籍,双击使用",IF(stditems!C846=25,"装备位置:毒符",IF(stditems!C846=41,"任务物品",IF(stditems!C846=56,"强化宝石",IF(stditems!C846=0,"药品",IF(stditems!C846=3,"卷轴",IF(stditems!C846=43,"矿石",IF(stditems!C846=2,"可使用物品",IF(stditems!C846=64,"装备位置:腰带",IF(stditems!C846=62,"装备位置:鞋子",IF(stditems!C846=53,"装备位置:宝石\有气血石功能",IF(stditems!C846=63,"装备位置:灵石",IF(stditems!C846=65,"装备位置:官印",IF(stditems!C846=90,"装备位置:灵玉",IF(OR(stditems!C846=72,stditems!C846=73,stditems!C846=74),"装备位置:称号",IF(stditems!C846=30,"装备位置:勋章",IF(stditems!C846=28,"装备位置:马牌",IF(stditems!C846=12,"装备位置:盾牌",IF(OR(stditems!C846=66,stditems!C846=67),"装备位置:时装衣服",IF(OR(stditems!C846=68,stditems!C846=69),"装备位置:时装武器",IF(OR(stditems!C846=75,stditems!C846=76,stditems!C846=77),"装备位置:时装项链",IF(stditems!C846=78,"装备位置:时装头盔",IF(OR(stditems!C846=79,stditems!C846=80),"装备位置:时装手镯",IF(OR(stditems!C846=81,stditems!C846=82),"装备位置:时装戒指",IF(stditems!C846=83,"装备位置:时装勋章",IF(OR(stditems!C846=84,stditems!C846=85),"装备位置:时装腰带",IF(OR(stditems!C846=86,stditems!C846=87),"装备位置:时装靴子",IF(OR(stditems!C846=88,stditems!C846=89),"装备位置:时装宝石","其他物品"))))))))))))))))))))))))))))))))))))</f>
        <v>装备位置:称号</v>
      </c>
      <c r="C846" t="str">
        <f>IF(OR(stditems!C846=5,stditems!C846=10,stditems!C846=11,stditems!C846=30,stditems!C846=16,stditems!C846=12,stditems!C846=25),0,IF(OR(stditems!C846=15,stditems!C846=19,stditems!C846=20,stditems!C846=21,stditems!C846=22,stditems!C846=23,stditems!C846=24,stditems!C846=26,stditems!C846=28,stditems!C846=29,stditems!C846=30,stditems!C846=53,stditems!C846=62,stditems!C846=63,stditems!C846=64,stditems!C846=65,stditems!C846=90),stditems!D846,""))</f>
        <v/>
      </c>
      <c r="D846" t="str">
        <f>IF(ISNA( VLOOKUP(C846,attrDesc!A:C,2,FALSE)),"", "\250/"&amp;VLOOKUP(C846,attrDesc!A:C,2,FALSE)&amp;":"&amp;VLOOKUP(C846,attrDesc!A:C,3,FALSE))</f>
        <v/>
      </c>
      <c r="E846" t="s">
        <v>1934</v>
      </c>
      <c r="F846" t="s">
        <v>1937</v>
      </c>
      <c r="H846" t="str">
        <f t="shared" si="60"/>
        <v>151/装备位置:称号</v>
      </c>
      <c r="I846" t="str">
        <f t="shared" si="61"/>
        <v>大乘=151/装备位置:称号</v>
      </c>
      <c r="J846" t="str">
        <f t="shared" si="62"/>
        <v>\168/[物品特性]\253/修仙证道\250/无需佩戴即可生效\168/[物品备注]\250/需要灵力和修为提升</v>
      </c>
      <c r="K846" t="str">
        <f t="shared" si="59"/>
        <v>大乘=\168/[物品特性]\253/修仙证道\250/无需佩戴即可生效\168/[物品备注]\250/需要灵力和修为提升</v>
      </c>
    </row>
    <row r="847" spans="1:11" x14ac:dyDescent="0.2">
      <c r="A847" t="str">
        <f>IF(LEN(stditems!B847)=0,"",stditems!B847)</f>
        <v>筑基</v>
      </c>
      <c r="B847" t="str">
        <f>IF(stditems!C847=15,"装备位置:头盔",IF(OR(stditems!C847=19,stditems!C847=20,stditems!C847=21),"装备位置:项链",IF(OR(stditems!C847=5,stditems!C847=6),"装备位置:武器",IF(OR(stditems!C847=10,stditems!C847=11),"装备位置:衣服",IF(stditems!C847=16,"装备位置:斗笠",IF(OR(stditems!C847=22,stditems!C847=23),"装备位置:戒指",IF(OR(stditems!C847=24,stditems!C847=26),"装备位置:手镯",IF(stditems!C847=31,"双击使用物品",IF(stditems!C847=4,"书籍,双击使用",IF(stditems!C847=25,"装备位置:毒符",IF(stditems!C847=41,"任务物品",IF(stditems!C847=56,"强化宝石",IF(stditems!C847=0,"药品",IF(stditems!C847=3,"卷轴",IF(stditems!C847=43,"矿石",IF(stditems!C847=2,"可使用物品",IF(stditems!C847=64,"装备位置:腰带",IF(stditems!C847=62,"装备位置:鞋子",IF(stditems!C847=53,"装备位置:宝石\有气血石功能",IF(stditems!C847=63,"装备位置:灵石",IF(stditems!C847=65,"装备位置:官印",IF(stditems!C847=90,"装备位置:灵玉",IF(OR(stditems!C847=72,stditems!C847=73,stditems!C847=74),"装备位置:称号",IF(stditems!C847=30,"装备位置:勋章",IF(stditems!C847=28,"装备位置:马牌",IF(stditems!C847=12,"装备位置:盾牌",IF(OR(stditems!C847=66,stditems!C847=67),"装备位置:时装衣服",IF(OR(stditems!C847=68,stditems!C847=69),"装备位置:时装武器",IF(OR(stditems!C847=75,stditems!C847=76,stditems!C847=77),"装备位置:时装项链",IF(stditems!C847=78,"装备位置:时装头盔",IF(OR(stditems!C847=79,stditems!C847=80),"装备位置:时装手镯",IF(OR(stditems!C847=81,stditems!C847=82),"装备位置:时装戒指",IF(stditems!C847=83,"装备位置:时装勋章",IF(OR(stditems!C847=84,stditems!C847=85),"装备位置:时装腰带",IF(OR(stditems!C847=86,stditems!C847=87),"装备位置:时装靴子",IF(OR(stditems!C847=88,stditems!C847=89),"装备位置:时装宝石","其他物品"))))))))))))))))))))))))))))))))))))</f>
        <v>装备位置:称号</v>
      </c>
      <c r="C847" t="str">
        <f>IF(OR(stditems!C847=5,stditems!C847=10,stditems!C847=11,stditems!C847=30,stditems!C847=16,stditems!C847=12,stditems!C847=25),0,IF(OR(stditems!C847=15,stditems!C847=19,stditems!C847=20,stditems!C847=21,stditems!C847=22,stditems!C847=23,stditems!C847=24,stditems!C847=26,stditems!C847=28,stditems!C847=29,stditems!C847=30,stditems!C847=53,stditems!C847=62,stditems!C847=63,stditems!C847=64,stditems!C847=65,stditems!C847=90),stditems!D847,""))</f>
        <v/>
      </c>
      <c r="D847" t="str">
        <f>IF(ISNA( VLOOKUP(C847,attrDesc!A:C,2,FALSE)),"", "\250/"&amp;VLOOKUP(C847,attrDesc!A:C,2,FALSE)&amp;":"&amp;VLOOKUP(C847,attrDesc!A:C,3,FALSE))</f>
        <v/>
      </c>
      <c r="E847" t="s">
        <v>1934</v>
      </c>
      <c r="F847" t="s">
        <v>1937</v>
      </c>
      <c r="H847" t="str">
        <f t="shared" si="60"/>
        <v>151/装备位置:称号</v>
      </c>
      <c r="I847" t="str">
        <f t="shared" si="61"/>
        <v>筑基=151/装备位置:称号</v>
      </c>
      <c r="J847" t="str">
        <f t="shared" si="62"/>
        <v>\168/[物品特性]\253/修仙证道\250/无需佩戴即可生效\168/[物品备注]\250/需要灵力和修为提升</v>
      </c>
      <c r="K847" t="str">
        <f t="shared" si="59"/>
        <v>筑基=\168/[物品特性]\253/修仙证道\250/无需佩戴即可生效\168/[物品备注]\250/需要灵力和修为提升</v>
      </c>
    </row>
    <row r="848" spans="1:11" x14ac:dyDescent="0.2">
      <c r="A848" t="str">
        <f>IF(LEN(stditems!B848)=0,"",stditems!B848)</f>
        <v>地仙</v>
      </c>
      <c r="B848" t="str">
        <f>IF(stditems!C848=15,"装备位置:头盔",IF(OR(stditems!C848=19,stditems!C848=20,stditems!C848=21),"装备位置:项链",IF(OR(stditems!C848=5,stditems!C848=6),"装备位置:武器",IF(OR(stditems!C848=10,stditems!C848=11),"装备位置:衣服",IF(stditems!C848=16,"装备位置:斗笠",IF(OR(stditems!C848=22,stditems!C848=23),"装备位置:戒指",IF(OR(stditems!C848=24,stditems!C848=26),"装备位置:手镯",IF(stditems!C848=31,"双击使用物品",IF(stditems!C848=4,"书籍,双击使用",IF(stditems!C848=25,"装备位置:毒符",IF(stditems!C848=41,"任务物品",IF(stditems!C848=56,"强化宝石",IF(stditems!C848=0,"药品",IF(stditems!C848=3,"卷轴",IF(stditems!C848=43,"矿石",IF(stditems!C848=2,"可使用物品",IF(stditems!C848=64,"装备位置:腰带",IF(stditems!C848=62,"装备位置:鞋子",IF(stditems!C848=53,"装备位置:宝石\有气血石功能",IF(stditems!C848=63,"装备位置:灵石",IF(stditems!C848=65,"装备位置:官印",IF(stditems!C848=90,"装备位置:灵玉",IF(OR(stditems!C848=72,stditems!C848=73,stditems!C848=74),"装备位置:称号",IF(stditems!C848=30,"装备位置:勋章",IF(stditems!C848=28,"装备位置:马牌",IF(stditems!C848=12,"装备位置:盾牌",IF(OR(stditems!C848=66,stditems!C848=67),"装备位置:时装衣服",IF(OR(stditems!C848=68,stditems!C848=69),"装备位置:时装武器",IF(OR(stditems!C848=75,stditems!C848=76,stditems!C848=77),"装备位置:时装项链",IF(stditems!C848=78,"装备位置:时装头盔",IF(OR(stditems!C848=79,stditems!C848=80),"装备位置:时装手镯",IF(OR(stditems!C848=81,stditems!C848=82),"装备位置:时装戒指",IF(stditems!C848=83,"装备位置:时装勋章",IF(OR(stditems!C848=84,stditems!C848=85),"装备位置:时装腰带",IF(OR(stditems!C848=86,stditems!C848=87),"装备位置:时装靴子",IF(OR(stditems!C848=88,stditems!C848=89),"装备位置:时装宝石","其他物品"))))))))))))))))))))))))))))))))))))</f>
        <v>装备位置:称号</v>
      </c>
      <c r="C848" t="str">
        <f>IF(OR(stditems!C848=5,stditems!C848=10,stditems!C848=11,stditems!C848=30,stditems!C848=16,stditems!C848=12,stditems!C848=25),0,IF(OR(stditems!C848=15,stditems!C848=19,stditems!C848=20,stditems!C848=21,stditems!C848=22,stditems!C848=23,stditems!C848=24,stditems!C848=26,stditems!C848=28,stditems!C848=29,stditems!C848=30,stditems!C848=53,stditems!C848=62,stditems!C848=63,stditems!C848=64,stditems!C848=65,stditems!C848=90),stditems!D848,""))</f>
        <v/>
      </c>
      <c r="D848" t="str">
        <f>IF(ISNA( VLOOKUP(C848,attrDesc!A:C,2,FALSE)),"", "\250/"&amp;VLOOKUP(C848,attrDesc!A:C,2,FALSE)&amp;":"&amp;VLOOKUP(C848,attrDesc!A:C,3,FALSE))</f>
        <v/>
      </c>
      <c r="E848" t="s">
        <v>1934</v>
      </c>
      <c r="F848" t="s">
        <v>1937</v>
      </c>
      <c r="H848" t="str">
        <f t="shared" si="60"/>
        <v>151/装备位置:称号</v>
      </c>
      <c r="I848" t="str">
        <f t="shared" si="61"/>
        <v>地仙=151/装备位置:称号</v>
      </c>
      <c r="J848" t="str">
        <f t="shared" si="62"/>
        <v>\168/[物品特性]\253/修仙证道\250/无需佩戴即可生效\168/[物品备注]\250/需要灵力和修为提升</v>
      </c>
      <c r="K848" t="str">
        <f t="shared" si="59"/>
        <v>地仙=\168/[物品特性]\253/修仙证道\250/无需佩戴即可生效\168/[物品备注]\250/需要灵力和修为提升</v>
      </c>
    </row>
    <row r="849" spans="1:11" x14ac:dyDescent="0.2">
      <c r="A849" t="str">
        <f>IF(LEN(stditems!B849)=0,"",stditems!B849)</f>
        <v>天仙</v>
      </c>
      <c r="B849" t="str">
        <f>IF(stditems!C849=15,"装备位置:头盔",IF(OR(stditems!C849=19,stditems!C849=20,stditems!C849=21),"装备位置:项链",IF(OR(stditems!C849=5,stditems!C849=6),"装备位置:武器",IF(OR(stditems!C849=10,stditems!C849=11),"装备位置:衣服",IF(stditems!C849=16,"装备位置:斗笠",IF(OR(stditems!C849=22,stditems!C849=23),"装备位置:戒指",IF(OR(stditems!C849=24,stditems!C849=26),"装备位置:手镯",IF(stditems!C849=31,"双击使用物品",IF(stditems!C849=4,"书籍,双击使用",IF(stditems!C849=25,"装备位置:毒符",IF(stditems!C849=41,"任务物品",IF(stditems!C849=56,"强化宝石",IF(stditems!C849=0,"药品",IF(stditems!C849=3,"卷轴",IF(stditems!C849=43,"矿石",IF(stditems!C849=2,"可使用物品",IF(stditems!C849=64,"装备位置:腰带",IF(stditems!C849=62,"装备位置:鞋子",IF(stditems!C849=53,"装备位置:宝石\有气血石功能",IF(stditems!C849=63,"装备位置:灵石",IF(stditems!C849=65,"装备位置:官印",IF(stditems!C849=90,"装备位置:灵玉",IF(OR(stditems!C849=72,stditems!C849=73,stditems!C849=74),"装备位置:称号",IF(stditems!C849=30,"装备位置:勋章",IF(stditems!C849=28,"装备位置:马牌",IF(stditems!C849=12,"装备位置:盾牌",IF(OR(stditems!C849=66,stditems!C849=67),"装备位置:时装衣服",IF(OR(stditems!C849=68,stditems!C849=69),"装备位置:时装武器",IF(OR(stditems!C849=75,stditems!C849=76,stditems!C849=77),"装备位置:时装项链",IF(stditems!C849=78,"装备位置:时装头盔",IF(OR(stditems!C849=79,stditems!C849=80),"装备位置:时装手镯",IF(OR(stditems!C849=81,stditems!C849=82),"装备位置:时装戒指",IF(stditems!C849=83,"装备位置:时装勋章",IF(OR(stditems!C849=84,stditems!C849=85),"装备位置:时装腰带",IF(OR(stditems!C849=86,stditems!C849=87),"装备位置:时装靴子",IF(OR(stditems!C849=88,stditems!C849=89),"装备位置:时装宝石","其他物品"))))))))))))))))))))))))))))))))))))</f>
        <v>装备位置:称号</v>
      </c>
      <c r="C849" t="str">
        <f>IF(OR(stditems!C849=5,stditems!C849=10,stditems!C849=11,stditems!C849=30,stditems!C849=16,stditems!C849=12,stditems!C849=25),0,IF(OR(stditems!C849=15,stditems!C849=19,stditems!C849=20,stditems!C849=21,stditems!C849=22,stditems!C849=23,stditems!C849=24,stditems!C849=26,stditems!C849=28,stditems!C849=29,stditems!C849=30,stditems!C849=53,stditems!C849=62,stditems!C849=63,stditems!C849=64,stditems!C849=65,stditems!C849=90),stditems!D849,""))</f>
        <v/>
      </c>
      <c r="D849" t="str">
        <f>IF(ISNA( VLOOKUP(C849,attrDesc!A:C,2,FALSE)),"", "\250/"&amp;VLOOKUP(C849,attrDesc!A:C,2,FALSE)&amp;":"&amp;VLOOKUP(C849,attrDesc!A:C,3,FALSE))</f>
        <v/>
      </c>
      <c r="E849" t="s">
        <v>1934</v>
      </c>
      <c r="F849" t="s">
        <v>1937</v>
      </c>
      <c r="H849" t="str">
        <f t="shared" si="60"/>
        <v>151/装备位置:称号</v>
      </c>
      <c r="I849" t="str">
        <f t="shared" si="61"/>
        <v>天仙=151/装备位置:称号</v>
      </c>
      <c r="J849" t="str">
        <f t="shared" si="62"/>
        <v>\168/[物品特性]\253/修仙证道\250/无需佩戴即可生效\168/[物品备注]\250/需要灵力和修为提升</v>
      </c>
      <c r="K849" t="str">
        <f t="shared" si="59"/>
        <v>天仙=\168/[物品特性]\253/修仙证道\250/无需佩戴即可生效\168/[物品备注]\250/需要灵力和修为提升</v>
      </c>
    </row>
    <row r="850" spans="1:11" x14ac:dyDescent="0.2">
      <c r="A850" t="str">
        <f>IF(LEN(stditems!B850)=0,"",stditems!B850)</f>
        <v>玄仙</v>
      </c>
      <c r="B850" t="str">
        <f>IF(stditems!C850=15,"装备位置:头盔",IF(OR(stditems!C850=19,stditems!C850=20,stditems!C850=21),"装备位置:项链",IF(OR(stditems!C850=5,stditems!C850=6),"装备位置:武器",IF(OR(stditems!C850=10,stditems!C850=11),"装备位置:衣服",IF(stditems!C850=16,"装备位置:斗笠",IF(OR(stditems!C850=22,stditems!C850=23),"装备位置:戒指",IF(OR(stditems!C850=24,stditems!C850=26),"装备位置:手镯",IF(stditems!C850=31,"双击使用物品",IF(stditems!C850=4,"书籍,双击使用",IF(stditems!C850=25,"装备位置:毒符",IF(stditems!C850=41,"任务物品",IF(stditems!C850=56,"强化宝石",IF(stditems!C850=0,"药品",IF(stditems!C850=3,"卷轴",IF(stditems!C850=43,"矿石",IF(stditems!C850=2,"可使用物品",IF(stditems!C850=64,"装备位置:腰带",IF(stditems!C850=62,"装备位置:鞋子",IF(stditems!C850=53,"装备位置:宝石\有气血石功能",IF(stditems!C850=63,"装备位置:灵石",IF(stditems!C850=65,"装备位置:官印",IF(stditems!C850=90,"装备位置:灵玉",IF(OR(stditems!C850=72,stditems!C850=73,stditems!C850=74),"装备位置:称号",IF(stditems!C850=30,"装备位置:勋章",IF(stditems!C850=28,"装备位置:马牌",IF(stditems!C850=12,"装备位置:盾牌",IF(OR(stditems!C850=66,stditems!C850=67),"装备位置:时装衣服",IF(OR(stditems!C850=68,stditems!C850=69),"装备位置:时装武器",IF(OR(stditems!C850=75,stditems!C850=76,stditems!C850=77),"装备位置:时装项链",IF(stditems!C850=78,"装备位置:时装头盔",IF(OR(stditems!C850=79,stditems!C850=80),"装备位置:时装手镯",IF(OR(stditems!C850=81,stditems!C850=82),"装备位置:时装戒指",IF(stditems!C850=83,"装备位置:时装勋章",IF(OR(stditems!C850=84,stditems!C850=85),"装备位置:时装腰带",IF(OR(stditems!C850=86,stditems!C850=87),"装备位置:时装靴子",IF(OR(stditems!C850=88,stditems!C850=89),"装备位置:时装宝石","其他物品"))))))))))))))))))))))))))))))))))))</f>
        <v>装备位置:称号</v>
      </c>
      <c r="C850" t="str">
        <f>IF(OR(stditems!C850=5,stditems!C850=10,stditems!C850=11,stditems!C850=30,stditems!C850=16,stditems!C850=12,stditems!C850=25),0,IF(OR(stditems!C850=15,stditems!C850=19,stditems!C850=20,stditems!C850=21,stditems!C850=22,stditems!C850=23,stditems!C850=24,stditems!C850=26,stditems!C850=28,stditems!C850=29,stditems!C850=30,stditems!C850=53,stditems!C850=62,stditems!C850=63,stditems!C850=64,stditems!C850=65,stditems!C850=90),stditems!D850,""))</f>
        <v/>
      </c>
      <c r="D850" t="str">
        <f>IF(ISNA( VLOOKUP(C850,attrDesc!A:C,2,FALSE)),"", "\250/"&amp;VLOOKUP(C850,attrDesc!A:C,2,FALSE)&amp;":"&amp;VLOOKUP(C850,attrDesc!A:C,3,FALSE))</f>
        <v/>
      </c>
      <c r="E850" t="s">
        <v>1934</v>
      </c>
      <c r="F850" t="s">
        <v>1937</v>
      </c>
      <c r="H850" t="str">
        <f t="shared" si="60"/>
        <v>151/装备位置:称号</v>
      </c>
      <c r="I850" t="str">
        <f t="shared" si="61"/>
        <v>玄仙=151/装备位置:称号</v>
      </c>
      <c r="J850" t="str">
        <f t="shared" si="62"/>
        <v>\168/[物品特性]\253/修仙证道\250/无需佩戴即可生效\168/[物品备注]\250/需要灵力和修为提升</v>
      </c>
      <c r="K850" t="str">
        <f t="shared" si="59"/>
        <v>玄仙=\168/[物品特性]\253/修仙证道\250/无需佩戴即可生效\168/[物品备注]\250/需要灵力和修为提升</v>
      </c>
    </row>
    <row r="851" spans="1:11" x14ac:dyDescent="0.2">
      <c r="A851" t="str">
        <f>IF(LEN(stditems!B851)=0,"",stditems!B851)</f>
        <v>金仙</v>
      </c>
      <c r="B851" t="str">
        <f>IF(stditems!C851=15,"装备位置:头盔",IF(OR(stditems!C851=19,stditems!C851=20,stditems!C851=21),"装备位置:项链",IF(OR(stditems!C851=5,stditems!C851=6),"装备位置:武器",IF(OR(stditems!C851=10,stditems!C851=11),"装备位置:衣服",IF(stditems!C851=16,"装备位置:斗笠",IF(OR(stditems!C851=22,stditems!C851=23),"装备位置:戒指",IF(OR(stditems!C851=24,stditems!C851=26),"装备位置:手镯",IF(stditems!C851=31,"双击使用物品",IF(stditems!C851=4,"书籍,双击使用",IF(stditems!C851=25,"装备位置:毒符",IF(stditems!C851=41,"任务物品",IF(stditems!C851=56,"强化宝石",IF(stditems!C851=0,"药品",IF(stditems!C851=3,"卷轴",IF(stditems!C851=43,"矿石",IF(stditems!C851=2,"可使用物品",IF(stditems!C851=64,"装备位置:腰带",IF(stditems!C851=62,"装备位置:鞋子",IF(stditems!C851=53,"装备位置:宝石\有气血石功能",IF(stditems!C851=63,"装备位置:灵石",IF(stditems!C851=65,"装备位置:官印",IF(stditems!C851=90,"装备位置:灵玉",IF(OR(stditems!C851=72,stditems!C851=73,stditems!C851=74),"装备位置:称号",IF(stditems!C851=30,"装备位置:勋章",IF(stditems!C851=28,"装备位置:马牌",IF(stditems!C851=12,"装备位置:盾牌",IF(OR(stditems!C851=66,stditems!C851=67),"装备位置:时装衣服",IF(OR(stditems!C851=68,stditems!C851=69),"装备位置:时装武器",IF(OR(stditems!C851=75,stditems!C851=76,stditems!C851=77),"装备位置:时装项链",IF(stditems!C851=78,"装备位置:时装头盔",IF(OR(stditems!C851=79,stditems!C851=80),"装备位置:时装手镯",IF(OR(stditems!C851=81,stditems!C851=82),"装备位置:时装戒指",IF(stditems!C851=83,"装备位置:时装勋章",IF(OR(stditems!C851=84,stditems!C851=85),"装备位置:时装腰带",IF(OR(stditems!C851=86,stditems!C851=87),"装备位置:时装靴子",IF(OR(stditems!C851=88,stditems!C851=89),"装备位置:时装宝石","其他物品"))))))))))))))))))))))))))))))))))))</f>
        <v>装备位置:称号</v>
      </c>
      <c r="C851" t="str">
        <f>IF(OR(stditems!C851=5,stditems!C851=10,stditems!C851=11,stditems!C851=30,stditems!C851=16,stditems!C851=12,stditems!C851=25),0,IF(OR(stditems!C851=15,stditems!C851=19,stditems!C851=20,stditems!C851=21,stditems!C851=22,stditems!C851=23,stditems!C851=24,stditems!C851=26,stditems!C851=28,stditems!C851=29,stditems!C851=30,stditems!C851=53,stditems!C851=62,stditems!C851=63,stditems!C851=64,stditems!C851=65,stditems!C851=90),stditems!D851,""))</f>
        <v/>
      </c>
      <c r="D851" t="str">
        <f>IF(ISNA( VLOOKUP(C851,attrDesc!A:C,2,FALSE)),"", "\250/"&amp;VLOOKUP(C851,attrDesc!A:C,2,FALSE)&amp;":"&amp;VLOOKUP(C851,attrDesc!A:C,3,FALSE))</f>
        <v/>
      </c>
      <c r="E851" t="s">
        <v>1934</v>
      </c>
      <c r="F851" t="s">
        <v>1937</v>
      </c>
      <c r="H851" t="str">
        <f t="shared" si="60"/>
        <v>151/装备位置:称号</v>
      </c>
      <c r="I851" t="str">
        <f t="shared" si="61"/>
        <v>金仙=151/装备位置:称号</v>
      </c>
      <c r="J851" t="str">
        <f t="shared" si="62"/>
        <v>\168/[物品特性]\253/修仙证道\250/无需佩戴即可生效\168/[物品备注]\250/需要灵力和修为提升</v>
      </c>
      <c r="K851" t="str">
        <f t="shared" si="59"/>
        <v>金仙=\168/[物品特性]\253/修仙证道\250/无需佩戴即可生效\168/[物品备注]\250/需要灵力和修为提升</v>
      </c>
    </row>
    <row r="852" spans="1:11" x14ac:dyDescent="0.2">
      <c r="A852" t="str">
        <f>IF(LEN(stditems!B852)=0,"",stditems!B852)</f>
        <v>太乙玄仙</v>
      </c>
      <c r="B852" t="str">
        <f>IF(stditems!C852=15,"装备位置:头盔",IF(OR(stditems!C852=19,stditems!C852=20,stditems!C852=21),"装备位置:项链",IF(OR(stditems!C852=5,stditems!C852=6),"装备位置:武器",IF(OR(stditems!C852=10,stditems!C852=11),"装备位置:衣服",IF(stditems!C852=16,"装备位置:斗笠",IF(OR(stditems!C852=22,stditems!C852=23),"装备位置:戒指",IF(OR(stditems!C852=24,stditems!C852=26),"装备位置:手镯",IF(stditems!C852=31,"双击使用物品",IF(stditems!C852=4,"书籍,双击使用",IF(stditems!C852=25,"装备位置:毒符",IF(stditems!C852=41,"任务物品",IF(stditems!C852=56,"强化宝石",IF(stditems!C852=0,"药品",IF(stditems!C852=3,"卷轴",IF(stditems!C852=43,"矿石",IF(stditems!C852=2,"可使用物品",IF(stditems!C852=64,"装备位置:腰带",IF(stditems!C852=62,"装备位置:鞋子",IF(stditems!C852=53,"装备位置:宝石\有气血石功能",IF(stditems!C852=63,"装备位置:灵石",IF(stditems!C852=65,"装备位置:官印",IF(stditems!C852=90,"装备位置:灵玉",IF(OR(stditems!C852=72,stditems!C852=73,stditems!C852=74),"装备位置:称号",IF(stditems!C852=30,"装备位置:勋章",IF(stditems!C852=28,"装备位置:马牌",IF(stditems!C852=12,"装备位置:盾牌",IF(OR(stditems!C852=66,stditems!C852=67),"装备位置:时装衣服",IF(OR(stditems!C852=68,stditems!C852=69),"装备位置:时装武器",IF(OR(stditems!C852=75,stditems!C852=76,stditems!C852=77),"装备位置:时装项链",IF(stditems!C852=78,"装备位置:时装头盔",IF(OR(stditems!C852=79,stditems!C852=80),"装备位置:时装手镯",IF(OR(stditems!C852=81,stditems!C852=82),"装备位置:时装戒指",IF(stditems!C852=83,"装备位置:时装勋章",IF(OR(stditems!C852=84,stditems!C852=85),"装备位置:时装腰带",IF(OR(stditems!C852=86,stditems!C852=87),"装备位置:时装靴子",IF(OR(stditems!C852=88,stditems!C852=89),"装备位置:时装宝石","其他物品"))))))))))))))))))))))))))))))))))))</f>
        <v>装备位置:称号</v>
      </c>
      <c r="C852" t="str">
        <f>IF(OR(stditems!C852=5,stditems!C852=10,stditems!C852=11,stditems!C852=30,stditems!C852=16,stditems!C852=12,stditems!C852=25),0,IF(OR(stditems!C852=15,stditems!C852=19,stditems!C852=20,stditems!C852=21,stditems!C852=22,stditems!C852=23,stditems!C852=24,stditems!C852=26,stditems!C852=28,stditems!C852=29,stditems!C852=30,stditems!C852=53,stditems!C852=62,stditems!C852=63,stditems!C852=64,stditems!C852=65,stditems!C852=90),stditems!D852,""))</f>
        <v/>
      </c>
      <c r="D852" t="str">
        <f>IF(ISNA( VLOOKUP(C852,attrDesc!A:C,2,FALSE)),"", "\250/"&amp;VLOOKUP(C852,attrDesc!A:C,2,FALSE)&amp;":"&amp;VLOOKUP(C852,attrDesc!A:C,3,FALSE))</f>
        <v/>
      </c>
      <c r="E852" t="s">
        <v>1934</v>
      </c>
      <c r="F852" t="s">
        <v>1937</v>
      </c>
      <c r="H852" t="str">
        <f t="shared" si="60"/>
        <v>151/装备位置:称号</v>
      </c>
      <c r="I852" t="str">
        <f t="shared" si="61"/>
        <v>太乙玄仙=151/装备位置:称号</v>
      </c>
      <c r="J852" t="str">
        <f t="shared" si="62"/>
        <v>\168/[物品特性]\253/修仙证道\250/无需佩戴即可生效\168/[物品备注]\250/需要灵力和修为提升</v>
      </c>
      <c r="K852" t="str">
        <f t="shared" si="59"/>
        <v>太乙玄仙=\168/[物品特性]\253/修仙证道\250/无需佩戴即可生效\168/[物品备注]\250/需要灵力和修为提升</v>
      </c>
    </row>
    <row r="853" spans="1:11" x14ac:dyDescent="0.2">
      <c r="A853" t="str">
        <f>IF(LEN(stditems!B853)=0,"",stditems!B853)</f>
        <v>太乙金仙</v>
      </c>
      <c r="B853" t="str">
        <f>IF(stditems!C853=15,"装备位置:头盔",IF(OR(stditems!C853=19,stditems!C853=20,stditems!C853=21),"装备位置:项链",IF(OR(stditems!C853=5,stditems!C853=6),"装备位置:武器",IF(OR(stditems!C853=10,stditems!C853=11),"装备位置:衣服",IF(stditems!C853=16,"装备位置:斗笠",IF(OR(stditems!C853=22,stditems!C853=23),"装备位置:戒指",IF(OR(stditems!C853=24,stditems!C853=26),"装备位置:手镯",IF(stditems!C853=31,"双击使用物品",IF(stditems!C853=4,"书籍,双击使用",IF(stditems!C853=25,"装备位置:毒符",IF(stditems!C853=41,"任务物品",IF(stditems!C853=56,"强化宝石",IF(stditems!C853=0,"药品",IF(stditems!C853=3,"卷轴",IF(stditems!C853=43,"矿石",IF(stditems!C853=2,"可使用物品",IF(stditems!C853=64,"装备位置:腰带",IF(stditems!C853=62,"装备位置:鞋子",IF(stditems!C853=53,"装备位置:宝石\有气血石功能",IF(stditems!C853=63,"装备位置:灵石",IF(stditems!C853=65,"装备位置:官印",IF(stditems!C853=90,"装备位置:灵玉",IF(OR(stditems!C853=72,stditems!C853=73,stditems!C853=74),"装备位置:称号",IF(stditems!C853=30,"装备位置:勋章",IF(stditems!C853=28,"装备位置:马牌",IF(stditems!C853=12,"装备位置:盾牌",IF(OR(stditems!C853=66,stditems!C853=67),"装备位置:时装衣服",IF(OR(stditems!C853=68,stditems!C853=69),"装备位置:时装武器",IF(OR(stditems!C853=75,stditems!C853=76,stditems!C853=77),"装备位置:时装项链",IF(stditems!C853=78,"装备位置:时装头盔",IF(OR(stditems!C853=79,stditems!C853=80),"装备位置:时装手镯",IF(OR(stditems!C853=81,stditems!C853=82),"装备位置:时装戒指",IF(stditems!C853=83,"装备位置:时装勋章",IF(OR(stditems!C853=84,stditems!C853=85),"装备位置:时装腰带",IF(OR(stditems!C853=86,stditems!C853=87),"装备位置:时装靴子",IF(OR(stditems!C853=88,stditems!C853=89),"装备位置:时装宝石","其他物品"))))))))))))))))))))))))))))))))))))</f>
        <v>装备位置:称号</v>
      </c>
      <c r="C853" t="str">
        <f>IF(OR(stditems!C853=5,stditems!C853=10,stditems!C853=11,stditems!C853=30,stditems!C853=16,stditems!C853=12,stditems!C853=25),0,IF(OR(stditems!C853=15,stditems!C853=19,stditems!C853=20,stditems!C853=21,stditems!C853=22,stditems!C853=23,stditems!C853=24,stditems!C853=26,stditems!C853=28,stditems!C853=29,stditems!C853=30,stditems!C853=53,stditems!C853=62,stditems!C853=63,stditems!C853=64,stditems!C853=65,stditems!C853=90),stditems!D853,""))</f>
        <v/>
      </c>
      <c r="D853" t="str">
        <f>IF(ISNA( VLOOKUP(C853,attrDesc!A:C,2,FALSE)),"", "\250/"&amp;VLOOKUP(C853,attrDesc!A:C,2,FALSE)&amp;":"&amp;VLOOKUP(C853,attrDesc!A:C,3,FALSE))</f>
        <v/>
      </c>
      <c r="E853" t="s">
        <v>1934</v>
      </c>
      <c r="F853" t="s">
        <v>1937</v>
      </c>
      <c r="H853" t="str">
        <f t="shared" si="60"/>
        <v>151/装备位置:称号</v>
      </c>
      <c r="I853" t="str">
        <f t="shared" si="61"/>
        <v>太乙金仙=151/装备位置:称号</v>
      </c>
      <c r="J853" t="str">
        <f t="shared" si="62"/>
        <v>\168/[物品特性]\253/修仙证道\250/无需佩戴即可生效\168/[物品备注]\250/需要灵力和修为提升</v>
      </c>
      <c r="K853" t="str">
        <f t="shared" si="59"/>
        <v>太乙金仙=\168/[物品特性]\253/修仙证道\250/无需佩戴即可生效\168/[物品备注]\250/需要灵力和修为提升</v>
      </c>
    </row>
    <row r="854" spans="1:11" x14ac:dyDescent="0.2">
      <c r="A854" t="str">
        <f>IF(LEN(stditems!B854)=0,"",stditems!B854)</f>
        <v>大罗金仙</v>
      </c>
      <c r="B854" t="str">
        <f>IF(stditems!C854=15,"装备位置:头盔",IF(OR(stditems!C854=19,stditems!C854=20,stditems!C854=21),"装备位置:项链",IF(OR(stditems!C854=5,stditems!C854=6),"装备位置:武器",IF(OR(stditems!C854=10,stditems!C854=11),"装备位置:衣服",IF(stditems!C854=16,"装备位置:斗笠",IF(OR(stditems!C854=22,stditems!C854=23),"装备位置:戒指",IF(OR(stditems!C854=24,stditems!C854=26),"装备位置:手镯",IF(stditems!C854=31,"双击使用物品",IF(stditems!C854=4,"书籍,双击使用",IF(stditems!C854=25,"装备位置:毒符",IF(stditems!C854=41,"任务物品",IF(stditems!C854=56,"强化宝石",IF(stditems!C854=0,"药品",IF(stditems!C854=3,"卷轴",IF(stditems!C854=43,"矿石",IF(stditems!C854=2,"可使用物品",IF(stditems!C854=64,"装备位置:腰带",IF(stditems!C854=62,"装备位置:鞋子",IF(stditems!C854=53,"装备位置:宝石\有气血石功能",IF(stditems!C854=63,"装备位置:灵石",IF(stditems!C854=65,"装备位置:官印",IF(stditems!C854=90,"装备位置:灵玉",IF(OR(stditems!C854=72,stditems!C854=73,stditems!C854=74),"装备位置:称号",IF(stditems!C854=30,"装备位置:勋章",IF(stditems!C854=28,"装备位置:马牌",IF(stditems!C854=12,"装备位置:盾牌",IF(OR(stditems!C854=66,stditems!C854=67),"装备位置:时装衣服",IF(OR(stditems!C854=68,stditems!C854=69),"装备位置:时装武器",IF(OR(stditems!C854=75,stditems!C854=76,stditems!C854=77),"装备位置:时装项链",IF(stditems!C854=78,"装备位置:时装头盔",IF(OR(stditems!C854=79,stditems!C854=80),"装备位置:时装手镯",IF(OR(stditems!C854=81,stditems!C854=82),"装备位置:时装戒指",IF(stditems!C854=83,"装备位置:时装勋章",IF(OR(stditems!C854=84,stditems!C854=85),"装备位置:时装腰带",IF(OR(stditems!C854=86,stditems!C854=87),"装备位置:时装靴子",IF(OR(stditems!C854=88,stditems!C854=89),"装备位置:时装宝石","其他物品"))))))))))))))))))))))))))))))))))))</f>
        <v>装备位置:称号</v>
      </c>
      <c r="C854" t="str">
        <f>IF(OR(stditems!C854=5,stditems!C854=10,stditems!C854=11,stditems!C854=30,stditems!C854=16,stditems!C854=12,stditems!C854=25),0,IF(OR(stditems!C854=15,stditems!C854=19,stditems!C854=20,stditems!C854=21,stditems!C854=22,stditems!C854=23,stditems!C854=24,stditems!C854=26,stditems!C854=28,stditems!C854=29,stditems!C854=30,stditems!C854=53,stditems!C854=62,stditems!C854=63,stditems!C854=64,stditems!C854=65,stditems!C854=90),stditems!D854,""))</f>
        <v/>
      </c>
      <c r="D854" t="str">
        <f>IF(ISNA( VLOOKUP(C854,attrDesc!A:C,2,FALSE)),"", "\250/"&amp;VLOOKUP(C854,attrDesc!A:C,2,FALSE)&amp;":"&amp;VLOOKUP(C854,attrDesc!A:C,3,FALSE))</f>
        <v/>
      </c>
      <c r="E854" t="s">
        <v>1934</v>
      </c>
      <c r="F854" t="s">
        <v>1937</v>
      </c>
      <c r="H854" t="str">
        <f t="shared" si="60"/>
        <v>151/装备位置:称号</v>
      </c>
      <c r="I854" t="str">
        <f t="shared" si="61"/>
        <v>大罗金仙=151/装备位置:称号</v>
      </c>
      <c r="J854" t="str">
        <f t="shared" si="62"/>
        <v>\168/[物品特性]\253/修仙证道\250/无需佩戴即可生效\168/[物品备注]\250/需要灵力和修为提升</v>
      </c>
      <c r="K854" t="str">
        <f t="shared" si="59"/>
        <v>大罗金仙=\168/[物品特性]\253/修仙证道\250/无需佩戴即可生效\168/[物品备注]\250/需要灵力和修为提升</v>
      </c>
    </row>
    <row r="855" spans="1:11" x14ac:dyDescent="0.2">
      <c r="A855" t="str">
        <f>IF(LEN(stditems!B855)=0,"",stditems!B855)</f>
        <v>圣人</v>
      </c>
      <c r="B855" t="str">
        <f>IF(stditems!C855=15,"装备位置:头盔",IF(OR(stditems!C855=19,stditems!C855=20,stditems!C855=21),"装备位置:项链",IF(OR(stditems!C855=5,stditems!C855=6),"装备位置:武器",IF(OR(stditems!C855=10,stditems!C855=11),"装备位置:衣服",IF(stditems!C855=16,"装备位置:斗笠",IF(OR(stditems!C855=22,stditems!C855=23),"装备位置:戒指",IF(OR(stditems!C855=24,stditems!C855=26),"装备位置:手镯",IF(stditems!C855=31,"双击使用物品",IF(stditems!C855=4,"书籍,双击使用",IF(stditems!C855=25,"装备位置:毒符",IF(stditems!C855=41,"任务物品",IF(stditems!C855=56,"强化宝石",IF(stditems!C855=0,"药品",IF(stditems!C855=3,"卷轴",IF(stditems!C855=43,"矿石",IF(stditems!C855=2,"可使用物品",IF(stditems!C855=64,"装备位置:腰带",IF(stditems!C855=62,"装备位置:鞋子",IF(stditems!C855=53,"装备位置:宝石\有气血石功能",IF(stditems!C855=63,"装备位置:灵石",IF(stditems!C855=65,"装备位置:官印",IF(stditems!C855=90,"装备位置:灵玉",IF(OR(stditems!C855=72,stditems!C855=73,stditems!C855=74),"装备位置:称号",IF(stditems!C855=30,"装备位置:勋章",IF(stditems!C855=28,"装备位置:马牌",IF(stditems!C855=12,"装备位置:盾牌",IF(OR(stditems!C855=66,stditems!C855=67),"装备位置:时装衣服",IF(OR(stditems!C855=68,stditems!C855=69),"装备位置:时装武器",IF(OR(stditems!C855=75,stditems!C855=76,stditems!C855=77),"装备位置:时装项链",IF(stditems!C855=78,"装备位置:时装头盔",IF(OR(stditems!C855=79,stditems!C855=80),"装备位置:时装手镯",IF(OR(stditems!C855=81,stditems!C855=82),"装备位置:时装戒指",IF(stditems!C855=83,"装备位置:时装勋章",IF(OR(stditems!C855=84,stditems!C855=85),"装备位置:时装腰带",IF(OR(stditems!C855=86,stditems!C855=87),"装备位置:时装靴子",IF(OR(stditems!C855=88,stditems!C855=89),"装备位置:时装宝石","其他物品"))))))))))))))))))))))))))))))))))))</f>
        <v>装备位置:称号</v>
      </c>
      <c r="C855" t="str">
        <f>IF(OR(stditems!C855=5,stditems!C855=10,stditems!C855=11,stditems!C855=30,stditems!C855=16,stditems!C855=12,stditems!C855=25),0,IF(OR(stditems!C855=15,stditems!C855=19,stditems!C855=20,stditems!C855=21,stditems!C855=22,stditems!C855=23,stditems!C855=24,stditems!C855=26,stditems!C855=28,stditems!C855=29,stditems!C855=30,stditems!C855=53,stditems!C855=62,stditems!C855=63,stditems!C855=64,stditems!C855=65,stditems!C855=90),stditems!D855,""))</f>
        <v/>
      </c>
      <c r="D855" t="str">
        <f>IF(ISNA( VLOOKUP(C855,attrDesc!A:C,2,FALSE)),"", "\250/"&amp;VLOOKUP(C855,attrDesc!A:C,2,FALSE)&amp;":"&amp;VLOOKUP(C855,attrDesc!A:C,3,FALSE))</f>
        <v/>
      </c>
      <c r="E855" t="s">
        <v>1934</v>
      </c>
      <c r="F855" t="s">
        <v>1937</v>
      </c>
      <c r="H855" t="str">
        <f t="shared" si="60"/>
        <v>151/装备位置:称号</v>
      </c>
      <c r="I855" t="str">
        <f t="shared" si="61"/>
        <v>圣人=151/装备位置:称号</v>
      </c>
      <c r="J855" t="str">
        <f t="shared" si="62"/>
        <v>\168/[物品特性]\253/修仙证道\250/无需佩戴即可生效\168/[物品备注]\250/需要灵力和修为提升</v>
      </c>
      <c r="K855" t="str">
        <f t="shared" si="59"/>
        <v>圣人=\168/[物品特性]\253/修仙证道\250/无需佩戴即可生效\168/[物品备注]\250/需要灵力和修为提升</v>
      </c>
    </row>
    <row r="856" spans="1:11" x14ac:dyDescent="0.2">
      <c r="A856" t="str">
        <f>IF(LEN(stditems!B856)=0,"",stditems!B856)</f>
        <v>真神</v>
      </c>
      <c r="B856" t="str">
        <f>IF(stditems!C856=15,"装备位置:头盔",IF(OR(stditems!C856=19,stditems!C856=20,stditems!C856=21),"装备位置:项链",IF(OR(stditems!C856=5,stditems!C856=6),"装备位置:武器",IF(OR(stditems!C856=10,stditems!C856=11),"装备位置:衣服",IF(stditems!C856=16,"装备位置:斗笠",IF(OR(stditems!C856=22,stditems!C856=23),"装备位置:戒指",IF(OR(stditems!C856=24,stditems!C856=26),"装备位置:手镯",IF(stditems!C856=31,"双击使用物品",IF(stditems!C856=4,"书籍,双击使用",IF(stditems!C856=25,"装备位置:毒符",IF(stditems!C856=41,"任务物品",IF(stditems!C856=56,"强化宝石",IF(stditems!C856=0,"药品",IF(stditems!C856=3,"卷轴",IF(stditems!C856=43,"矿石",IF(stditems!C856=2,"可使用物品",IF(stditems!C856=64,"装备位置:腰带",IF(stditems!C856=62,"装备位置:鞋子",IF(stditems!C856=53,"装备位置:宝石\有气血石功能",IF(stditems!C856=63,"装备位置:灵石",IF(stditems!C856=65,"装备位置:官印",IF(stditems!C856=90,"装备位置:灵玉",IF(OR(stditems!C856=72,stditems!C856=73,stditems!C856=74),"装备位置:称号",IF(stditems!C856=30,"装备位置:勋章",IF(stditems!C856=28,"装备位置:马牌",IF(stditems!C856=12,"装备位置:盾牌",IF(OR(stditems!C856=66,stditems!C856=67),"装备位置:时装衣服",IF(OR(stditems!C856=68,stditems!C856=69),"装备位置:时装武器",IF(OR(stditems!C856=75,stditems!C856=76,stditems!C856=77),"装备位置:时装项链",IF(stditems!C856=78,"装备位置:时装头盔",IF(OR(stditems!C856=79,stditems!C856=80),"装备位置:时装手镯",IF(OR(stditems!C856=81,stditems!C856=82),"装备位置:时装戒指",IF(stditems!C856=83,"装备位置:时装勋章",IF(OR(stditems!C856=84,stditems!C856=85),"装备位置:时装腰带",IF(OR(stditems!C856=86,stditems!C856=87),"装备位置:时装靴子",IF(OR(stditems!C856=88,stditems!C856=89),"装备位置:时装宝石","其他物品"))))))))))))))))))))))))))))))))))))</f>
        <v>装备位置:称号</v>
      </c>
      <c r="C856" t="str">
        <f>IF(OR(stditems!C856=5,stditems!C856=10,stditems!C856=11,stditems!C856=30,stditems!C856=16,stditems!C856=12,stditems!C856=25),0,IF(OR(stditems!C856=15,stditems!C856=19,stditems!C856=20,stditems!C856=21,stditems!C856=22,stditems!C856=23,stditems!C856=24,stditems!C856=26,stditems!C856=28,stditems!C856=29,stditems!C856=30,stditems!C856=53,stditems!C856=62,stditems!C856=63,stditems!C856=64,stditems!C856=65,stditems!C856=90),stditems!D856,""))</f>
        <v/>
      </c>
      <c r="D856" t="str">
        <f>IF(ISNA( VLOOKUP(C856,attrDesc!A:C,2,FALSE)),"", "\250/"&amp;VLOOKUP(C856,attrDesc!A:C,2,FALSE)&amp;":"&amp;VLOOKUP(C856,attrDesc!A:C,3,FALSE))</f>
        <v/>
      </c>
      <c r="E856" t="s">
        <v>1934</v>
      </c>
      <c r="F856" t="s">
        <v>1937</v>
      </c>
      <c r="H856" t="str">
        <f t="shared" si="60"/>
        <v>151/装备位置:称号</v>
      </c>
      <c r="I856" t="str">
        <f t="shared" si="61"/>
        <v>真神=151/装备位置:称号</v>
      </c>
      <c r="J856" t="str">
        <f t="shared" si="62"/>
        <v>\168/[物品特性]\253/修仙证道\250/无需佩戴即可生效\168/[物品备注]\250/需要灵力和修为提升</v>
      </c>
      <c r="K856" t="str">
        <f t="shared" si="59"/>
        <v>真神=\168/[物品特性]\253/修仙证道\250/无需佩戴即可生效\168/[物品备注]\250/需要灵力和修为提升</v>
      </c>
    </row>
    <row r="857" spans="1:11" x14ac:dyDescent="0.2">
      <c r="A857" t="str">
        <f>IF(LEN(stditems!B857)=0,"",stditems!B857)</f>
        <v>天神</v>
      </c>
      <c r="B857" t="str">
        <f>IF(stditems!C857=15,"装备位置:头盔",IF(OR(stditems!C857=19,stditems!C857=20,stditems!C857=21),"装备位置:项链",IF(OR(stditems!C857=5,stditems!C857=6),"装备位置:武器",IF(OR(stditems!C857=10,stditems!C857=11),"装备位置:衣服",IF(stditems!C857=16,"装备位置:斗笠",IF(OR(stditems!C857=22,stditems!C857=23),"装备位置:戒指",IF(OR(stditems!C857=24,stditems!C857=26),"装备位置:手镯",IF(stditems!C857=31,"双击使用物品",IF(stditems!C857=4,"书籍,双击使用",IF(stditems!C857=25,"装备位置:毒符",IF(stditems!C857=41,"任务物品",IF(stditems!C857=56,"强化宝石",IF(stditems!C857=0,"药品",IF(stditems!C857=3,"卷轴",IF(stditems!C857=43,"矿石",IF(stditems!C857=2,"可使用物品",IF(stditems!C857=64,"装备位置:腰带",IF(stditems!C857=62,"装备位置:鞋子",IF(stditems!C857=53,"装备位置:宝石\有气血石功能",IF(stditems!C857=63,"装备位置:灵石",IF(stditems!C857=65,"装备位置:官印",IF(stditems!C857=90,"装备位置:灵玉",IF(OR(stditems!C857=72,stditems!C857=73,stditems!C857=74),"装备位置:称号",IF(stditems!C857=30,"装备位置:勋章",IF(stditems!C857=28,"装备位置:马牌",IF(stditems!C857=12,"装备位置:盾牌",IF(OR(stditems!C857=66,stditems!C857=67),"装备位置:时装衣服",IF(OR(stditems!C857=68,stditems!C857=69),"装备位置:时装武器",IF(OR(stditems!C857=75,stditems!C857=76,stditems!C857=77),"装备位置:时装项链",IF(stditems!C857=78,"装备位置:时装头盔",IF(OR(stditems!C857=79,stditems!C857=80),"装备位置:时装手镯",IF(OR(stditems!C857=81,stditems!C857=82),"装备位置:时装戒指",IF(stditems!C857=83,"装备位置:时装勋章",IF(OR(stditems!C857=84,stditems!C857=85),"装备位置:时装腰带",IF(OR(stditems!C857=86,stditems!C857=87),"装备位置:时装靴子",IF(OR(stditems!C857=88,stditems!C857=89),"装备位置:时装宝石","其他物品"))))))))))))))))))))))))))))))))))))</f>
        <v>装备位置:称号</v>
      </c>
      <c r="C857" t="str">
        <f>IF(OR(stditems!C857=5,stditems!C857=10,stditems!C857=11,stditems!C857=30,stditems!C857=16,stditems!C857=12,stditems!C857=25),0,IF(OR(stditems!C857=15,stditems!C857=19,stditems!C857=20,stditems!C857=21,stditems!C857=22,stditems!C857=23,stditems!C857=24,stditems!C857=26,stditems!C857=28,stditems!C857=29,stditems!C857=30,stditems!C857=53,stditems!C857=62,stditems!C857=63,stditems!C857=64,stditems!C857=65,stditems!C857=90),stditems!D857,""))</f>
        <v/>
      </c>
      <c r="D857" t="str">
        <f>IF(ISNA( VLOOKUP(C857,attrDesc!A:C,2,FALSE)),"", "\250/"&amp;VLOOKUP(C857,attrDesc!A:C,2,FALSE)&amp;":"&amp;VLOOKUP(C857,attrDesc!A:C,3,FALSE))</f>
        <v/>
      </c>
      <c r="E857" t="s">
        <v>1934</v>
      </c>
      <c r="F857" t="s">
        <v>1937</v>
      </c>
      <c r="H857" t="str">
        <f t="shared" si="60"/>
        <v>151/装备位置:称号</v>
      </c>
      <c r="I857" t="str">
        <f t="shared" si="61"/>
        <v>天神=151/装备位置:称号</v>
      </c>
      <c r="J857" t="str">
        <f t="shared" si="62"/>
        <v>\168/[物品特性]\253/修仙证道\250/无需佩戴即可生效\168/[物品备注]\250/需要灵力和修为提升</v>
      </c>
      <c r="K857" t="str">
        <f t="shared" si="59"/>
        <v>天神=\168/[物品特性]\253/修仙证道\250/无需佩戴即可生效\168/[物品备注]\250/需要灵力和修为提升</v>
      </c>
    </row>
    <row r="858" spans="1:11" x14ac:dyDescent="0.2">
      <c r="A858" t="str">
        <f>IF(LEN(stditems!B858)=0,"",stditems!B858)</f>
        <v>神君</v>
      </c>
      <c r="B858" t="str">
        <f>IF(stditems!C858=15,"装备位置:头盔",IF(OR(stditems!C858=19,stditems!C858=20,stditems!C858=21),"装备位置:项链",IF(OR(stditems!C858=5,stditems!C858=6),"装备位置:武器",IF(OR(stditems!C858=10,stditems!C858=11),"装备位置:衣服",IF(stditems!C858=16,"装备位置:斗笠",IF(OR(stditems!C858=22,stditems!C858=23),"装备位置:戒指",IF(OR(stditems!C858=24,stditems!C858=26),"装备位置:手镯",IF(stditems!C858=31,"双击使用物品",IF(stditems!C858=4,"书籍,双击使用",IF(stditems!C858=25,"装备位置:毒符",IF(stditems!C858=41,"任务物品",IF(stditems!C858=56,"强化宝石",IF(stditems!C858=0,"药品",IF(stditems!C858=3,"卷轴",IF(stditems!C858=43,"矿石",IF(stditems!C858=2,"可使用物品",IF(stditems!C858=64,"装备位置:腰带",IF(stditems!C858=62,"装备位置:鞋子",IF(stditems!C858=53,"装备位置:宝石\有气血石功能",IF(stditems!C858=63,"装备位置:灵石",IF(stditems!C858=65,"装备位置:官印",IF(stditems!C858=90,"装备位置:灵玉",IF(OR(stditems!C858=72,stditems!C858=73,stditems!C858=74),"装备位置:称号",IF(stditems!C858=30,"装备位置:勋章",IF(stditems!C858=28,"装备位置:马牌",IF(stditems!C858=12,"装备位置:盾牌",IF(OR(stditems!C858=66,stditems!C858=67),"装备位置:时装衣服",IF(OR(stditems!C858=68,stditems!C858=69),"装备位置:时装武器",IF(OR(stditems!C858=75,stditems!C858=76,stditems!C858=77),"装备位置:时装项链",IF(stditems!C858=78,"装备位置:时装头盔",IF(OR(stditems!C858=79,stditems!C858=80),"装备位置:时装手镯",IF(OR(stditems!C858=81,stditems!C858=82),"装备位置:时装戒指",IF(stditems!C858=83,"装备位置:时装勋章",IF(OR(stditems!C858=84,stditems!C858=85),"装备位置:时装腰带",IF(OR(stditems!C858=86,stditems!C858=87),"装备位置:时装靴子",IF(OR(stditems!C858=88,stditems!C858=89),"装备位置:时装宝石","其他物品"))))))))))))))))))))))))))))))))))))</f>
        <v>装备位置:称号</v>
      </c>
      <c r="C858" t="str">
        <f>IF(OR(stditems!C858=5,stditems!C858=10,stditems!C858=11,stditems!C858=30,stditems!C858=16,stditems!C858=12,stditems!C858=25),0,IF(OR(stditems!C858=15,stditems!C858=19,stditems!C858=20,stditems!C858=21,stditems!C858=22,stditems!C858=23,stditems!C858=24,stditems!C858=26,stditems!C858=28,stditems!C858=29,stditems!C858=30,stditems!C858=53,stditems!C858=62,stditems!C858=63,stditems!C858=64,stditems!C858=65,stditems!C858=90),stditems!D858,""))</f>
        <v/>
      </c>
      <c r="D858" t="str">
        <f>IF(ISNA( VLOOKUP(C858,attrDesc!A:C,2,FALSE)),"", "\250/"&amp;VLOOKUP(C858,attrDesc!A:C,2,FALSE)&amp;":"&amp;VLOOKUP(C858,attrDesc!A:C,3,FALSE))</f>
        <v/>
      </c>
      <c r="E858" t="s">
        <v>1934</v>
      </c>
      <c r="F858" t="s">
        <v>1937</v>
      </c>
      <c r="H858" t="str">
        <f t="shared" si="60"/>
        <v>151/装备位置:称号</v>
      </c>
      <c r="I858" t="str">
        <f t="shared" si="61"/>
        <v>神君=151/装备位置:称号</v>
      </c>
      <c r="J858" t="str">
        <f t="shared" si="62"/>
        <v>\168/[物品特性]\253/修仙证道\250/无需佩戴即可生效\168/[物品备注]\250/需要灵力和修为提升</v>
      </c>
      <c r="K858" t="str">
        <f t="shared" si="59"/>
        <v>神君=\168/[物品特性]\253/修仙证道\250/无需佩戴即可生效\168/[物品备注]\250/需要灵力和修为提升</v>
      </c>
    </row>
    <row r="859" spans="1:11" x14ac:dyDescent="0.2">
      <c r="A859" t="str">
        <f>IF(LEN(stditems!B859)=0,"",stditems!B859)</f>
        <v>神王</v>
      </c>
      <c r="B859" t="str">
        <f>IF(stditems!C859=15,"装备位置:头盔",IF(OR(stditems!C859=19,stditems!C859=20,stditems!C859=21),"装备位置:项链",IF(OR(stditems!C859=5,stditems!C859=6),"装备位置:武器",IF(OR(stditems!C859=10,stditems!C859=11),"装备位置:衣服",IF(stditems!C859=16,"装备位置:斗笠",IF(OR(stditems!C859=22,stditems!C859=23),"装备位置:戒指",IF(OR(stditems!C859=24,stditems!C859=26),"装备位置:手镯",IF(stditems!C859=31,"双击使用物品",IF(stditems!C859=4,"书籍,双击使用",IF(stditems!C859=25,"装备位置:毒符",IF(stditems!C859=41,"任务物品",IF(stditems!C859=56,"强化宝石",IF(stditems!C859=0,"药品",IF(stditems!C859=3,"卷轴",IF(stditems!C859=43,"矿石",IF(stditems!C859=2,"可使用物品",IF(stditems!C859=64,"装备位置:腰带",IF(stditems!C859=62,"装备位置:鞋子",IF(stditems!C859=53,"装备位置:宝石\有气血石功能",IF(stditems!C859=63,"装备位置:灵石",IF(stditems!C859=65,"装备位置:官印",IF(stditems!C859=90,"装备位置:灵玉",IF(OR(stditems!C859=72,stditems!C859=73,stditems!C859=74),"装备位置:称号",IF(stditems!C859=30,"装备位置:勋章",IF(stditems!C859=28,"装备位置:马牌",IF(stditems!C859=12,"装备位置:盾牌",IF(OR(stditems!C859=66,stditems!C859=67),"装备位置:时装衣服",IF(OR(stditems!C859=68,stditems!C859=69),"装备位置:时装武器",IF(OR(stditems!C859=75,stditems!C859=76,stditems!C859=77),"装备位置:时装项链",IF(stditems!C859=78,"装备位置:时装头盔",IF(OR(stditems!C859=79,stditems!C859=80),"装备位置:时装手镯",IF(OR(stditems!C859=81,stditems!C859=82),"装备位置:时装戒指",IF(stditems!C859=83,"装备位置:时装勋章",IF(OR(stditems!C859=84,stditems!C859=85),"装备位置:时装腰带",IF(OR(stditems!C859=86,stditems!C859=87),"装备位置:时装靴子",IF(OR(stditems!C859=88,stditems!C859=89),"装备位置:时装宝石","其他物品"))))))))))))))))))))))))))))))))))))</f>
        <v>装备位置:称号</v>
      </c>
      <c r="C859" t="str">
        <f>IF(OR(stditems!C859=5,stditems!C859=10,stditems!C859=11,stditems!C859=30,stditems!C859=16,stditems!C859=12,stditems!C859=25),0,IF(OR(stditems!C859=15,stditems!C859=19,stditems!C859=20,stditems!C859=21,stditems!C859=22,stditems!C859=23,stditems!C859=24,stditems!C859=26,stditems!C859=28,stditems!C859=29,stditems!C859=30,stditems!C859=53,stditems!C859=62,stditems!C859=63,stditems!C859=64,stditems!C859=65,stditems!C859=90),stditems!D859,""))</f>
        <v/>
      </c>
      <c r="D859" t="str">
        <f>IF(ISNA( VLOOKUP(C859,attrDesc!A:C,2,FALSE)),"", "\250/"&amp;VLOOKUP(C859,attrDesc!A:C,2,FALSE)&amp;":"&amp;VLOOKUP(C859,attrDesc!A:C,3,FALSE))</f>
        <v/>
      </c>
      <c r="E859" t="s">
        <v>1934</v>
      </c>
      <c r="F859" t="s">
        <v>1937</v>
      </c>
      <c r="H859" t="str">
        <f t="shared" si="60"/>
        <v>151/装备位置:称号</v>
      </c>
      <c r="I859" t="str">
        <f t="shared" si="61"/>
        <v>神王=151/装备位置:称号</v>
      </c>
      <c r="J859" t="str">
        <f t="shared" si="62"/>
        <v>\168/[物品特性]\253/修仙证道\250/无需佩戴即可生效\168/[物品备注]\250/需要灵力和修为提升</v>
      </c>
      <c r="K859" t="str">
        <f t="shared" si="59"/>
        <v>神王=\168/[物品特性]\253/修仙证道\250/无需佩戴即可生效\168/[物品备注]\250/需要灵力和修为提升</v>
      </c>
    </row>
    <row r="860" spans="1:11" x14ac:dyDescent="0.2">
      <c r="A860" t="str">
        <f>IF(LEN(stditems!B860)=0,"",stditems!B860)</f>
        <v>古神</v>
      </c>
      <c r="B860" t="str">
        <f>IF(stditems!C860=15,"装备位置:头盔",IF(OR(stditems!C860=19,stditems!C860=20,stditems!C860=21),"装备位置:项链",IF(OR(stditems!C860=5,stditems!C860=6),"装备位置:武器",IF(OR(stditems!C860=10,stditems!C860=11),"装备位置:衣服",IF(stditems!C860=16,"装备位置:斗笠",IF(OR(stditems!C860=22,stditems!C860=23),"装备位置:戒指",IF(OR(stditems!C860=24,stditems!C860=26),"装备位置:手镯",IF(stditems!C860=31,"双击使用物品",IF(stditems!C860=4,"书籍,双击使用",IF(stditems!C860=25,"装备位置:毒符",IF(stditems!C860=41,"任务物品",IF(stditems!C860=56,"强化宝石",IF(stditems!C860=0,"药品",IF(stditems!C860=3,"卷轴",IF(stditems!C860=43,"矿石",IF(stditems!C860=2,"可使用物品",IF(stditems!C860=64,"装备位置:腰带",IF(stditems!C860=62,"装备位置:鞋子",IF(stditems!C860=53,"装备位置:宝石\有气血石功能",IF(stditems!C860=63,"装备位置:灵石",IF(stditems!C860=65,"装备位置:官印",IF(stditems!C860=90,"装备位置:灵玉",IF(OR(stditems!C860=72,stditems!C860=73,stditems!C860=74),"装备位置:称号",IF(stditems!C860=30,"装备位置:勋章",IF(stditems!C860=28,"装备位置:马牌",IF(stditems!C860=12,"装备位置:盾牌",IF(OR(stditems!C860=66,stditems!C860=67),"装备位置:时装衣服",IF(OR(stditems!C860=68,stditems!C860=69),"装备位置:时装武器",IF(OR(stditems!C860=75,stditems!C860=76,stditems!C860=77),"装备位置:时装项链",IF(stditems!C860=78,"装备位置:时装头盔",IF(OR(stditems!C860=79,stditems!C860=80),"装备位置:时装手镯",IF(OR(stditems!C860=81,stditems!C860=82),"装备位置:时装戒指",IF(stditems!C860=83,"装备位置:时装勋章",IF(OR(stditems!C860=84,stditems!C860=85),"装备位置:时装腰带",IF(OR(stditems!C860=86,stditems!C860=87),"装备位置:时装靴子",IF(OR(stditems!C860=88,stditems!C860=89),"装备位置:时装宝石","其他物品"))))))))))))))))))))))))))))))))))))</f>
        <v>装备位置:称号</v>
      </c>
      <c r="C860" t="str">
        <f>IF(OR(stditems!C860=5,stditems!C860=10,stditems!C860=11,stditems!C860=30,stditems!C860=16,stditems!C860=12,stditems!C860=25),0,IF(OR(stditems!C860=15,stditems!C860=19,stditems!C860=20,stditems!C860=21,stditems!C860=22,stditems!C860=23,stditems!C860=24,stditems!C860=26,stditems!C860=28,stditems!C860=29,stditems!C860=30,stditems!C860=53,stditems!C860=62,stditems!C860=63,stditems!C860=64,stditems!C860=65,stditems!C860=90),stditems!D860,""))</f>
        <v/>
      </c>
      <c r="D860" t="str">
        <f>IF(ISNA( VLOOKUP(C860,attrDesc!A:C,2,FALSE)),"", "\250/"&amp;VLOOKUP(C860,attrDesc!A:C,2,FALSE)&amp;":"&amp;VLOOKUP(C860,attrDesc!A:C,3,FALSE))</f>
        <v/>
      </c>
      <c r="E860" t="s">
        <v>1934</v>
      </c>
      <c r="F860" t="s">
        <v>1937</v>
      </c>
      <c r="H860" t="str">
        <f t="shared" si="60"/>
        <v>151/装备位置:称号</v>
      </c>
      <c r="I860" t="str">
        <f t="shared" si="61"/>
        <v>古神=151/装备位置:称号</v>
      </c>
      <c r="J860" t="str">
        <f t="shared" si="62"/>
        <v>\168/[物品特性]\253/修仙证道\250/无需佩戴即可生效\168/[物品备注]\250/需要灵力和修为提升</v>
      </c>
      <c r="K860" t="str">
        <f t="shared" si="59"/>
        <v>古神=\168/[物品特性]\253/修仙证道\250/无需佩戴即可生效\168/[物品备注]\250/需要灵力和修为提升</v>
      </c>
    </row>
    <row r="861" spans="1:11" x14ac:dyDescent="0.2">
      <c r="A861" t="str">
        <f>IF(LEN(stditems!B861)=0,"",stditems!B861)</f>
        <v>神皇</v>
      </c>
      <c r="B861" t="str">
        <f>IF(stditems!C861=15,"装备位置:头盔",IF(OR(stditems!C861=19,stditems!C861=20,stditems!C861=21),"装备位置:项链",IF(OR(stditems!C861=5,stditems!C861=6),"装备位置:武器",IF(OR(stditems!C861=10,stditems!C861=11),"装备位置:衣服",IF(stditems!C861=16,"装备位置:斗笠",IF(OR(stditems!C861=22,stditems!C861=23),"装备位置:戒指",IF(OR(stditems!C861=24,stditems!C861=26),"装备位置:手镯",IF(stditems!C861=31,"双击使用物品",IF(stditems!C861=4,"书籍,双击使用",IF(stditems!C861=25,"装备位置:毒符",IF(stditems!C861=41,"任务物品",IF(stditems!C861=56,"强化宝石",IF(stditems!C861=0,"药品",IF(stditems!C861=3,"卷轴",IF(stditems!C861=43,"矿石",IF(stditems!C861=2,"可使用物品",IF(stditems!C861=64,"装备位置:腰带",IF(stditems!C861=62,"装备位置:鞋子",IF(stditems!C861=53,"装备位置:宝石\有气血石功能",IF(stditems!C861=63,"装备位置:灵石",IF(stditems!C861=65,"装备位置:官印",IF(stditems!C861=90,"装备位置:灵玉",IF(OR(stditems!C861=72,stditems!C861=73,stditems!C861=74),"装备位置:称号",IF(stditems!C861=30,"装备位置:勋章",IF(stditems!C861=28,"装备位置:马牌",IF(stditems!C861=12,"装备位置:盾牌",IF(OR(stditems!C861=66,stditems!C861=67),"装备位置:时装衣服",IF(OR(stditems!C861=68,stditems!C861=69),"装备位置:时装武器",IF(OR(stditems!C861=75,stditems!C861=76,stditems!C861=77),"装备位置:时装项链",IF(stditems!C861=78,"装备位置:时装头盔",IF(OR(stditems!C861=79,stditems!C861=80),"装备位置:时装手镯",IF(OR(stditems!C861=81,stditems!C861=82),"装备位置:时装戒指",IF(stditems!C861=83,"装备位置:时装勋章",IF(OR(stditems!C861=84,stditems!C861=85),"装备位置:时装腰带",IF(OR(stditems!C861=86,stditems!C861=87),"装备位置:时装靴子",IF(OR(stditems!C861=88,stditems!C861=89),"装备位置:时装宝石","其他物品"))))))))))))))))))))))))))))))))))))</f>
        <v>装备位置:称号</v>
      </c>
      <c r="C861" t="str">
        <f>IF(OR(stditems!C861=5,stditems!C861=10,stditems!C861=11,stditems!C861=30,stditems!C861=16,stditems!C861=12,stditems!C861=25),0,IF(OR(stditems!C861=15,stditems!C861=19,stditems!C861=20,stditems!C861=21,stditems!C861=22,stditems!C861=23,stditems!C861=24,stditems!C861=26,stditems!C861=28,stditems!C861=29,stditems!C861=30,stditems!C861=53,stditems!C861=62,stditems!C861=63,stditems!C861=64,stditems!C861=65,stditems!C861=90),stditems!D861,""))</f>
        <v/>
      </c>
      <c r="D861" t="str">
        <f>IF(ISNA( VLOOKUP(C861,attrDesc!A:C,2,FALSE)),"", "\250/"&amp;VLOOKUP(C861,attrDesc!A:C,2,FALSE)&amp;":"&amp;VLOOKUP(C861,attrDesc!A:C,3,FALSE))</f>
        <v/>
      </c>
      <c r="E861" t="s">
        <v>1934</v>
      </c>
      <c r="F861" t="s">
        <v>1937</v>
      </c>
      <c r="H861" t="str">
        <f t="shared" si="60"/>
        <v>151/装备位置:称号</v>
      </c>
      <c r="I861" t="str">
        <f t="shared" si="61"/>
        <v>神皇=151/装备位置:称号</v>
      </c>
      <c r="J861" t="str">
        <f t="shared" si="62"/>
        <v>\168/[物品特性]\253/修仙证道\250/无需佩戴即可生效\168/[物品备注]\250/需要灵力和修为提升</v>
      </c>
      <c r="K861" t="str">
        <f t="shared" si="59"/>
        <v>神皇=\168/[物品特性]\253/修仙证道\250/无需佩戴即可生效\168/[物品备注]\250/需要灵力和修为提升</v>
      </c>
    </row>
    <row r="862" spans="1:11" x14ac:dyDescent="0.2">
      <c r="A862" t="str">
        <f>IF(LEN(stditems!B862)=0,"",stditems!B862)</f>
        <v>Vip1</v>
      </c>
      <c r="B862" t="str">
        <f>IF(stditems!C862=15,"装备位置:头盔",IF(OR(stditems!C862=19,stditems!C862=20,stditems!C862=21),"装备位置:项链",IF(OR(stditems!C862=5,stditems!C862=6),"装备位置:武器",IF(OR(stditems!C862=10,stditems!C862=11),"装备位置:衣服",IF(stditems!C862=16,"装备位置:斗笠",IF(OR(stditems!C862=22,stditems!C862=23),"装备位置:戒指",IF(OR(stditems!C862=24,stditems!C862=26),"装备位置:手镯",IF(stditems!C862=31,"双击使用物品",IF(stditems!C862=4,"书籍,双击使用",IF(stditems!C862=25,"装备位置:毒符",IF(stditems!C862=41,"任务物品",IF(stditems!C862=56,"强化宝石",IF(stditems!C862=0,"药品",IF(stditems!C862=3,"卷轴",IF(stditems!C862=43,"矿石",IF(stditems!C862=2,"可使用物品",IF(stditems!C862=64,"装备位置:腰带",IF(stditems!C862=62,"装备位置:鞋子",IF(stditems!C862=53,"装备位置:宝石\有气血石功能",IF(stditems!C862=63,"装备位置:灵石",IF(stditems!C862=65,"装备位置:官印",IF(stditems!C862=90,"装备位置:灵玉",IF(OR(stditems!C862=72,stditems!C862=73,stditems!C862=74),"装备位置:称号",IF(stditems!C862=30,"装备位置:勋章",IF(stditems!C862=28,"装备位置:马牌",IF(stditems!C862=12,"装备位置:盾牌",IF(OR(stditems!C862=66,stditems!C862=67),"装备位置:时装衣服",IF(OR(stditems!C862=68,stditems!C862=69),"装备位置:时装武器",IF(OR(stditems!C862=75,stditems!C862=76,stditems!C862=77),"装备位置:时装项链",IF(stditems!C862=78,"装备位置:时装头盔",IF(OR(stditems!C862=79,stditems!C862=80),"装备位置:时装手镯",IF(OR(stditems!C862=81,stditems!C862=82),"装备位置:时装戒指",IF(stditems!C862=83,"装备位置:时装勋章",IF(OR(stditems!C862=84,stditems!C862=85),"装备位置:时装腰带",IF(OR(stditems!C862=86,stditems!C862=87),"装备位置:时装靴子",IF(OR(stditems!C862=88,stditems!C862=89),"装备位置:时装宝石","其他物品"))))))))))))))))))))))))))))))))))))</f>
        <v>装备位置:称号</v>
      </c>
      <c r="C862" t="str">
        <f>IF(OR(stditems!C862=5,stditems!C862=10,stditems!C862=11,stditems!C862=30,stditems!C862=16,stditems!C862=12,stditems!C862=25),0,IF(OR(stditems!C862=15,stditems!C862=19,stditems!C862=20,stditems!C862=21,stditems!C862=22,stditems!C862=23,stditems!C862=24,stditems!C862=26,stditems!C862=28,stditems!C862=29,stditems!C862=30,stditems!C862=53,stditems!C862=62,stditems!C862=63,stditems!C862=64,stditems!C862=65,stditems!C862=90),stditems!D862,""))</f>
        <v/>
      </c>
      <c r="D862" t="str">
        <f>IF(ISNA( VLOOKUP(C862,attrDesc!A:C,2,FALSE)),"", "\250/"&amp;VLOOKUP(C862,attrDesc!A:C,2,FALSE)&amp;":"&amp;VLOOKUP(C862,attrDesc!A:C,3,FALSE))</f>
        <v/>
      </c>
      <c r="E862" t="s">
        <v>1940</v>
      </c>
      <c r="F862" t="s">
        <v>1942</v>
      </c>
      <c r="H862" t="str">
        <f t="shared" si="60"/>
        <v>151/装备位置:称号</v>
      </c>
      <c r="I862" t="str">
        <f t="shared" si="61"/>
        <v>Vip1=151/装备位置:称号</v>
      </c>
      <c r="J862" t="str">
        <f t="shared" si="62"/>
        <v>\168/[物品特性]\253/VIP专用勋章\250/无需佩戴即可生效\168/[物品备注]\250/赞助或者使用元宝升级</v>
      </c>
      <c r="K862" t="str">
        <f t="shared" si="59"/>
        <v>Vip1=\168/[物品特性]\253/VIP专用勋章\250/无需佩戴即可生效\168/[物品备注]\250/赞助或者使用元宝升级</v>
      </c>
    </row>
    <row r="863" spans="1:11" x14ac:dyDescent="0.2">
      <c r="A863" t="str">
        <f>IF(LEN(stditems!B863)=0,"",stditems!B863)</f>
        <v>Vip2</v>
      </c>
      <c r="B863" t="str">
        <f>IF(stditems!C863=15,"装备位置:头盔",IF(OR(stditems!C863=19,stditems!C863=20,stditems!C863=21),"装备位置:项链",IF(OR(stditems!C863=5,stditems!C863=6),"装备位置:武器",IF(OR(stditems!C863=10,stditems!C863=11),"装备位置:衣服",IF(stditems!C863=16,"装备位置:斗笠",IF(OR(stditems!C863=22,stditems!C863=23),"装备位置:戒指",IF(OR(stditems!C863=24,stditems!C863=26),"装备位置:手镯",IF(stditems!C863=31,"双击使用物品",IF(stditems!C863=4,"书籍,双击使用",IF(stditems!C863=25,"装备位置:毒符",IF(stditems!C863=41,"任务物品",IF(stditems!C863=56,"强化宝石",IF(stditems!C863=0,"药品",IF(stditems!C863=3,"卷轴",IF(stditems!C863=43,"矿石",IF(stditems!C863=2,"可使用物品",IF(stditems!C863=64,"装备位置:腰带",IF(stditems!C863=62,"装备位置:鞋子",IF(stditems!C863=53,"装备位置:宝石\有气血石功能",IF(stditems!C863=63,"装备位置:灵石",IF(stditems!C863=65,"装备位置:官印",IF(stditems!C863=90,"装备位置:灵玉",IF(OR(stditems!C863=72,stditems!C863=73,stditems!C863=74),"装备位置:称号",IF(stditems!C863=30,"装备位置:勋章",IF(stditems!C863=28,"装备位置:马牌",IF(stditems!C863=12,"装备位置:盾牌",IF(OR(stditems!C863=66,stditems!C863=67),"装备位置:时装衣服",IF(OR(stditems!C863=68,stditems!C863=69),"装备位置:时装武器",IF(OR(stditems!C863=75,stditems!C863=76,stditems!C863=77),"装备位置:时装项链",IF(stditems!C863=78,"装备位置:时装头盔",IF(OR(stditems!C863=79,stditems!C863=80),"装备位置:时装手镯",IF(OR(stditems!C863=81,stditems!C863=82),"装备位置:时装戒指",IF(stditems!C863=83,"装备位置:时装勋章",IF(OR(stditems!C863=84,stditems!C863=85),"装备位置:时装腰带",IF(OR(stditems!C863=86,stditems!C863=87),"装备位置:时装靴子",IF(OR(stditems!C863=88,stditems!C863=89),"装备位置:时装宝石","其他物品"))))))))))))))))))))))))))))))))))))</f>
        <v>装备位置:称号</v>
      </c>
      <c r="C863" t="str">
        <f>IF(OR(stditems!C863=5,stditems!C863=10,stditems!C863=11,stditems!C863=30,stditems!C863=16,stditems!C863=12,stditems!C863=25),0,IF(OR(stditems!C863=15,stditems!C863=19,stditems!C863=20,stditems!C863=21,stditems!C863=22,stditems!C863=23,stditems!C863=24,stditems!C863=26,stditems!C863=28,stditems!C863=29,stditems!C863=30,stditems!C863=53,stditems!C863=62,stditems!C863=63,stditems!C863=64,stditems!C863=65,stditems!C863=90),stditems!D863,""))</f>
        <v/>
      </c>
      <c r="D863" t="str">
        <f>IF(ISNA( VLOOKUP(C863,attrDesc!A:C,2,FALSE)),"", "\250/"&amp;VLOOKUP(C863,attrDesc!A:C,2,FALSE)&amp;":"&amp;VLOOKUP(C863,attrDesc!A:C,3,FALSE))</f>
        <v/>
      </c>
      <c r="E863" t="s">
        <v>1940</v>
      </c>
      <c r="F863" t="s">
        <v>1942</v>
      </c>
      <c r="H863" t="str">
        <f t="shared" si="60"/>
        <v>151/装备位置:称号</v>
      </c>
      <c r="I863" t="str">
        <f t="shared" si="61"/>
        <v>Vip2=151/装备位置:称号</v>
      </c>
      <c r="J863" t="str">
        <f t="shared" si="62"/>
        <v>\168/[物品特性]\253/VIP专用勋章\250/无需佩戴即可生效\168/[物品备注]\250/赞助或者使用元宝升级</v>
      </c>
      <c r="K863" t="str">
        <f t="shared" si="59"/>
        <v>Vip2=\168/[物品特性]\253/VIP专用勋章\250/无需佩戴即可生效\168/[物品备注]\250/赞助或者使用元宝升级</v>
      </c>
    </row>
    <row r="864" spans="1:11" x14ac:dyDescent="0.2">
      <c r="A864" t="str">
        <f>IF(LEN(stditems!B864)=0,"",stditems!B864)</f>
        <v>Vip3</v>
      </c>
      <c r="B864" t="str">
        <f>IF(stditems!C864=15,"装备位置:头盔",IF(OR(stditems!C864=19,stditems!C864=20,stditems!C864=21),"装备位置:项链",IF(OR(stditems!C864=5,stditems!C864=6),"装备位置:武器",IF(OR(stditems!C864=10,stditems!C864=11),"装备位置:衣服",IF(stditems!C864=16,"装备位置:斗笠",IF(OR(stditems!C864=22,stditems!C864=23),"装备位置:戒指",IF(OR(stditems!C864=24,stditems!C864=26),"装备位置:手镯",IF(stditems!C864=31,"双击使用物品",IF(stditems!C864=4,"书籍,双击使用",IF(stditems!C864=25,"装备位置:毒符",IF(stditems!C864=41,"任务物品",IF(stditems!C864=56,"强化宝石",IF(stditems!C864=0,"药品",IF(stditems!C864=3,"卷轴",IF(stditems!C864=43,"矿石",IF(stditems!C864=2,"可使用物品",IF(stditems!C864=64,"装备位置:腰带",IF(stditems!C864=62,"装备位置:鞋子",IF(stditems!C864=53,"装备位置:宝石\有气血石功能",IF(stditems!C864=63,"装备位置:灵石",IF(stditems!C864=65,"装备位置:官印",IF(stditems!C864=90,"装备位置:灵玉",IF(OR(stditems!C864=72,stditems!C864=73,stditems!C864=74),"装备位置:称号",IF(stditems!C864=30,"装备位置:勋章",IF(stditems!C864=28,"装备位置:马牌",IF(stditems!C864=12,"装备位置:盾牌",IF(OR(stditems!C864=66,stditems!C864=67),"装备位置:时装衣服",IF(OR(stditems!C864=68,stditems!C864=69),"装备位置:时装武器",IF(OR(stditems!C864=75,stditems!C864=76,stditems!C864=77),"装备位置:时装项链",IF(stditems!C864=78,"装备位置:时装头盔",IF(OR(stditems!C864=79,stditems!C864=80),"装备位置:时装手镯",IF(OR(stditems!C864=81,stditems!C864=82),"装备位置:时装戒指",IF(stditems!C864=83,"装备位置:时装勋章",IF(OR(stditems!C864=84,stditems!C864=85),"装备位置:时装腰带",IF(OR(stditems!C864=86,stditems!C864=87),"装备位置:时装靴子",IF(OR(stditems!C864=88,stditems!C864=89),"装备位置:时装宝石","其他物品"))))))))))))))))))))))))))))))))))))</f>
        <v>装备位置:称号</v>
      </c>
      <c r="C864" t="str">
        <f>IF(OR(stditems!C864=5,stditems!C864=10,stditems!C864=11,stditems!C864=30,stditems!C864=16,stditems!C864=12,stditems!C864=25),0,IF(OR(stditems!C864=15,stditems!C864=19,stditems!C864=20,stditems!C864=21,stditems!C864=22,stditems!C864=23,stditems!C864=24,stditems!C864=26,stditems!C864=28,stditems!C864=29,stditems!C864=30,stditems!C864=53,stditems!C864=62,stditems!C864=63,stditems!C864=64,stditems!C864=65,stditems!C864=90),stditems!D864,""))</f>
        <v/>
      </c>
      <c r="D864" t="str">
        <f>IF(ISNA( VLOOKUP(C864,attrDesc!A:C,2,FALSE)),"", "\250/"&amp;VLOOKUP(C864,attrDesc!A:C,2,FALSE)&amp;":"&amp;VLOOKUP(C864,attrDesc!A:C,3,FALSE))</f>
        <v/>
      </c>
      <c r="E864" t="s">
        <v>1939</v>
      </c>
      <c r="F864" t="s">
        <v>1941</v>
      </c>
      <c r="H864" t="str">
        <f t="shared" si="60"/>
        <v>151/装备位置:称号</v>
      </c>
      <c r="I864" t="str">
        <f t="shared" si="61"/>
        <v>Vip3=151/装备位置:称号</v>
      </c>
      <c r="J864" t="str">
        <f t="shared" si="62"/>
        <v>\168/[物品特性]\253/VIP专用勋章\250/无需佩戴即可生效\168/[物品备注]\250/赞助或者使用元宝升级</v>
      </c>
      <c r="K864" t="str">
        <f t="shared" si="59"/>
        <v>Vip3=\168/[物品特性]\253/VIP专用勋章\250/无需佩戴即可生效\168/[物品备注]\250/赞助或者使用元宝升级</v>
      </c>
    </row>
    <row r="865" spans="1:11" x14ac:dyDescent="0.2">
      <c r="A865" t="str">
        <f>IF(LEN(stditems!B865)=0,"",stditems!B865)</f>
        <v>Vip4</v>
      </c>
      <c r="B865" t="str">
        <f>IF(stditems!C865=15,"装备位置:头盔",IF(OR(stditems!C865=19,stditems!C865=20,stditems!C865=21),"装备位置:项链",IF(OR(stditems!C865=5,stditems!C865=6),"装备位置:武器",IF(OR(stditems!C865=10,stditems!C865=11),"装备位置:衣服",IF(stditems!C865=16,"装备位置:斗笠",IF(OR(stditems!C865=22,stditems!C865=23),"装备位置:戒指",IF(OR(stditems!C865=24,stditems!C865=26),"装备位置:手镯",IF(stditems!C865=31,"双击使用物品",IF(stditems!C865=4,"书籍,双击使用",IF(stditems!C865=25,"装备位置:毒符",IF(stditems!C865=41,"任务物品",IF(stditems!C865=56,"强化宝石",IF(stditems!C865=0,"药品",IF(stditems!C865=3,"卷轴",IF(stditems!C865=43,"矿石",IF(stditems!C865=2,"可使用物品",IF(stditems!C865=64,"装备位置:腰带",IF(stditems!C865=62,"装备位置:鞋子",IF(stditems!C865=53,"装备位置:宝石\有气血石功能",IF(stditems!C865=63,"装备位置:灵石",IF(stditems!C865=65,"装备位置:官印",IF(stditems!C865=90,"装备位置:灵玉",IF(OR(stditems!C865=72,stditems!C865=73,stditems!C865=74),"装备位置:称号",IF(stditems!C865=30,"装备位置:勋章",IF(stditems!C865=28,"装备位置:马牌",IF(stditems!C865=12,"装备位置:盾牌",IF(OR(stditems!C865=66,stditems!C865=67),"装备位置:时装衣服",IF(OR(stditems!C865=68,stditems!C865=69),"装备位置:时装武器",IF(OR(stditems!C865=75,stditems!C865=76,stditems!C865=77),"装备位置:时装项链",IF(stditems!C865=78,"装备位置:时装头盔",IF(OR(stditems!C865=79,stditems!C865=80),"装备位置:时装手镯",IF(OR(stditems!C865=81,stditems!C865=82),"装备位置:时装戒指",IF(stditems!C865=83,"装备位置:时装勋章",IF(OR(stditems!C865=84,stditems!C865=85),"装备位置:时装腰带",IF(OR(stditems!C865=86,stditems!C865=87),"装备位置:时装靴子",IF(OR(stditems!C865=88,stditems!C865=89),"装备位置:时装宝石","其他物品"))))))))))))))))))))))))))))))))))))</f>
        <v>装备位置:称号</v>
      </c>
      <c r="C865" t="str">
        <f>IF(OR(stditems!C865=5,stditems!C865=10,stditems!C865=11,stditems!C865=30,stditems!C865=16,stditems!C865=12,stditems!C865=25),0,IF(OR(stditems!C865=15,stditems!C865=19,stditems!C865=20,stditems!C865=21,stditems!C865=22,stditems!C865=23,stditems!C865=24,stditems!C865=26,stditems!C865=28,stditems!C865=29,stditems!C865=30,stditems!C865=53,stditems!C865=62,stditems!C865=63,stditems!C865=64,stditems!C865=65,stditems!C865=90),stditems!D865,""))</f>
        <v/>
      </c>
      <c r="D865" t="str">
        <f>IF(ISNA( VLOOKUP(C865,attrDesc!A:C,2,FALSE)),"", "\250/"&amp;VLOOKUP(C865,attrDesc!A:C,2,FALSE)&amp;":"&amp;VLOOKUP(C865,attrDesc!A:C,3,FALSE))</f>
        <v/>
      </c>
      <c r="E865" t="s">
        <v>1939</v>
      </c>
      <c r="F865" t="s">
        <v>1941</v>
      </c>
      <c r="H865" t="str">
        <f t="shared" si="60"/>
        <v>151/装备位置:称号</v>
      </c>
      <c r="I865" t="str">
        <f t="shared" si="61"/>
        <v>Vip4=151/装备位置:称号</v>
      </c>
      <c r="J865" t="str">
        <f t="shared" si="62"/>
        <v>\168/[物品特性]\253/VIP专用勋章\250/无需佩戴即可生效\168/[物品备注]\250/赞助或者使用元宝升级</v>
      </c>
      <c r="K865" t="str">
        <f t="shared" si="59"/>
        <v>Vip4=\168/[物品特性]\253/VIP专用勋章\250/无需佩戴即可生效\168/[物品备注]\250/赞助或者使用元宝升级</v>
      </c>
    </row>
    <row r="866" spans="1:11" x14ac:dyDescent="0.2">
      <c r="A866" t="str">
        <f>IF(LEN(stditems!B866)=0,"",stditems!B866)</f>
        <v>Vip5</v>
      </c>
      <c r="B866" t="str">
        <f>IF(stditems!C866=15,"装备位置:头盔",IF(OR(stditems!C866=19,stditems!C866=20,stditems!C866=21),"装备位置:项链",IF(OR(stditems!C866=5,stditems!C866=6),"装备位置:武器",IF(OR(stditems!C866=10,stditems!C866=11),"装备位置:衣服",IF(stditems!C866=16,"装备位置:斗笠",IF(OR(stditems!C866=22,stditems!C866=23),"装备位置:戒指",IF(OR(stditems!C866=24,stditems!C866=26),"装备位置:手镯",IF(stditems!C866=31,"双击使用物品",IF(stditems!C866=4,"书籍,双击使用",IF(stditems!C866=25,"装备位置:毒符",IF(stditems!C866=41,"任务物品",IF(stditems!C866=56,"强化宝石",IF(stditems!C866=0,"药品",IF(stditems!C866=3,"卷轴",IF(stditems!C866=43,"矿石",IF(stditems!C866=2,"可使用物品",IF(stditems!C866=64,"装备位置:腰带",IF(stditems!C866=62,"装备位置:鞋子",IF(stditems!C866=53,"装备位置:宝石\有气血石功能",IF(stditems!C866=63,"装备位置:灵石",IF(stditems!C866=65,"装备位置:官印",IF(stditems!C866=90,"装备位置:灵玉",IF(OR(stditems!C866=72,stditems!C866=73,stditems!C866=74),"装备位置:称号",IF(stditems!C866=30,"装备位置:勋章",IF(stditems!C866=28,"装备位置:马牌",IF(stditems!C866=12,"装备位置:盾牌",IF(OR(stditems!C866=66,stditems!C866=67),"装备位置:时装衣服",IF(OR(stditems!C866=68,stditems!C866=69),"装备位置:时装武器",IF(OR(stditems!C866=75,stditems!C866=76,stditems!C866=77),"装备位置:时装项链",IF(stditems!C866=78,"装备位置:时装头盔",IF(OR(stditems!C866=79,stditems!C866=80),"装备位置:时装手镯",IF(OR(stditems!C866=81,stditems!C866=82),"装备位置:时装戒指",IF(stditems!C866=83,"装备位置:时装勋章",IF(OR(stditems!C866=84,stditems!C866=85),"装备位置:时装腰带",IF(OR(stditems!C866=86,stditems!C866=87),"装备位置:时装靴子",IF(OR(stditems!C866=88,stditems!C866=89),"装备位置:时装宝石","其他物品"))))))))))))))))))))))))))))))))))))</f>
        <v>装备位置:称号</v>
      </c>
      <c r="C866" t="str">
        <f>IF(OR(stditems!C866=5,stditems!C866=10,stditems!C866=11,stditems!C866=30,stditems!C866=16,stditems!C866=12,stditems!C866=25),0,IF(OR(stditems!C866=15,stditems!C866=19,stditems!C866=20,stditems!C866=21,stditems!C866=22,stditems!C866=23,stditems!C866=24,stditems!C866=26,stditems!C866=28,stditems!C866=29,stditems!C866=30,stditems!C866=53,stditems!C866=62,stditems!C866=63,stditems!C866=64,stditems!C866=65,stditems!C866=90),stditems!D866,""))</f>
        <v/>
      </c>
      <c r="D866" t="str">
        <f>IF(ISNA( VLOOKUP(C866,attrDesc!A:C,2,FALSE)),"", "\250/"&amp;VLOOKUP(C866,attrDesc!A:C,2,FALSE)&amp;":"&amp;VLOOKUP(C866,attrDesc!A:C,3,FALSE))</f>
        <v/>
      </c>
      <c r="E866" t="s">
        <v>1939</v>
      </c>
      <c r="F866" t="s">
        <v>1941</v>
      </c>
      <c r="H866" t="str">
        <f t="shared" si="60"/>
        <v>151/装备位置:称号</v>
      </c>
      <c r="I866" t="str">
        <f t="shared" si="61"/>
        <v>Vip5=151/装备位置:称号</v>
      </c>
      <c r="J866" t="str">
        <f t="shared" si="62"/>
        <v>\168/[物品特性]\253/VIP专用勋章\250/无需佩戴即可生效\168/[物品备注]\250/赞助或者使用元宝升级</v>
      </c>
      <c r="K866" t="str">
        <f t="shared" si="59"/>
        <v>Vip5=\168/[物品特性]\253/VIP专用勋章\250/无需佩戴即可生效\168/[物品备注]\250/赞助或者使用元宝升级</v>
      </c>
    </row>
    <row r="867" spans="1:11" x14ac:dyDescent="0.2">
      <c r="A867" t="str">
        <f>IF(LEN(stditems!B867)=0,"",stditems!B867)</f>
        <v>Vip6</v>
      </c>
      <c r="B867" t="str">
        <f>IF(stditems!C867=15,"装备位置:头盔",IF(OR(stditems!C867=19,stditems!C867=20,stditems!C867=21),"装备位置:项链",IF(OR(stditems!C867=5,stditems!C867=6),"装备位置:武器",IF(OR(stditems!C867=10,stditems!C867=11),"装备位置:衣服",IF(stditems!C867=16,"装备位置:斗笠",IF(OR(stditems!C867=22,stditems!C867=23),"装备位置:戒指",IF(OR(stditems!C867=24,stditems!C867=26),"装备位置:手镯",IF(stditems!C867=31,"双击使用物品",IF(stditems!C867=4,"书籍,双击使用",IF(stditems!C867=25,"装备位置:毒符",IF(stditems!C867=41,"任务物品",IF(stditems!C867=56,"强化宝石",IF(stditems!C867=0,"药品",IF(stditems!C867=3,"卷轴",IF(stditems!C867=43,"矿石",IF(stditems!C867=2,"可使用物品",IF(stditems!C867=64,"装备位置:腰带",IF(stditems!C867=62,"装备位置:鞋子",IF(stditems!C867=53,"装备位置:宝石\有气血石功能",IF(stditems!C867=63,"装备位置:灵石",IF(stditems!C867=65,"装备位置:官印",IF(stditems!C867=90,"装备位置:灵玉",IF(OR(stditems!C867=72,stditems!C867=73,stditems!C867=74),"装备位置:称号",IF(stditems!C867=30,"装备位置:勋章",IF(stditems!C867=28,"装备位置:马牌",IF(stditems!C867=12,"装备位置:盾牌",IF(OR(stditems!C867=66,stditems!C867=67),"装备位置:时装衣服",IF(OR(stditems!C867=68,stditems!C867=69),"装备位置:时装武器",IF(OR(stditems!C867=75,stditems!C867=76,stditems!C867=77),"装备位置:时装项链",IF(stditems!C867=78,"装备位置:时装头盔",IF(OR(stditems!C867=79,stditems!C867=80),"装备位置:时装手镯",IF(OR(stditems!C867=81,stditems!C867=82),"装备位置:时装戒指",IF(stditems!C867=83,"装备位置:时装勋章",IF(OR(stditems!C867=84,stditems!C867=85),"装备位置:时装腰带",IF(OR(stditems!C867=86,stditems!C867=87),"装备位置:时装靴子",IF(OR(stditems!C867=88,stditems!C867=89),"装备位置:时装宝石","其他物品"))))))))))))))))))))))))))))))))))))</f>
        <v>装备位置:称号</v>
      </c>
      <c r="C867" t="str">
        <f>IF(OR(stditems!C867=5,stditems!C867=10,stditems!C867=11,stditems!C867=30,stditems!C867=16,stditems!C867=12,stditems!C867=25),0,IF(OR(stditems!C867=15,stditems!C867=19,stditems!C867=20,stditems!C867=21,stditems!C867=22,stditems!C867=23,stditems!C867=24,stditems!C867=26,stditems!C867=28,stditems!C867=29,stditems!C867=30,stditems!C867=53,stditems!C867=62,stditems!C867=63,stditems!C867=64,stditems!C867=65,stditems!C867=90),stditems!D867,""))</f>
        <v/>
      </c>
      <c r="D867" t="str">
        <f>IF(ISNA( VLOOKUP(C867,attrDesc!A:C,2,FALSE)),"", "\250/"&amp;VLOOKUP(C867,attrDesc!A:C,2,FALSE)&amp;":"&amp;VLOOKUP(C867,attrDesc!A:C,3,FALSE))</f>
        <v/>
      </c>
      <c r="E867" t="s">
        <v>1939</v>
      </c>
      <c r="F867" t="s">
        <v>1941</v>
      </c>
      <c r="H867" t="str">
        <f t="shared" si="60"/>
        <v>151/装备位置:称号</v>
      </c>
      <c r="I867" t="str">
        <f t="shared" si="61"/>
        <v>Vip6=151/装备位置:称号</v>
      </c>
      <c r="J867" t="str">
        <f t="shared" si="62"/>
        <v>\168/[物品特性]\253/VIP专用勋章\250/无需佩戴即可生效\168/[物品备注]\250/赞助或者使用元宝升级</v>
      </c>
      <c r="K867" t="str">
        <f t="shared" si="59"/>
        <v>Vip6=\168/[物品特性]\253/VIP专用勋章\250/无需佩戴即可生效\168/[物品备注]\250/赞助或者使用元宝升级</v>
      </c>
    </row>
    <row r="868" spans="1:11" x14ac:dyDescent="0.2">
      <c r="A868" t="str">
        <f>IF(LEN(stditems!B868)=0,"",stditems!B868)</f>
        <v>Vip7</v>
      </c>
      <c r="B868" t="str">
        <f>IF(stditems!C868=15,"装备位置:头盔",IF(OR(stditems!C868=19,stditems!C868=20,stditems!C868=21),"装备位置:项链",IF(OR(stditems!C868=5,stditems!C868=6),"装备位置:武器",IF(OR(stditems!C868=10,stditems!C868=11),"装备位置:衣服",IF(stditems!C868=16,"装备位置:斗笠",IF(OR(stditems!C868=22,stditems!C868=23),"装备位置:戒指",IF(OR(stditems!C868=24,stditems!C868=26),"装备位置:手镯",IF(stditems!C868=31,"双击使用物品",IF(stditems!C868=4,"书籍,双击使用",IF(stditems!C868=25,"装备位置:毒符",IF(stditems!C868=41,"任务物品",IF(stditems!C868=56,"强化宝石",IF(stditems!C868=0,"药品",IF(stditems!C868=3,"卷轴",IF(stditems!C868=43,"矿石",IF(stditems!C868=2,"可使用物品",IF(stditems!C868=64,"装备位置:腰带",IF(stditems!C868=62,"装备位置:鞋子",IF(stditems!C868=53,"装备位置:宝石\有气血石功能",IF(stditems!C868=63,"装备位置:灵石",IF(stditems!C868=65,"装备位置:官印",IF(stditems!C868=90,"装备位置:灵玉",IF(OR(stditems!C868=72,stditems!C868=73,stditems!C868=74),"装备位置:称号",IF(stditems!C868=30,"装备位置:勋章",IF(stditems!C868=28,"装备位置:马牌",IF(stditems!C868=12,"装备位置:盾牌",IF(OR(stditems!C868=66,stditems!C868=67),"装备位置:时装衣服",IF(OR(stditems!C868=68,stditems!C868=69),"装备位置:时装武器",IF(OR(stditems!C868=75,stditems!C868=76,stditems!C868=77),"装备位置:时装项链",IF(stditems!C868=78,"装备位置:时装头盔",IF(OR(stditems!C868=79,stditems!C868=80),"装备位置:时装手镯",IF(OR(stditems!C868=81,stditems!C868=82),"装备位置:时装戒指",IF(stditems!C868=83,"装备位置:时装勋章",IF(OR(stditems!C868=84,stditems!C868=85),"装备位置:时装腰带",IF(OR(stditems!C868=86,stditems!C868=87),"装备位置:时装靴子",IF(OR(stditems!C868=88,stditems!C868=89),"装备位置:时装宝石","其他物品"))))))))))))))))))))))))))))))))))))</f>
        <v>装备位置:称号</v>
      </c>
      <c r="C868" t="str">
        <f>IF(OR(stditems!C868=5,stditems!C868=10,stditems!C868=11,stditems!C868=30,stditems!C868=16,stditems!C868=12,stditems!C868=25),0,IF(OR(stditems!C868=15,stditems!C868=19,stditems!C868=20,stditems!C868=21,stditems!C868=22,stditems!C868=23,stditems!C868=24,stditems!C868=26,stditems!C868=28,stditems!C868=29,stditems!C868=30,stditems!C868=53,stditems!C868=62,stditems!C868=63,stditems!C868=64,stditems!C868=65,stditems!C868=90),stditems!D868,""))</f>
        <v/>
      </c>
      <c r="D868" t="str">
        <f>IF(ISNA( VLOOKUP(C868,attrDesc!A:C,2,FALSE)),"", "\250/"&amp;VLOOKUP(C868,attrDesc!A:C,2,FALSE)&amp;":"&amp;VLOOKUP(C868,attrDesc!A:C,3,FALSE))</f>
        <v/>
      </c>
      <c r="E868" t="s">
        <v>1939</v>
      </c>
      <c r="F868" t="s">
        <v>1941</v>
      </c>
      <c r="H868" t="str">
        <f t="shared" si="60"/>
        <v>151/装备位置:称号</v>
      </c>
      <c r="I868" t="str">
        <f t="shared" si="61"/>
        <v>Vip7=151/装备位置:称号</v>
      </c>
      <c r="J868" t="str">
        <f t="shared" si="62"/>
        <v>\168/[物品特性]\253/VIP专用勋章\250/无需佩戴即可生效\168/[物品备注]\250/赞助或者使用元宝升级</v>
      </c>
      <c r="K868" t="str">
        <f t="shared" si="59"/>
        <v>Vip7=\168/[物品特性]\253/VIP专用勋章\250/无需佩戴即可生效\168/[物品备注]\250/赞助或者使用元宝升级</v>
      </c>
    </row>
    <row r="869" spans="1:11" x14ac:dyDescent="0.2">
      <c r="A869" t="str">
        <f>IF(LEN(stditems!B869)=0,"",stditems!B869)</f>
        <v>Vip8</v>
      </c>
      <c r="B869" t="str">
        <f>IF(stditems!C869=15,"装备位置:头盔",IF(OR(stditems!C869=19,stditems!C869=20,stditems!C869=21),"装备位置:项链",IF(OR(stditems!C869=5,stditems!C869=6),"装备位置:武器",IF(OR(stditems!C869=10,stditems!C869=11),"装备位置:衣服",IF(stditems!C869=16,"装备位置:斗笠",IF(OR(stditems!C869=22,stditems!C869=23),"装备位置:戒指",IF(OR(stditems!C869=24,stditems!C869=26),"装备位置:手镯",IF(stditems!C869=31,"双击使用物品",IF(stditems!C869=4,"书籍,双击使用",IF(stditems!C869=25,"装备位置:毒符",IF(stditems!C869=41,"任务物品",IF(stditems!C869=56,"强化宝石",IF(stditems!C869=0,"药品",IF(stditems!C869=3,"卷轴",IF(stditems!C869=43,"矿石",IF(stditems!C869=2,"可使用物品",IF(stditems!C869=64,"装备位置:腰带",IF(stditems!C869=62,"装备位置:鞋子",IF(stditems!C869=53,"装备位置:宝石\有气血石功能",IF(stditems!C869=63,"装备位置:灵石",IF(stditems!C869=65,"装备位置:官印",IF(stditems!C869=90,"装备位置:灵玉",IF(OR(stditems!C869=72,stditems!C869=73,stditems!C869=74),"装备位置:称号",IF(stditems!C869=30,"装备位置:勋章",IF(stditems!C869=28,"装备位置:马牌",IF(stditems!C869=12,"装备位置:盾牌",IF(OR(stditems!C869=66,stditems!C869=67),"装备位置:时装衣服",IF(OR(stditems!C869=68,stditems!C869=69),"装备位置:时装武器",IF(OR(stditems!C869=75,stditems!C869=76,stditems!C869=77),"装备位置:时装项链",IF(stditems!C869=78,"装备位置:时装头盔",IF(OR(stditems!C869=79,stditems!C869=80),"装备位置:时装手镯",IF(OR(stditems!C869=81,stditems!C869=82),"装备位置:时装戒指",IF(stditems!C869=83,"装备位置:时装勋章",IF(OR(stditems!C869=84,stditems!C869=85),"装备位置:时装腰带",IF(OR(stditems!C869=86,stditems!C869=87),"装备位置:时装靴子",IF(OR(stditems!C869=88,stditems!C869=89),"装备位置:时装宝石","其他物品"))))))))))))))))))))))))))))))))))))</f>
        <v>装备位置:称号</v>
      </c>
      <c r="C869" t="str">
        <f>IF(OR(stditems!C869=5,stditems!C869=10,stditems!C869=11,stditems!C869=30,stditems!C869=16,stditems!C869=12,stditems!C869=25),0,IF(OR(stditems!C869=15,stditems!C869=19,stditems!C869=20,stditems!C869=21,stditems!C869=22,stditems!C869=23,stditems!C869=24,stditems!C869=26,stditems!C869=28,stditems!C869=29,stditems!C869=30,stditems!C869=53,stditems!C869=62,stditems!C869=63,stditems!C869=64,stditems!C869=65,stditems!C869=90),stditems!D869,""))</f>
        <v/>
      </c>
      <c r="D869" t="str">
        <f>IF(ISNA( VLOOKUP(C869,attrDesc!A:C,2,FALSE)),"", "\250/"&amp;VLOOKUP(C869,attrDesc!A:C,2,FALSE)&amp;":"&amp;VLOOKUP(C869,attrDesc!A:C,3,FALSE))</f>
        <v/>
      </c>
      <c r="E869" t="s">
        <v>1939</v>
      </c>
      <c r="F869" t="s">
        <v>1941</v>
      </c>
      <c r="H869" t="str">
        <f t="shared" si="60"/>
        <v>151/装备位置:称号</v>
      </c>
      <c r="I869" t="str">
        <f t="shared" si="61"/>
        <v>Vip8=151/装备位置:称号</v>
      </c>
      <c r="J869" t="str">
        <f t="shared" si="62"/>
        <v>\168/[物品特性]\253/VIP专用勋章\250/无需佩戴即可生效\168/[物品备注]\250/赞助或者使用元宝升级</v>
      </c>
      <c r="K869" t="str">
        <f t="shared" si="59"/>
        <v>Vip8=\168/[物品特性]\253/VIP专用勋章\250/无需佩戴即可生效\168/[物品备注]\250/赞助或者使用元宝升级</v>
      </c>
    </row>
    <row r="870" spans="1:11" x14ac:dyDescent="0.2">
      <c r="A870" t="str">
        <f>IF(LEN(stditems!B870)=0,"",stditems!B870)</f>
        <v>Vip9</v>
      </c>
      <c r="B870" t="str">
        <f>IF(stditems!C870=15,"装备位置:头盔",IF(OR(stditems!C870=19,stditems!C870=20,stditems!C870=21),"装备位置:项链",IF(OR(stditems!C870=5,stditems!C870=6),"装备位置:武器",IF(OR(stditems!C870=10,stditems!C870=11),"装备位置:衣服",IF(stditems!C870=16,"装备位置:斗笠",IF(OR(stditems!C870=22,stditems!C870=23),"装备位置:戒指",IF(OR(stditems!C870=24,stditems!C870=26),"装备位置:手镯",IF(stditems!C870=31,"双击使用物品",IF(stditems!C870=4,"书籍,双击使用",IF(stditems!C870=25,"装备位置:毒符",IF(stditems!C870=41,"任务物品",IF(stditems!C870=56,"强化宝石",IF(stditems!C870=0,"药品",IF(stditems!C870=3,"卷轴",IF(stditems!C870=43,"矿石",IF(stditems!C870=2,"可使用物品",IF(stditems!C870=64,"装备位置:腰带",IF(stditems!C870=62,"装备位置:鞋子",IF(stditems!C870=53,"装备位置:宝石\有气血石功能",IF(stditems!C870=63,"装备位置:灵石",IF(stditems!C870=65,"装备位置:官印",IF(stditems!C870=90,"装备位置:灵玉",IF(OR(stditems!C870=72,stditems!C870=73,stditems!C870=74),"装备位置:称号",IF(stditems!C870=30,"装备位置:勋章",IF(stditems!C870=28,"装备位置:马牌",IF(stditems!C870=12,"装备位置:盾牌",IF(OR(stditems!C870=66,stditems!C870=67),"装备位置:时装衣服",IF(OR(stditems!C870=68,stditems!C870=69),"装备位置:时装武器",IF(OR(stditems!C870=75,stditems!C870=76,stditems!C870=77),"装备位置:时装项链",IF(stditems!C870=78,"装备位置:时装头盔",IF(OR(stditems!C870=79,stditems!C870=80),"装备位置:时装手镯",IF(OR(stditems!C870=81,stditems!C870=82),"装备位置:时装戒指",IF(stditems!C870=83,"装备位置:时装勋章",IF(OR(stditems!C870=84,stditems!C870=85),"装备位置:时装腰带",IF(OR(stditems!C870=86,stditems!C870=87),"装备位置:时装靴子",IF(OR(stditems!C870=88,stditems!C870=89),"装备位置:时装宝石","其他物品"))))))))))))))))))))))))))))))))))))</f>
        <v>装备位置:称号</v>
      </c>
      <c r="C870" t="str">
        <f>IF(OR(stditems!C870=5,stditems!C870=10,stditems!C870=11,stditems!C870=30,stditems!C870=16,stditems!C870=12,stditems!C870=25),0,IF(OR(stditems!C870=15,stditems!C870=19,stditems!C870=20,stditems!C870=21,stditems!C870=22,stditems!C870=23,stditems!C870=24,stditems!C870=26,stditems!C870=28,stditems!C870=29,stditems!C870=30,stditems!C870=53,stditems!C870=62,stditems!C870=63,stditems!C870=64,stditems!C870=65,stditems!C870=90),stditems!D870,""))</f>
        <v/>
      </c>
      <c r="D870" t="str">
        <f>IF(ISNA( VLOOKUP(C870,attrDesc!A:C,2,FALSE)),"", "\250/"&amp;VLOOKUP(C870,attrDesc!A:C,2,FALSE)&amp;":"&amp;VLOOKUP(C870,attrDesc!A:C,3,FALSE))</f>
        <v/>
      </c>
      <c r="E870" t="s">
        <v>1939</v>
      </c>
      <c r="F870" t="s">
        <v>1941</v>
      </c>
      <c r="H870" t="str">
        <f t="shared" si="60"/>
        <v>151/装备位置:称号</v>
      </c>
      <c r="I870" t="str">
        <f t="shared" si="61"/>
        <v>Vip9=151/装备位置:称号</v>
      </c>
      <c r="J870" t="str">
        <f t="shared" si="62"/>
        <v>\168/[物品特性]\253/VIP专用勋章\250/无需佩戴即可生效\168/[物品备注]\250/赞助或者使用元宝升级</v>
      </c>
      <c r="K870" t="str">
        <f t="shared" si="59"/>
        <v>Vip9=\168/[物品特性]\253/VIP专用勋章\250/无需佩戴即可生效\168/[物品备注]\250/赞助或者使用元宝升级</v>
      </c>
    </row>
    <row r="871" spans="1:11" x14ac:dyDescent="0.2">
      <c r="A871" t="str">
        <f>IF(LEN(stditems!B871)=0,"",stditems!B871)</f>
        <v>Vip10</v>
      </c>
      <c r="B871" t="str">
        <f>IF(stditems!C871=15,"装备位置:头盔",IF(OR(stditems!C871=19,stditems!C871=20,stditems!C871=21),"装备位置:项链",IF(OR(stditems!C871=5,stditems!C871=6),"装备位置:武器",IF(OR(stditems!C871=10,stditems!C871=11),"装备位置:衣服",IF(stditems!C871=16,"装备位置:斗笠",IF(OR(stditems!C871=22,stditems!C871=23),"装备位置:戒指",IF(OR(stditems!C871=24,stditems!C871=26),"装备位置:手镯",IF(stditems!C871=31,"双击使用物品",IF(stditems!C871=4,"书籍,双击使用",IF(stditems!C871=25,"装备位置:毒符",IF(stditems!C871=41,"任务物品",IF(stditems!C871=56,"强化宝石",IF(stditems!C871=0,"药品",IF(stditems!C871=3,"卷轴",IF(stditems!C871=43,"矿石",IF(stditems!C871=2,"可使用物品",IF(stditems!C871=64,"装备位置:腰带",IF(stditems!C871=62,"装备位置:鞋子",IF(stditems!C871=53,"装备位置:宝石\有气血石功能",IF(stditems!C871=63,"装备位置:灵石",IF(stditems!C871=65,"装备位置:官印",IF(stditems!C871=90,"装备位置:灵玉",IF(OR(stditems!C871=72,stditems!C871=73,stditems!C871=74),"装备位置:称号",IF(stditems!C871=30,"装备位置:勋章",IF(stditems!C871=28,"装备位置:马牌",IF(stditems!C871=12,"装备位置:盾牌",IF(OR(stditems!C871=66,stditems!C871=67),"装备位置:时装衣服",IF(OR(stditems!C871=68,stditems!C871=69),"装备位置:时装武器",IF(OR(stditems!C871=75,stditems!C871=76,stditems!C871=77),"装备位置:时装项链",IF(stditems!C871=78,"装备位置:时装头盔",IF(OR(stditems!C871=79,stditems!C871=80),"装备位置:时装手镯",IF(OR(stditems!C871=81,stditems!C871=82),"装备位置:时装戒指",IF(stditems!C871=83,"装备位置:时装勋章",IF(OR(stditems!C871=84,stditems!C871=85),"装备位置:时装腰带",IF(OR(stditems!C871=86,stditems!C871=87),"装备位置:时装靴子",IF(OR(stditems!C871=88,stditems!C871=89),"装备位置:时装宝石","其他物品"))))))))))))))))))))))))))))))))))))</f>
        <v>装备位置:称号</v>
      </c>
      <c r="C871" t="str">
        <f>IF(OR(stditems!C871=5,stditems!C871=10,stditems!C871=11,stditems!C871=30,stditems!C871=16,stditems!C871=12,stditems!C871=25),0,IF(OR(stditems!C871=15,stditems!C871=19,stditems!C871=20,stditems!C871=21,stditems!C871=22,stditems!C871=23,stditems!C871=24,stditems!C871=26,stditems!C871=28,stditems!C871=29,stditems!C871=30,stditems!C871=53,stditems!C871=62,stditems!C871=63,stditems!C871=64,stditems!C871=65,stditems!C871=90),stditems!D871,""))</f>
        <v/>
      </c>
      <c r="D871" t="str">
        <f>IF(ISNA( VLOOKUP(C871,attrDesc!A:C,2,FALSE)),"", "\250/"&amp;VLOOKUP(C871,attrDesc!A:C,2,FALSE)&amp;":"&amp;VLOOKUP(C871,attrDesc!A:C,3,FALSE))</f>
        <v/>
      </c>
      <c r="E871" t="s">
        <v>1939</v>
      </c>
      <c r="F871" t="s">
        <v>1941</v>
      </c>
      <c r="H871" t="str">
        <f t="shared" si="60"/>
        <v>151/装备位置:称号</v>
      </c>
      <c r="I871" t="str">
        <f t="shared" si="61"/>
        <v>Vip10=151/装备位置:称号</v>
      </c>
      <c r="J871" t="str">
        <f t="shared" si="62"/>
        <v>\168/[物品特性]\253/VIP专用勋章\250/无需佩戴即可生效\168/[物品备注]\250/赞助或者使用元宝升级</v>
      </c>
      <c r="K871" t="str">
        <f t="shared" si="59"/>
        <v>Vip10=\168/[物品特性]\253/VIP专用勋章\250/无需佩戴即可生效\168/[物品备注]\250/赞助或者使用元宝升级</v>
      </c>
    </row>
    <row r="872" spans="1:11" x14ac:dyDescent="0.2">
      <c r="A872" t="str">
        <f>IF(LEN(stditems!B872)=0,"",stditems!B872)</f>
        <v>子鼠神佑</v>
      </c>
      <c r="B872" t="str">
        <f>IF(stditems!C872=15,"装备位置:头盔",IF(OR(stditems!C872=19,stditems!C872=20,stditems!C872=21),"装备位置:项链",IF(OR(stditems!C872=5,stditems!C872=6),"装备位置:武器",IF(OR(stditems!C872=10,stditems!C872=11),"装备位置:衣服",IF(stditems!C872=16,"装备位置:斗笠",IF(OR(stditems!C872=22,stditems!C872=23),"装备位置:戒指",IF(OR(stditems!C872=24,stditems!C872=26),"装备位置:手镯",IF(stditems!C872=31,"双击使用物品",IF(stditems!C872=4,"书籍,双击使用",IF(stditems!C872=25,"装备位置:毒符",IF(stditems!C872=41,"任务物品",IF(stditems!C872=56,"强化宝石",IF(stditems!C872=0,"药品",IF(stditems!C872=3,"卷轴",IF(stditems!C872=43,"矿石",IF(stditems!C872=2,"可使用物品",IF(stditems!C872=64,"装备位置:腰带",IF(stditems!C872=62,"装备位置:鞋子",IF(stditems!C872=53,"装备位置:宝石\有气血石功能",IF(stditems!C872=63,"装备位置:灵石",IF(stditems!C872=65,"装备位置:官印",IF(stditems!C872=90,"装备位置:灵玉",IF(OR(stditems!C872=72,stditems!C872=73,stditems!C872=74),"装备位置:称号",IF(stditems!C872=30,"装备位置:勋章",IF(stditems!C872=28,"装备位置:马牌",IF(stditems!C872=12,"装备位置:盾牌",IF(OR(stditems!C872=66,stditems!C872=67),"装备位置:时装衣服",IF(OR(stditems!C872=68,stditems!C872=69),"装备位置:时装武器",IF(OR(stditems!C872=75,stditems!C872=76,stditems!C872=77),"装备位置:时装项链",IF(stditems!C872=78,"装备位置:时装头盔",IF(OR(stditems!C872=79,stditems!C872=80),"装备位置:时装手镯",IF(OR(stditems!C872=81,stditems!C872=82),"装备位置:时装戒指",IF(stditems!C872=83,"装备位置:时装勋章",IF(OR(stditems!C872=84,stditems!C872=85),"装备位置:时装腰带",IF(OR(stditems!C872=86,stditems!C872=87),"装备位置:时装靴子",IF(OR(stditems!C872=88,stditems!C872=89),"装备位置:时装宝石","其他物品"))))))))))))))))))))))))))))))))))))</f>
        <v>装备位置:戒指</v>
      </c>
      <c r="C872">
        <f>IF(OR(stditems!C872=5,stditems!C872=10,stditems!C872=11,stditems!C872=30,stditems!C872=16,stditems!C872=12,stditems!C872=25),0,IF(OR(stditems!C872=15,stditems!C872=19,stditems!C872=20,stditems!C872=21,stditems!C872=22,stditems!C872=23,stditems!C872=24,stditems!C872=26,stditems!C872=28,stditems!C872=29,stditems!C872=30,stditems!C872=53,stditems!C872=62,stditems!C872=63,stditems!C872=64,stditems!C872=65,stditems!C872=90),stditems!D872,""))</f>
        <v>0</v>
      </c>
      <c r="D872" t="str">
        <f>IF(ISNA( VLOOKUP(C872,attrDesc!A:C,2,FALSE)),"", "\250/"&amp;VLOOKUP(C872,attrDesc!A:C,2,FALSE)&amp;":"&amp;VLOOKUP(C872,attrDesc!A:C,3,FALSE))</f>
        <v/>
      </c>
      <c r="F872" t="s">
        <v>1944</v>
      </c>
      <c r="H872" t="str">
        <f t="shared" si="60"/>
        <v>151/装备位置:戒指</v>
      </c>
      <c r="I872" t="str">
        <f t="shared" si="61"/>
        <v>子鼠神佑=151/装备位置:戒指</v>
      </c>
      <c r="J872" t="str">
        <f t="shared" si="62"/>
        <v>\168/[物品备注]\250/可使用生肖碎片升级</v>
      </c>
      <c r="K872" t="str">
        <f t="shared" si="59"/>
        <v>子鼠神佑=\168/[物品备注]\250/可使用生肖碎片升级</v>
      </c>
    </row>
    <row r="873" spans="1:11" x14ac:dyDescent="0.2">
      <c r="A873" t="str">
        <f>IF(LEN(stditems!B873)=0,"",stditems!B873)</f>
        <v>丑牛神佑</v>
      </c>
      <c r="B873" t="str">
        <f>IF(stditems!C873=15,"装备位置:头盔",IF(OR(stditems!C873=19,stditems!C873=20,stditems!C873=21),"装备位置:项链",IF(OR(stditems!C873=5,stditems!C873=6),"装备位置:武器",IF(OR(stditems!C873=10,stditems!C873=11),"装备位置:衣服",IF(stditems!C873=16,"装备位置:斗笠",IF(OR(stditems!C873=22,stditems!C873=23),"装备位置:戒指",IF(OR(stditems!C873=24,stditems!C873=26),"装备位置:手镯",IF(stditems!C873=31,"双击使用物品",IF(stditems!C873=4,"书籍,双击使用",IF(stditems!C873=25,"装备位置:毒符",IF(stditems!C873=41,"任务物品",IF(stditems!C873=56,"强化宝石",IF(stditems!C873=0,"药品",IF(stditems!C873=3,"卷轴",IF(stditems!C873=43,"矿石",IF(stditems!C873=2,"可使用物品",IF(stditems!C873=64,"装备位置:腰带",IF(stditems!C873=62,"装备位置:鞋子",IF(stditems!C873=53,"装备位置:宝石\有气血石功能",IF(stditems!C873=63,"装备位置:灵石",IF(stditems!C873=65,"装备位置:官印",IF(stditems!C873=90,"装备位置:灵玉",IF(OR(stditems!C873=72,stditems!C873=73,stditems!C873=74),"装备位置:称号",IF(stditems!C873=30,"装备位置:勋章",IF(stditems!C873=28,"装备位置:马牌",IF(stditems!C873=12,"装备位置:盾牌",IF(OR(stditems!C873=66,stditems!C873=67),"装备位置:时装衣服",IF(OR(stditems!C873=68,stditems!C873=69),"装备位置:时装武器",IF(OR(stditems!C873=75,stditems!C873=76,stditems!C873=77),"装备位置:时装项链",IF(stditems!C873=78,"装备位置:时装头盔",IF(OR(stditems!C873=79,stditems!C873=80),"装备位置:时装手镯",IF(OR(stditems!C873=81,stditems!C873=82),"装备位置:时装戒指",IF(stditems!C873=83,"装备位置:时装勋章",IF(OR(stditems!C873=84,stditems!C873=85),"装备位置:时装腰带",IF(OR(stditems!C873=86,stditems!C873=87),"装备位置:时装靴子",IF(OR(stditems!C873=88,stditems!C873=89),"装备位置:时装宝石","其他物品"))))))))))))))))))))))))))))))))))))</f>
        <v>装备位置:戒指</v>
      </c>
      <c r="C873">
        <f>IF(OR(stditems!C873=5,stditems!C873=10,stditems!C873=11,stditems!C873=30,stditems!C873=16,stditems!C873=12,stditems!C873=25),0,IF(OR(stditems!C873=15,stditems!C873=19,stditems!C873=20,stditems!C873=21,stditems!C873=22,stditems!C873=23,stditems!C873=24,stditems!C873=26,stditems!C873=28,stditems!C873=29,stditems!C873=30,stditems!C873=53,stditems!C873=62,stditems!C873=63,stditems!C873=64,stditems!C873=65,stditems!C873=90),stditems!D873,""))</f>
        <v>0</v>
      </c>
      <c r="D873" t="str">
        <f>IF(ISNA( VLOOKUP(C873,attrDesc!A:C,2,FALSE)),"", "\250/"&amp;VLOOKUP(C873,attrDesc!A:C,2,FALSE)&amp;":"&amp;VLOOKUP(C873,attrDesc!A:C,3,FALSE))</f>
        <v/>
      </c>
      <c r="F873" t="s">
        <v>1944</v>
      </c>
      <c r="H873" t="str">
        <f t="shared" si="60"/>
        <v>151/装备位置:戒指</v>
      </c>
      <c r="I873" t="str">
        <f t="shared" si="61"/>
        <v>丑牛神佑=151/装备位置:戒指</v>
      </c>
      <c r="J873" t="str">
        <f t="shared" si="62"/>
        <v>\168/[物品备注]\250/可使用生肖碎片升级</v>
      </c>
      <c r="K873" t="str">
        <f t="shared" si="59"/>
        <v>丑牛神佑=\168/[物品备注]\250/可使用生肖碎片升级</v>
      </c>
    </row>
    <row r="874" spans="1:11" x14ac:dyDescent="0.2">
      <c r="A874" t="str">
        <f>IF(LEN(stditems!B874)=0,"",stditems!B874)</f>
        <v>寅虎神佑</v>
      </c>
      <c r="B874" t="str">
        <f>IF(stditems!C874=15,"装备位置:头盔",IF(OR(stditems!C874=19,stditems!C874=20,stditems!C874=21),"装备位置:项链",IF(OR(stditems!C874=5,stditems!C874=6),"装备位置:武器",IF(OR(stditems!C874=10,stditems!C874=11),"装备位置:衣服",IF(stditems!C874=16,"装备位置:斗笠",IF(OR(stditems!C874=22,stditems!C874=23),"装备位置:戒指",IF(OR(stditems!C874=24,stditems!C874=26),"装备位置:手镯",IF(stditems!C874=31,"双击使用物品",IF(stditems!C874=4,"书籍,双击使用",IF(stditems!C874=25,"装备位置:毒符",IF(stditems!C874=41,"任务物品",IF(stditems!C874=56,"强化宝石",IF(stditems!C874=0,"药品",IF(stditems!C874=3,"卷轴",IF(stditems!C874=43,"矿石",IF(stditems!C874=2,"可使用物品",IF(stditems!C874=64,"装备位置:腰带",IF(stditems!C874=62,"装备位置:鞋子",IF(stditems!C874=53,"装备位置:宝石\有气血石功能",IF(stditems!C874=63,"装备位置:灵石",IF(stditems!C874=65,"装备位置:官印",IF(stditems!C874=90,"装备位置:灵玉",IF(OR(stditems!C874=72,stditems!C874=73,stditems!C874=74),"装备位置:称号",IF(stditems!C874=30,"装备位置:勋章",IF(stditems!C874=28,"装备位置:马牌",IF(stditems!C874=12,"装备位置:盾牌",IF(OR(stditems!C874=66,stditems!C874=67),"装备位置:时装衣服",IF(OR(stditems!C874=68,stditems!C874=69),"装备位置:时装武器",IF(OR(stditems!C874=75,stditems!C874=76,stditems!C874=77),"装备位置:时装项链",IF(stditems!C874=78,"装备位置:时装头盔",IF(OR(stditems!C874=79,stditems!C874=80),"装备位置:时装手镯",IF(OR(stditems!C874=81,stditems!C874=82),"装备位置:时装戒指",IF(stditems!C874=83,"装备位置:时装勋章",IF(OR(stditems!C874=84,stditems!C874=85),"装备位置:时装腰带",IF(OR(stditems!C874=86,stditems!C874=87),"装备位置:时装靴子",IF(OR(stditems!C874=88,stditems!C874=89),"装备位置:时装宝石","其他物品"))))))))))))))))))))))))))))))))))))</f>
        <v>装备位置:戒指</v>
      </c>
      <c r="C874">
        <f>IF(OR(stditems!C874=5,stditems!C874=10,stditems!C874=11,stditems!C874=30,stditems!C874=16,stditems!C874=12,stditems!C874=25),0,IF(OR(stditems!C874=15,stditems!C874=19,stditems!C874=20,stditems!C874=21,stditems!C874=22,stditems!C874=23,stditems!C874=24,stditems!C874=26,stditems!C874=28,stditems!C874=29,stditems!C874=30,stditems!C874=53,stditems!C874=62,stditems!C874=63,stditems!C874=64,stditems!C874=65,stditems!C874=90),stditems!D874,""))</f>
        <v>0</v>
      </c>
      <c r="D874" t="str">
        <f>IF(ISNA( VLOOKUP(C874,attrDesc!A:C,2,FALSE)),"", "\250/"&amp;VLOOKUP(C874,attrDesc!A:C,2,FALSE)&amp;":"&amp;VLOOKUP(C874,attrDesc!A:C,3,FALSE))</f>
        <v/>
      </c>
      <c r="F874" t="s">
        <v>1943</v>
      </c>
      <c r="H874" t="str">
        <f t="shared" si="60"/>
        <v>151/装备位置:戒指</v>
      </c>
      <c r="I874" t="str">
        <f t="shared" si="61"/>
        <v>寅虎神佑=151/装备位置:戒指</v>
      </c>
      <c r="J874" t="str">
        <f t="shared" si="62"/>
        <v>\168/[物品备注]\250/可使用生肖碎片升级</v>
      </c>
      <c r="K874" t="str">
        <f t="shared" si="59"/>
        <v>寅虎神佑=\168/[物品备注]\250/可使用生肖碎片升级</v>
      </c>
    </row>
    <row r="875" spans="1:11" x14ac:dyDescent="0.2">
      <c r="A875" t="str">
        <f>IF(LEN(stditems!B875)=0,"",stditems!B875)</f>
        <v>卯兔神佑</v>
      </c>
      <c r="B875" t="str">
        <f>IF(stditems!C875=15,"装备位置:头盔",IF(OR(stditems!C875=19,stditems!C875=20,stditems!C875=21),"装备位置:项链",IF(OR(stditems!C875=5,stditems!C875=6),"装备位置:武器",IF(OR(stditems!C875=10,stditems!C875=11),"装备位置:衣服",IF(stditems!C875=16,"装备位置:斗笠",IF(OR(stditems!C875=22,stditems!C875=23),"装备位置:戒指",IF(OR(stditems!C875=24,stditems!C875=26),"装备位置:手镯",IF(stditems!C875=31,"双击使用物品",IF(stditems!C875=4,"书籍,双击使用",IF(stditems!C875=25,"装备位置:毒符",IF(stditems!C875=41,"任务物品",IF(stditems!C875=56,"强化宝石",IF(stditems!C875=0,"药品",IF(stditems!C875=3,"卷轴",IF(stditems!C875=43,"矿石",IF(stditems!C875=2,"可使用物品",IF(stditems!C875=64,"装备位置:腰带",IF(stditems!C875=62,"装备位置:鞋子",IF(stditems!C875=53,"装备位置:宝石\有气血石功能",IF(stditems!C875=63,"装备位置:灵石",IF(stditems!C875=65,"装备位置:官印",IF(stditems!C875=90,"装备位置:灵玉",IF(OR(stditems!C875=72,stditems!C875=73,stditems!C875=74),"装备位置:称号",IF(stditems!C875=30,"装备位置:勋章",IF(stditems!C875=28,"装备位置:马牌",IF(stditems!C875=12,"装备位置:盾牌",IF(OR(stditems!C875=66,stditems!C875=67),"装备位置:时装衣服",IF(OR(stditems!C875=68,stditems!C875=69),"装备位置:时装武器",IF(OR(stditems!C875=75,stditems!C875=76,stditems!C875=77),"装备位置:时装项链",IF(stditems!C875=78,"装备位置:时装头盔",IF(OR(stditems!C875=79,stditems!C875=80),"装备位置:时装手镯",IF(OR(stditems!C875=81,stditems!C875=82),"装备位置:时装戒指",IF(stditems!C875=83,"装备位置:时装勋章",IF(OR(stditems!C875=84,stditems!C875=85),"装备位置:时装腰带",IF(OR(stditems!C875=86,stditems!C875=87),"装备位置:时装靴子",IF(OR(stditems!C875=88,stditems!C875=89),"装备位置:时装宝石","其他物品"))))))))))))))))))))))))))))))))))))</f>
        <v>装备位置:戒指</v>
      </c>
      <c r="C875">
        <f>IF(OR(stditems!C875=5,stditems!C875=10,stditems!C875=11,stditems!C875=30,stditems!C875=16,stditems!C875=12,stditems!C875=25),0,IF(OR(stditems!C875=15,stditems!C875=19,stditems!C875=20,stditems!C875=21,stditems!C875=22,stditems!C875=23,stditems!C875=24,stditems!C875=26,stditems!C875=28,stditems!C875=29,stditems!C875=30,stditems!C875=53,stditems!C875=62,stditems!C875=63,stditems!C875=64,stditems!C875=65,stditems!C875=90),stditems!D875,""))</f>
        <v>0</v>
      </c>
      <c r="D875" t="str">
        <f>IF(ISNA( VLOOKUP(C875,attrDesc!A:C,2,FALSE)),"", "\250/"&amp;VLOOKUP(C875,attrDesc!A:C,2,FALSE)&amp;":"&amp;VLOOKUP(C875,attrDesc!A:C,3,FALSE))</f>
        <v/>
      </c>
      <c r="F875" t="s">
        <v>1943</v>
      </c>
      <c r="H875" t="str">
        <f t="shared" si="60"/>
        <v>151/装备位置:戒指</v>
      </c>
      <c r="I875" t="str">
        <f t="shared" si="61"/>
        <v>卯兔神佑=151/装备位置:戒指</v>
      </c>
      <c r="J875" t="str">
        <f t="shared" si="62"/>
        <v>\168/[物品备注]\250/可使用生肖碎片升级</v>
      </c>
      <c r="K875" t="str">
        <f t="shared" si="59"/>
        <v>卯兔神佑=\168/[物品备注]\250/可使用生肖碎片升级</v>
      </c>
    </row>
    <row r="876" spans="1:11" x14ac:dyDescent="0.2">
      <c r="A876" t="str">
        <f>IF(LEN(stditems!B876)=0,"",stditems!B876)</f>
        <v>辰龙神佑</v>
      </c>
      <c r="B876" t="str">
        <f>IF(stditems!C876=15,"装备位置:头盔",IF(OR(stditems!C876=19,stditems!C876=20,stditems!C876=21),"装备位置:项链",IF(OR(stditems!C876=5,stditems!C876=6),"装备位置:武器",IF(OR(stditems!C876=10,stditems!C876=11),"装备位置:衣服",IF(stditems!C876=16,"装备位置:斗笠",IF(OR(stditems!C876=22,stditems!C876=23),"装备位置:戒指",IF(OR(stditems!C876=24,stditems!C876=26),"装备位置:手镯",IF(stditems!C876=31,"双击使用物品",IF(stditems!C876=4,"书籍,双击使用",IF(stditems!C876=25,"装备位置:毒符",IF(stditems!C876=41,"任务物品",IF(stditems!C876=56,"强化宝石",IF(stditems!C876=0,"药品",IF(stditems!C876=3,"卷轴",IF(stditems!C876=43,"矿石",IF(stditems!C876=2,"可使用物品",IF(stditems!C876=64,"装备位置:腰带",IF(stditems!C876=62,"装备位置:鞋子",IF(stditems!C876=53,"装备位置:宝石\有气血石功能",IF(stditems!C876=63,"装备位置:灵石",IF(stditems!C876=65,"装备位置:官印",IF(stditems!C876=90,"装备位置:灵玉",IF(OR(stditems!C876=72,stditems!C876=73,stditems!C876=74),"装备位置:称号",IF(stditems!C876=30,"装备位置:勋章",IF(stditems!C876=28,"装备位置:马牌",IF(stditems!C876=12,"装备位置:盾牌",IF(OR(stditems!C876=66,stditems!C876=67),"装备位置:时装衣服",IF(OR(stditems!C876=68,stditems!C876=69),"装备位置:时装武器",IF(OR(stditems!C876=75,stditems!C876=76,stditems!C876=77),"装备位置:时装项链",IF(stditems!C876=78,"装备位置:时装头盔",IF(OR(stditems!C876=79,stditems!C876=80),"装备位置:时装手镯",IF(OR(stditems!C876=81,stditems!C876=82),"装备位置:时装戒指",IF(stditems!C876=83,"装备位置:时装勋章",IF(OR(stditems!C876=84,stditems!C876=85),"装备位置:时装腰带",IF(OR(stditems!C876=86,stditems!C876=87),"装备位置:时装靴子",IF(OR(stditems!C876=88,stditems!C876=89),"装备位置:时装宝石","其他物品"))))))))))))))))))))))))))))))))))))</f>
        <v>装备位置:戒指</v>
      </c>
      <c r="C876">
        <f>IF(OR(stditems!C876=5,stditems!C876=10,stditems!C876=11,stditems!C876=30,stditems!C876=16,stditems!C876=12,stditems!C876=25),0,IF(OR(stditems!C876=15,stditems!C876=19,stditems!C876=20,stditems!C876=21,stditems!C876=22,stditems!C876=23,stditems!C876=24,stditems!C876=26,stditems!C876=28,stditems!C876=29,stditems!C876=30,stditems!C876=53,stditems!C876=62,stditems!C876=63,stditems!C876=64,stditems!C876=65,stditems!C876=90),stditems!D876,""))</f>
        <v>0</v>
      </c>
      <c r="D876" t="str">
        <f>IF(ISNA( VLOOKUP(C876,attrDesc!A:C,2,FALSE)),"", "\250/"&amp;VLOOKUP(C876,attrDesc!A:C,2,FALSE)&amp;":"&amp;VLOOKUP(C876,attrDesc!A:C,3,FALSE))</f>
        <v/>
      </c>
      <c r="F876" t="s">
        <v>1943</v>
      </c>
      <c r="H876" t="str">
        <f t="shared" si="60"/>
        <v>151/装备位置:戒指</v>
      </c>
      <c r="I876" t="str">
        <f t="shared" si="61"/>
        <v>辰龙神佑=151/装备位置:戒指</v>
      </c>
      <c r="J876" t="str">
        <f t="shared" si="62"/>
        <v>\168/[物品备注]\250/可使用生肖碎片升级</v>
      </c>
      <c r="K876" t="str">
        <f t="shared" si="59"/>
        <v>辰龙神佑=\168/[物品备注]\250/可使用生肖碎片升级</v>
      </c>
    </row>
    <row r="877" spans="1:11" x14ac:dyDescent="0.2">
      <c r="A877" t="str">
        <f>IF(LEN(stditems!B877)=0,"",stditems!B877)</f>
        <v>巳蛇神佑</v>
      </c>
      <c r="B877" t="str">
        <f>IF(stditems!C877=15,"装备位置:头盔",IF(OR(stditems!C877=19,stditems!C877=20,stditems!C877=21),"装备位置:项链",IF(OR(stditems!C877=5,stditems!C877=6),"装备位置:武器",IF(OR(stditems!C877=10,stditems!C877=11),"装备位置:衣服",IF(stditems!C877=16,"装备位置:斗笠",IF(OR(stditems!C877=22,stditems!C877=23),"装备位置:戒指",IF(OR(stditems!C877=24,stditems!C877=26),"装备位置:手镯",IF(stditems!C877=31,"双击使用物品",IF(stditems!C877=4,"书籍,双击使用",IF(stditems!C877=25,"装备位置:毒符",IF(stditems!C877=41,"任务物品",IF(stditems!C877=56,"强化宝石",IF(stditems!C877=0,"药品",IF(stditems!C877=3,"卷轴",IF(stditems!C877=43,"矿石",IF(stditems!C877=2,"可使用物品",IF(stditems!C877=64,"装备位置:腰带",IF(stditems!C877=62,"装备位置:鞋子",IF(stditems!C877=53,"装备位置:宝石\有气血石功能",IF(stditems!C877=63,"装备位置:灵石",IF(stditems!C877=65,"装备位置:官印",IF(stditems!C877=90,"装备位置:灵玉",IF(OR(stditems!C877=72,stditems!C877=73,stditems!C877=74),"装备位置:称号",IF(stditems!C877=30,"装备位置:勋章",IF(stditems!C877=28,"装备位置:马牌",IF(stditems!C877=12,"装备位置:盾牌",IF(OR(stditems!C877=66,stditems!C877=67),"装备位置:时装衣服",IF(OR(stditems!C877=68,stditems!C877=69),"装备位置:时装武器",IF(OR(stditems!C877=75,stditems!C877=76,stditems!C877=77),"装备位置:时装项链",IF(stditems!C877=78,"装备位置:时装头盔",IF(OR(stditems!C877=79,stditems!C877=80),"装备位置:时装手镯",IF(OR(stditems!C877=81,stditems!C877=82),"装备位置:时装戒指",IF(stditems!C877=83,"装备位置:时装勋章",IF(OR(stditems!C877=84,stditems!C877=85),"装备位置:时装腰带",IF(OR(stditems!C877=86,stditems!C877=87),"装备位置:时装靴子",IF(OR(stditems!C877=88,stditems!C877=89),"装备位置:时装宝石","其他物品"))))))))))))))))))))))))))))))))))))</f>
        <v>装备位置:戒指</v>
      </c>
      <c r="C877">
        <f>IF(OR(stditems!C877=5,stditems!C877=10,stditems!C877=11,stditems!C877=30,stditems!C877=16,stditems!C877=12,stditems!C877=25),0,IF(OR(stditems!C877=15,stditems!C877=19,stditems!C877=20,stditems!C877=21,stditems!C877=22,stditems!C877=23,stditems!C877=24,stditems!C877=26,stditems!C877=28,stditems!C877=29,stditems!C877=30,stditems!C877=53,stditems!C877=62,stditems!C877=63,stditems!C877=64,stditems!C877=65,stditems!C877=90),stditems!D877,""))</f>
        <v>0</v>
      </c>
      <c r="D877" t="str">
        <f>IF(ISNA( VLOOKUP(C877,attrDesc!A:C,2,FALSE)),"", "\250/"&amp;VLOOKUP(C877,attrDesc!A:C,2,FALSE)&amp;":"&amp;VLOOKUP(C877,attrDesc!A:C,3,FALSE))</f>
        <v/>
      </c>
      <c r="F877" t="s">
        <v>1943</v>
      </c>
      <c r="H877" t="str">
        <f t="shared" si="60"/>
        <v>151/装备位置:戒指</v>
      </c>
      <c r="I877" t="str">
        <f t="shared" si="61"/>
        <v>巳蛇神佑=151/装备位置:戒指</v>
      </c>
      <c r="J877" t="str">
        <f t="shared" si="62"/>
        <v>\168/[物品备注]\250/可使用生肖碎片升级</v>
      </c>
      <c r="K877" t="str">
        <f t="shared" si="59"/>
        <v>巳蛇神佑=\168/[物品备注]\250/可使用生肖碎片升级</v>
      </c>
    </row>
    <row r="878" spans="1:11" x14ac:dyDescent="0.2">
      <c r="A878" t="str">
        <f>IF(LEN(stditems!B878)=0,"",stditems!B878)</f>
        <v>午马神佑</v>
      </c>
      <c r="B878" t="str">
        <f>IF(stditems!C878=15,"装备位置:头盔",IF(OR(stditems!C878=19,stditems!C878=20,stditems!C878=21),"装备位置:项链",IF(OR(stditems!C878=5,stditems!C878=6),"装备位置:武器",IF(OR(stditems!C878=10,stditems!C878=11),"装备位置:衣服",IF(stditems!C878=16,"装备位置:斗笠",IF(OR(stditems!C878=22,stditems!C878=23),"装备位置:戒指",IF(OR(stditems!C878=24,stditems!C878=26),"装备位置:手镯",IF(stditems!C878=31,"双击使用物品",IF(stditems!C878=4,"书籍,双击使用",IF(stditems!C878=25,"装备位置:毒符",IF(stditems!C878=41,"任务物品",IF(stditems!C878=56,"强化宝石",IF(stditems!C878=0,"药品",IF(stditems!C878=3,"卷轴",IF(stditems!C878=43,"矿石",IF(stditems!C878=2,"可使用物品",IF(stditems!C878=64,"装备位置:腰带",IF(stditems!C878=62,"装备位置:鞋子",IF(stditems!C878=53,"装备位置:宝石\有气血石功能",IF(stditems!C878=63,"装备位置:灵石",IF(stditems!C878=65,"装备位置:官印",IF(stditems!C878=90,"装备位置:灵玉",IF(OR(stditems!C878=72,stditems!C878=73,stditems!C878=74),"装备位置:称号",IF(stditems!C878=30,"装备位置:勋章",IF(stditems!C878=28,"装备位置:马牌",IF(stditems!C878=12,"装备位置:盾牌",IF(OR(stditems!C878=66,stditems!C878=67),"装备位置:时装衣服",IF(OR(stditems!C878=68,stditems!C878=69),"装备位置:时装武器",IF(OR(stditems!C878=75,stditems!C878=76,stditems!C878=77),"装备位置:时装项链",IF(stditems!C878=78,"装备位置:时装头盔",IF(OR(stditems!C878=79,stditems!C878=80),"装备位置:时装手镯",IF(OR(stditems!C878=81,stditems!C878=82),"装备位置:时装戒指",IF(stditems!C878=83,"装备位置:时装勋章",IF(OR(stditems!C878=84,stditems!C878=85),"装备位置:时装腰带",IF(OR(stditems!C878=86,stditems!C878=87),"装备位置:时装靴子",IF(OR(stditems!C878=88,stditems!C878=89),"装备位置:时装宝石","其他物品"))))))))))))))))))))))))))))))))))))</f>
        <v>装备位置:戒指</v>
      </c>
      <c r="C878">
        <f>IF(OR(stditems!C878=5,stditems!C878=10,stditems!C878=11,stditems!C878=30,stditems!C878=16,stditems!C878=12,stditems!C878=25),0,IF(OR(stditems!C878=15,stditems!C878=19,stditems!C878=20,stditems!C878=21,stditems!C878=22,stditems!C878=23,stditems!C878=24,stditems!C878=26,stditems!C878=28,stditems!C878=29,stditems!C878=30,stditems!C878=53,stditems!C878=62,stditems!C878=63,stditems!C878=64,stditems!C878=65,stditems!C878=90),stditems!D878,""))</f>
        <v>0</v>
      </c>
      <c r="D878" t="str">
        <f>IF(ISNA( VLOOKUP(C878,attrDesc!A:C,2,FALSE)),"", "\250/"&amp;VLOOKUP(C878,attrDesc!A:C,2,FALSE)&amp;":"&amp;VLOOKUP(C878,attrDesc!A:C,3,FALSE))</f>
        <v/>
      </c>
      <c r="F878" t="s">
        <v>1943</v>
      </c>
      <c r="H878" t="str">
        <f t="shared" si="60"/>
        <v>151/装备位置:戒指</v>
      </c>
      <c r="I878" t="str">
        <f t="shared" si="61"/>
        <v>午马神佑=151/装备位置:戒指</v>
      </c>
      <c r="J878" t="str">
        <f t="shared" si="62"/>
        <v>\168/[物品备注]\250/可使用生肖碎片升级</v>
      </c>
      <c r="K878" t="str">
        <f t="shared" si="59"/>
        <v>午马神佑=\168/[物品备注]\250/可使用生肖碎片升级</v>
      </c>
    </row>
    <row r="879" spans="1:11" x14ac:dyDescent="0.2">
      <c r="A879" t="str">
        <f>IF(LEN(stditems!B879)=0,"",stditems!B879)</f>
        <v>未羊神佑</v>
      </c>
      <c r="B879" t="str">
        <f>IF(stditems!C879=15,"装备位置:头盔",IF(OR(stditems!C879=19,stditems!C879=20,stditems!C879=21),"装备位置:项链",IF(OR(stditems!C879=5,stditems!C879=6),"装备位置:武器",IF(OR(stditems!C879=10,stditems!C879=11),"装备位置:衣服",IF(stditems!C879=16,"装备位置:斗笠",IF(OR(stditems!C879=22,stditems!C879=23),"装备位置:戒指",IF(OR(stditems!C879=24,stditems!C879=26),"装备位置:手镯",IF(stditems!C879=31,"双击使用物品",IF(stditems!C879=4,"书籍,双击使用",IF(stditems!C879=25,"装备位置:毒符",IF(stditems!C879=41,"任务物品",IF(stditems!C879=56,"强化宝石",IF(stditems!C879=0,"药品",IF(stditems!C879=3,"卷轴",IF(stditems!C879=43,"矿石",IF(stditems!C879=2,"可使用物品",IF(stditems!C879=64,"装备位置:腰带",IF(stditems!C879=62,"装备位置:鞋子",IF(stditems!C879=53,"装备位置:宝石\有气血石功能",IF(stditems!C879=63,"装备位置:灵石",IF(stditems!C879=65,"装备位置:官印",IF(stditems!C879=90,"装备位置:灵玉",IF(OR(stditems!C879=72,stditems!C879=73,stditems!C879=74),"装备位置:称号",IF(stditems!C879=30,"装备位置:勋章",IF(stditems!C879=28,"装备位置:马牌",IF(stditems!C879=12,"装备位置:盾牌",IF(OR(stditems!C879=66,stditems!C879=67),"装备位置:时装衣服",IF(OR(stditems!C879=68,stditems!C879=69),"装备位置:时装武器",IF(OR(stditems!C879=75,stditems!C879=76,stditems!C879=77),"装备位置:时装项链",IF(stditems!C879=78,"装备位置:时装头盔",IF(OR(stditems!C879=79,stditems!C879=80),"装备位置:时装手镯",IF(OR(stditems!C879=81,stditems!C879=82),"装备位置:时装戒指",IF(stditems!C879=83,"装备位置:时装勋章",IF(OR(stditems!C879=84,stditems!C879=85),"装备位置:时装腰带",IF(OR(stditems!C879=86,stditems!C879=87),"装备位置:时装靴子",IF(OR(stditems!C879=88,stditems!C879=89),"装备位置:时装宝石","其他物品"))))))))))))))))))))))))))))))))))))</f>
        <v>装备位置:戒指</v>
      </c>
      <c r="C879">
        <f>IF(OR(stditems!C879=5,stditems!C879=10,stditems!C879=11,stditems!C879=30,stditems!C879=16,stditems!C879=12,stditems!C879=25),0,IF(OR(stditems!C879=15,stditems!C879=19,stditems!C879=20,stditems!C879=21,stditems!C879=22,stditems!C879=23,stditems!C879=24,stditems!C879=26,stditems!C879=28,stditems!C879=29,stditems!C879=30,stditems!C879=53,stditems!C879=62,stditems!C879=63,stditems!C879=64,stditems!C879=65,stditems!C879=90),stditems!D879,""))</f>
        <v>0</v>
      </c>
      <c r="D879" t="str">
        <f>IF(ISNA( VLOOKUP(C879,attrDesc!A:C,2,FALSE)),"", "\250/"&amp;VLOOKUP(C879,attrDesc!A:C,2,FALSE)&amp;":"&amp;VLOOKUP(C879,attrDesc!A:C,3,FALSE))</f>
        <v/>
      </c>
      <c r="F879" t="s">
        <v>1943</v>
      </c>
      <c r="H879" t="str">
        <f t="shared" si="60"/>
        <v>151/装备位置:戒指</v>
      </c>
      <c r="I879" t="str">
        <f t="shared" si="61"/>
        <v>未羊神佑=151/装备位置:戒指</v>
      </c>
      <c r="J879" t="str">
        <f t="shared" si="62"/>
        <v>\168/[物品备注]\250/可使用生肖碎片升级</v>
      </c>
      <c r="K879" t="str">
        <f t="shared" si="59"/>
        <v>未羊神佑=\168/[物品备注]\250/可使用生肖碎片升级</v>
      </c>
    </row>
    <row r="880" spans="1:11" x14ac:dyDescent="0.2">
      <c r="A880" t="str">
        <f>IF(LEN(stditems!B880)=0,"",stditems!B880)</f>
        <v>申猴神佑</v>
      </c>
      <c r="B880" t="str">
        <f>IF(stditems!C880=15,"装备位置:头盔",IF(OR(stditems!C880=19,stditems!C880=20,stditems!C880=21),"装备位置:项链",IF(OR(stditems!C880=5,stditems!C880=6),"装备位置:武器",IF(OR(stditems!C880=10,stditems!C880=11),"装备位置:衣服",IF(stditems!C880=16,"装备位置:斗笠",IF(OR(stditems!C880=22,stditems!C880=23),"装备位置:戒指",IF(OR(stditems!C880=24,stditems!C880=26),"装备位置:手镯",IF(stditems!C880=31,"双击使用物品",IF(stditems!C880=4,"书籍,双击使用",IF(stditems!C880=25,"装备位置:毒符",IF(stditems!C880=41,"任务物品",IF(stditems!C880=56,"强化宝石",IF(stditems!C880=0,"药品",IF(stditems!C880=3,"卷轴",IF(stditems!C880=43,"矿石",IF(stditems!C880=2,"可使用物品",IF(stditems!C880=64,"装备位置:腰带",IF(stditems!C880=62,"装备位置:鞋子",IF(stditems!C880=53,"装备位置:宝石\有气血石功能",IF(stditems!C880=63,"装备位置:灵石",IF(stditems!C880=65,"装备位置:官印",IF(stditems!C880=90,"装备位置:灵玉",IF(OR(stditems!C880=72,stditems!C880=73,stditems!C880=74),"装备位置:称号",IF(stditems!C880=30,"装备位置:勋章",IF(stditems!C880=28,"装备位置:马牌",IF(stditems!C880=12,"装备位置:盾牌",IF(OR(stditems!C880=66,stditems!C880=67),"装备位置:时装衣服",IF(OR(stditems!C880=68,stditems!C880=69),"装备位置:时装武器",IF(OR(stditems!C880=75,stditems!C880=76,stditems!C880=77),"装备位置:时装项链",IF(stditems!C880=78,"装备位置:时装头盔",IF(OR(stditems!C880=79,stditems!C880=80),"装备位置:时装手镯",IF(OR(stditems!C880=81,stditems!C880=82),"装备位置:时装戒指",IF(stditems!C880=83,"装备位置:时装勋章",IF(OR(stditems!C880=84,stditems!C880=85),"装备位置:时装腰带",IF(OR(stditems!C880=86,stditems!C880=87),"装备位置:时装靴子",IF(OR(stditems!C880=88,stditems!C880=89),"装备位置:时装宝石","其他物品"))))))))))))))))))))))))))))))))))))</f>
        <v>装备位置:戒指</v>
      </c>
      <c r="C880">
        <f>IF(OR(stditems!C880=5,stditems!C880=10,stditems!C880=11,stditems!C880=30,stditems!C880=16,stditems!C880=12,stditems!C880=25),0,IF(OR(stditems!C880=15,stditems!C880=19,stditems!C880=20,stditems!C880=21,stditems!C880=22,stditems!C880=23,stditems!C880=24,stditems!C880=26,stditems!C880=28,stditems!C880=29,stditems!C880=30,stditems!C880=53,stditems!C880=62,stditems!C880=63,stditems!C880=64,stditems!C880=65,stditems!C880=90),stditems!D880,""))</f>
        <v>0</v>
      </c>
      <c r="D880" t="str">
        <f>IF(ISNA( VLOOKUP(C880,attrDesc!A:C,2,FALSE)),"", "\250/"&amp;VLOOKUP(C880,attrDesc!A:C,2,FALSE)&amp;":"&amp;VLOOKUP(C880,attrDesc!A:C,3,FALSE))</f>
        <v/>
      </c>
      <c r="F880" t="s">
        <v>1943</v>
      </c>
      <c r="H880" t="str">
        <f t="shared" si="60"/>
        <v>151/装备位置:戒指</v>
      </c>
      <c r="I880" t="str">
        <f t="shared" si="61"/>
        <v>申猴神佑=151/装备位置:戒指</v>
      </c>
      <c r="J880" t="str">
        <f t="shared" si="62"/>
        <v>\168/[物品备注]\250/可使用生肖碎片升级</v>
      </c>
      <c r="K880" t="str">
        <f t="shared" si="59"/>
        <v>申猴神佑=\168/[物品备注]\250/可使用生肖碎片升级</v>
      </c>
    </row>
    <row r="881" spans="1:11" x14ac:dyDescent="0.2">
      <c r="A881" t="str">
        <f>IF(LEN(stditems!B881)=0,"",stditems!B881)</f>
        <v>酉鸡神佑</v>
      </c>
      <c r="B881" t="str">
        <f>IF(stditems!C881=15,"装备位置:头盔",IF(OR(stditems!C881=19,stditems!C881=20,stditems!C881=21),"装备位置:项链",IF(OR(stditems!C881=5,stditems!C881=6),"装备位置:武器",IF(OR(stditems!C881=10,stditems!C881=11),"装备位置:衣服",IF(stditems!C881=16,"装备位置:斗笠",IF(OR(stditems!C881=22,stditems!C881=23),"装备位置:戒指",IF(OR(stditems!C881=24,stditems!C881=26),"装备位置:手镯",IF(stditems!C881=31,"双击使用物品",IF(stditems!C881=4,"书籍,双击使用",IF(stditems!C881=25,"装备位置:毒符",IF(stditems!C881=41,"任务物品",IF(stditems!C881=56,"强化宝石",IF(stditems!C881=0,"药品",IF(stditems!C881=3,"卷轴",IF(stditems!C881=43,"矿石",IF(stditems!C881=2,"可使用物品",IF(stditems!C881=64,"装备位置:腰带",IF(stditems!C881=62,"装备位置:鞋子",IF(stditems!C881=53,"装备位置:宝石\有气血石功能",IF(stditems!C881=63,"装备位置:灵石",IF(stditems!C881=65,"装备位置:官印",IF(stditems!C881=90,"装备位置:灵玉",IF(OR(stditems!C881=72,stditems!C881=73,stditems!C881=74),"装备位置:称号",IF(stditems!C881=30,"装备位置:勋章",IF(stditems!C881=28,"装备位置:马牌",IF(stditems!C881=12,"装备位置:盾牌",IF(OR(stditems!C881=66,stditems!C881=67),"装备位置:时装衣服",IF(OR(stditems!C881=68,stditems!C881=69),"装备位置:时装武器",IF(OR(stditems!C881=75,stditems!C881=76,stditems!C881=77),"装备位置:时装项链",IF(stditems!C881=78,"装备位置:时装头盔",IF(OR(stditems!C881=79,stditems!C881=80),"装备位置:时装手镯",IF(OR(stditems!C881=81,stditems!C881=82),"装备位置:时装戒指",IF(stditems!C881=83,"装备位置:时装勋章",IF(OR(stditems!C881=84,stditems!C881=85),"装备位置:时装腰带",IF(OR(stditems!C881=86,stditems!C881=87),"装备位置:时装靴子",IF(OR(stditems!C881=88,stditems!C881=89),"装备位置:时装宝石","其他物品"))))))))))))))))))))))))))))))))))))</f>
        <v>装备位置:戒指</v>
      </c>
      <c r="C881">
        <f>IF(OR(stditems!C881=5,stditems!C881=10,stditems!C881=11,stditems!C881=30,stditems!C881=16,stditems!C881=12,stditems!C881=25),0,IF(OR(stditems!C881=15,stditems!C881=19,stditems!C881=20,stditems!C881=21,stditems!C881=22,stditems!C881=23,stditems!C881=24,stditems!C881=26,stditems!C881=28,stditems!C881=29,stditems!C881=30,stditems!C881=53,stditems!C881=62,stditems!C881=63,stditems!C881=64,stditems!C881=65,stditems!C881=90),stditems!D881,""))</f>
        <v>0</v>
      </c>
      <c r="D881" t="str">
        <f>IF(ISNA( VLOOKUP(C881,attrDesc!A:C,2,FALSE)),"", "\250/"&amp;VLOOKUP(C881,attrDesc!A:C,2,FALSE)&amp;":"&amp;VLOOKUP(C881,attrDesc!A:C,3,FALSE))</f>
        <v/>
      </c>
      <c r="F881" t="s">
        <v>1943</v>
      </c>
      <c r="H881" t="str">
        <f t="shared" si="60"/>
        <v>151/装备位置:戒指</v>
      </c>
      <c r="I881" t="str">
        <f t="shared" si="61"/>
        <v>酉鸡神佑=151/装备位置:戒指</v>
      </c>
      <c r="J881" t="str">
        <f t="shared" si="62"/>
        <v>\168/[物品备注]\250/可使用生肖碎片升级</v>
      </c>
      <c r="K881" t="str">
        <f t="shared" si="59"/>
        <v>酉鸡神佑=\168/[物品备注]\250/可使用生肖碎片升级</v>
      </c>
    </row>
    <row r="882" spans="1:11" x14ac:dyDescent="0.2">
      <c r="A882" t="str">
        <f>IF(LEN(stditems!B882)=0,"",stditems!B882)</f>
        <v>戌狗神佑</v>
      </c>
      <c r="B882" t="str">
        <f>IF(stditems!C882=15,"装备位置:头盔",IF(OR(stditems!C882=19,stditems!C882=20,stditems!C882=21),"装备位置:项链",IF(OR(stditems!C882=5,stditems!C882=6),"装备位置:武器",IF(OR(stditems!C882=10,stditems!C882=11),"装备位置:衣服",IF(stditems!C882=16,"装备位置:斗笠",IF(OR(stditems!C882=22,stditems!C882=23),"装备位置:戒指",IF(OR(stditems!C882=24,stditems!C882=26),"装备位置:手镯",IF(stditems!C882=31,"双击使用物品",IF(stditems!C882=4,"书籍,双击使用",IF(stditems!C882=25,"装备位置:毒符",IF(stditems!C882=41,"任务物品",IF(stditems!C882=56,"强化宝石",IF(stditems!C882=0,"药品",IF(stditems!C882=3,"卷轴",IF(stditems!C882=43,"矿石",IF(stditems!C882=2,"可使用物品",IF(stditems!C882=64,"装备位置:腰带",IF(stditems!C882=62,"装备位置:鞋子",IF(stditems!C882=53,"装备位置:宝石\有气血石功能",IF(stditems!C882=63,"装备位置:灵石",IF(stditems!C882=65,"装备位置:官印",IF(stditems!C882=90,"装备位置:灵玉",IF(OR(stditems!C882=72,stditems!C882=73,stditems!C882=74),"装备位置:称号",IF(stditems!C882=30,"装备位置:勋章",IF(stditems!C882=28,"装备位置:马牌",IF(stditems!C882=12,"装备位置:盾牌",IF(OR(stditems!C882=66,stditems!C882=67),"装备位置:时装衣服",IF(OR(stditems!C882=68,stditems!C882=69),"装备位置:时装武器",IF(OR(stditems!C882=75,stditems!C882=76,stditems!C882=77),"装备位置:时装项链",IF(stditems!C882=78,"装备位置:时装头盔",IF(OR(stditems!C882=79,stditems!C882=80),"装备位置:时装手镯",IF(OR(stditems!C882=81,stditems!C882=82),"装备位置:时装戒指",IF(stditems!C882=83,"装备位置:时装勋章",IF(OR(stditems!C882=84,stditems!C882=85),"装备位置:时装腰带",IF(OR(stditems!C882=86,stditems!C882=87),"装备位置:时装靴子",IF(OR(stditems!C882=88,stditems!C882=89),"装备位置:时装宝石","其他物品"))))))))))))))))))))))))))))))))))))</f>
        <v>装备位置:戒指</v>
      </c>
      <c r="C882">
        <f>IF(OR(stditems!C882=5,stditems!C882=10,stditems!C882=11,stditems!C882=30,stditems!C882=16,stditems!C882=12,stditems!C882=25),0,IF(OR(stditems!C882=15,stditems!C882=19,stditems!C882=20,stditems!C882=21,stditems!C882=22,stditems!C882=23,stditems!C882=24,stditems!C882=26,stditems!C882=28,stditems!C882=29,stditems!C882=30,stditems!C882=53,stditems!C882=62,stditems!C882=63,stditems!C882=64,stditems!C882=65,stditems!C882=90),stditems!D882,""))</f>
        <v>0</v>
      </c>
      <c r="D882" t="str">
        <f>IF(ISNA( VLOOKUP(C882,attrDesc!A:C,2,FALSE)),"", "\250/"&amp;VLOOKUP(C882,attrDesc!A:C,2,FALSE)&amp;":"&amp;VLOOKUP(C882,attrDesc!A:C,3,FALSE))</f>
        <v/>
      </c>
      <c r="F882" t="s">
        <v>1943</v>
      </c>
      <c r="H882" t="str">
        <f t="shared" si="60"/>
        <v>151/装备位置:戒指</v>
      </c>
      <c r="I882" t="str">
        <f t="shared" si="61"/>
        <v>戌狗神佑=151/装备位置:戒指</v>
      </c>
      <c r="J882" t="str">
        <f t="shared" si="62"/>
        <v>\168/[物品备注]\250/可使用生肖碎片升级</v>
      </c>
      <c r="K882" t="str">
        <f t="shared" si="59"/>
        <v>戌狗神佑=\168/[物品备注]\250/可使用生肖碎片升级</v>
      </c>
    </row>
    <row r="883" spans="1:11" x14ac:dyDescent="0.2">
      <c r="A883" t="str">
        <f>IF(LEN(stditems!B883)=0,"",stditems!B883)</f>
        <v>亥猪神佑</v>
      </c>
      <c r="B883" t="str">
        <f>IF(stditems!C883=15,"装备位置:头盔",IF(OR(stditems!C883=19,stditems!C883=20,stditems!C883=21),"装备位置:项链",IF(OR(stditems!C883=5,stditems!C883=6),"装备位置:武器",IF(OR(stditems!C883=10,stditems!C883=11),"装备位置:衣服",IF(stditems!C883=16,"装备位置:斗笠",IF(OR(stditems!C883=22,stditems!C883=23),"装备位置:戒指",IF(OR(stditems!C883=24,stditems!C883=26),"装备位置:手镯",IF(stditems!C883=31,"双击使用物品",IF(stditems!C883=4,"书籍,双击使用",IF(stditems!C883=25,"装备位置:毒符",IF(stditems!C883=41,"任务物品",IF(stditems!C883=56,"强化宝石",IF(stditems!C883=0,"药品",IF(stditems!C883=3,"卷轴",IF(stditems!C883=43,"矿石",IF(stditems!C883=2,"可使用物品",IF(stditems!C883=64,"装备位置:腰带",IF(stditems!C883=62,"装备位置:鞋子",IF(stditems!C883=53,"装备位置:宝石\有气血石功能",IF(stditems!C883=63,"装备位置:灵石",IF(stditems!C883=65,"装备位置:官印",IF(stditems!C883=90,"装备位置:灵玉",IF(OR(stditems!C883=72,stditems!C883=73,stditems!C883=74),"装备位置:称号",IF(stditems!C883=30,"装备位置:勋章",IF(stditems!C883=28,"装备位置:马牌",IF(stditems!C883=12,"装备位置:盾牌",IF(OR(stditems!C883=66,stditems!C883=67),"装备位置:时装衣服",IF(OR(stditems!C883=68,stditems!C883=69),"装备位置:时装武器",IF(OR(stditems!C883=75,stditems!C883=76,stditems!C883=77),"装备位置:时装项链",IF(stditems!C883=78,"装备位置:时装头盔",IF(OR(stditems!C883=79,stditems!C883=80),"装备位置:时装手镯",IF(OR(stditems!C883=81,stditems!C883=82),"装备位置:时装戒指",IF(stditems!C883=83,"装备位置:时装勋章",IF(OR(stditems!C883=84,stditems!C883=85),"装备位置:时装腰带",IF(OR(stditems!C883=86,stditems!C883=87),"装备位置:时装靴子",IF(OR(stditems!C883=88,stditems!C883=89),"装备位置:时装宝石","其他物品"))))))))))))))))))))))))))))))))))))</f>
        <v>装备位置:戒指</v>
      </c>
      <c r="C883">
        <f>IF(OR(stditems!C883=5,stditems!C883=10,stditems!C883=11,stditems!C883=30,stditems!C883=16,stditems!C883=12,stditems!C883=25),0,IF(OR(stditems!C883=15,stditems!C883=19,stditems!C883=20,stditems!C883=21,stditems!C883=22,stditems!C883=23,stditems!C883=24,stditems!C883=26,stditems!C883=28,stditems!C883=29,stditems!C883=30,stditems!C883=53,stditems!C883=62,stditems!C883=63,stditems!C883=64,stditems!C883=65,stditems!C883=90),stditems!D883,""))</f>
        <v>0</v>
      </c>
      <c r="D883" t="str">
        <f>IF(ISNA( VLOOKUP(C883,attrDesc!A:C,2,FALSE)),"", "\250/"&amp;VLOOKUP(C883,attrDesc!A:C,2,FALSE)&amp;":"&amp;VLOOKUP(C883,attrDesc!A:C,3,FALSE))</f>
        <v/>
      </c>
      <c r="F883" t="s">
        <v>1943</v>
      </c>
      <c r="H883" t="str">
        <f t="shared" si="60"/>
        <v>151/装备位置:戒指</v>
      </c>
      <c r="I883" t="str">
        <f t="shared" si="61"/>
        <v>亥猪神佑=151/装备位置:戒指</v>
      </c>
      <c r="J883" t="str">
        <f t="shared" si="62"/>
        <v>\168/[物品备注]\250/可使用生肖碎片升级</v>
      </c>
      <c r="K883" t="str">
        <f t="shared" si="59"/>
        <v>亥猪神佑=\168/[物品备注]\250/可使用生肖碎片升级</v>
      </c>
    </row>
    <row r="884" spans="1:11" x14ac:dyDescent="0.2">
      <c r="A884" t="str">
        <f>IF(LEN(stditems!B884)=0,"",stditems!B884)</f>
        <v>隐身戒指</v>
      </c>
      <c r="B884" t="str">
        <f>IF(stditems!C884=15,"装备位置:头盔",IF(OR(stditems!C884=19,stditems!C884=20,stditems!C884=21),"装备位置:项链",IF(OR(stditems!C884=5,stditems!C884=6),"装备位置:武器",IF(OR(stditems!C884=10,stditems!C884=11),"装备位置:衣服",IF(stditems!C884=16,"装备位置:斗笠",IF(OR(stditems!C884=22,stditems!C884=23),"装备位置:戒指",IF(OR(stditems!C884=24,stditems!C884=26),"装备位置:手镯",IF(stditems!C884=31,"双击使用物品",IF(stditems!C884=4,"书籍,双击使用",IF(stditems!C884=25,"装备位置:毒符",IF(stditems!C884=41,"任务物品",IF(stditems!C884=56,"强化宝石",IF(stditems!C884=0,"药品",IF(stditems!C884=3,"卷轴",IF(stditems!C884=43,"矿石",IF(stditems!C884=2,"可使用物品",IF(stditems!C884=64,"装备位置:腰带",IF(stditems!C884=62,"装备位置:鞋子",IF(stditems!C884=53,"装备位置:宝石\有气血石功能",IF(stditems!C884=63,"装备位置:灵石",IF(stditems!C884=65,"装备位置:官印",IF(stditems!C884=90,"装备位置:灵玉",IF(OR(stditems!C884=72,stditems!C884=73,stditems!C884=74),"装备位置:称号",IF(stditems!C884=30,"装备位置:勋章",IF(stditems!C884=28,"装备位置:马牌",IF(stditems!C884=12,"装备位置:盾牌",IF(OR(stditems!C884=66,stditems!C884=67),"装备位置:时装衣服",IF(OR(stditems!C884=68,stditems!C884=69),"装备位置:时装武器",IF(OR(stditems!C884=75,stditems!C884=76,stditems!C884=77),"装备位置:时装项链",IF(stditems!C884=78,"装备位置:时装头盔",IF(OR(stditems!C884=79,stditems!C884=80),"装备位置:时装手镯",IF(OR(stditems!C884=81,stditems!C884=82),"装备位置:时装戒指",IF(stditems!C884=83,"装备位置:时装勋章",IF(OR(stditems!C884=84,stditems!C884=85),"装备位置:时装腰带",IF(OR(stditems!C884=86,stditems!C884=87),"装备位置:时装靴子",IF(OR(stditems!C884=88,stditems!C884=89),"装备位置:时装宝石","其他物品"))))))))))))))))))))))))))))))))))))</f>
        <v>装备位置:戒指</v>
      </c>
      <c r="C884">
        <f>IF(OR(stditems!C884=5,stditems!C884=10,stditems!C884=11,stditems!C884=30,stditems!C884=16,stditems!C884=12,stditems!C884=25),0,IF(OR(stditems!C884=15,stditems!C884=19,stditems!C884=20,stditems!C884=21,stditems!C884=22,stditems!C884=23,stditems!C884=24,stditems!C884=26,stditems!C884=28,stditems!C884=29,stditems!C884=30,stditems!C884=53,stditems!C884=62,stditems!C884=63,stditems!C884=64,stditems!C884=65,stditems!C884=90),stditems!D884,""))</f>
        <v>111</v>
      </c>
      <c r="D884" t="str">
        <f>IF(ISNA( VLOOKUP(C884,attrDesc!A:C,2,FALSE)),"", "\250/"&amp;VLOOKUP(C884,attrDesc!A:C,2,FALSE)&amp;":"&amp;VLOOKUP(C884,attrDesc!A:C,3,FALSE))</f>
        <v>\250/隐身:人物进入隐身状态\普通怪物看不到人物\破隐身的怪物可以看到人物</v>
      </c>
      <c r="H884" t="str">
        <f t="shared" si="60"/>
        <v>151/装备位置:戒指\249/\250/隐身:人物进入隐身状态\普通怪物看不到人物\破隐身的怪物可以看到人物</v>
      </c>
      <c r="I884" t="str">
        <f t="shared" si="61"/>
        <v>隐身戒指=151/装备位置:戒指\249/\250/隐身:人物进入隐身状态\普通怪物看不到人物\破隐身的怪物可以看到人物</v>
      </c>
      <c r="J884" t="str">
        <f t="shared" si="62"/>
        <v/>
      </c>
      <c r="K884" t="str">
        <f t="shared" si="59"/>
        <v/>
      </c>
    </row>
    <row r="885" spans="1:11" x14ac:dyDescent="0.2">
      <c r="A885" t="str">
        <f>IF(LEN(stditems!B885)=0,"",stditems!B885)</f>
        <v>传送戒指</v>
      </c>
      <c r="B885" t="str">
        <f>IF(stditems!C885=15,"装备位置:头盔",IF(OR(stditems!C885=19,stditems!C885=20,stditems!C885=21),"装备位置:项链",IF(OR(stditems!C885=5,stditems!C885=6),"装备位置:武器",IF(OR(stditems!C885=10,stditems!C885=11),"装备位置:衣服",IF(stditems!C885=16,"装备位置:斗笠",IF(OR(stditems!C885=22,stditems!C885=23),"装备位置:戒指",IF(OR(stditems!C885=24,stditems!C885=26),"装备位置:手镯",IF(stditems!C885=31,"双击使用物品",IF(stditems!C885=4,"书籍,双击使用",IF(stditems!C885=25,"装备位置:毒符",IF(stditems!C885=41,"任务物品",IF(stditems!C885=56,"强化宝石",IF(stditems!C885=0,"药品",IF(stditems!C885=3,"卷轴",IF(stditems!C885=43,"矿石",IF(stditems!C885=2,"可使用物品",IF(stditems!C885=64,"装备位置:腰带",IF(stditems!C885=62,"装备位置:鞋子",IF(stditems!C885=53,"装备位置:宝石\有气血石功能",IF(stditems!C885=63,"装备位置:灵石",IF(stditems!C885=65,"装备位置:官印",IF(stditems!C885=90,"装备位置:灵玉",IF(OR(stditems!C885=72,stditems!C885=73,stditems!C885=74),"装备位置:称号",IF(stditems!C885=30,"装备位置:勋章",IF(stditems!C885=28,"装备位置:马牌",IF(stditems!C885=12,"装备位置:盾牌",IF(OR(stditems!C885=66,stditems!C885=67),"装备位置:时装衣服",IF(OR(stditems!C885=68,stditems!C885=69),"装备位置:时装武器",IF(OR(stditems!C885=75,stditems!C885=76,stditems!C885=77),"装备位置:时装项链",IF(stditems!C885=78,"装备位置:时装头盔",IF(OR(stditems!C885=79,stditems!C885=80),"装备位置:时装手镯",IF(OR(stditems!C885=81,stditems!C885=82),"装备位置:时装戒指",IF(stditems!C885=83,"装备位置:时装勋章",IF(OR(stditems!C885=84,stditems!C885=85),"装备位置:时装腰带",IF(OR(stditems!C885=86,stditems!C885=87),"装备位置:时装靴子",IF(OR(stditems!C885=88,stditems!C885=89),"装备位置:时装宝石","其他物品"))))))))))))))))))))))))))))))))))))</f>
        <v>装备位置:戒指</v>
      </c>
      <c r="C885">
        <f>IF(OR(stditems!C885=5,stditems!C885=10,stditems!C885=11,stditems!C885=30,stditems!C885=16,stditems!C885=12,stditems!C885=25),0,IF(OR(stditems!C885=15,stditems!C885=19,stditems!C885=20,stditems!C885=21,stditems!C885=22,stditems!C885=23,stditems!C885=24,stditems!C885=26,stditems!C885=28,stditems!C885=29,stditems!C885=30,stditems!C885=53,stditems!C885=62,stditems!C885=63,stditems!C885=64,stditems!C885=65,stditems!C885=90),stditems!D885,""))</f>
        <v>112</v>
      </c>
      <c r="D885" t="str">
        <f>IF(ISNA( VLOOKUP(C885,attrDesc!A:C,2,FALSE)),"", "\250/"&amp;VLOOKUP(C885,attrDesc!A:C,2,FALSE)&amp;":"&amp;VLOOKUP(C885,attrDesc!A:C,3,FALSE))</f>
        <v>\250/传送:人物可以使用命令在传送到指定座标上</v>
      </c>
      <c r="H885" t="str">
        <f t="shared" si="60"/>
        <v>151/装备位置:戒指\249/\250/传送:人物可以使用命令在传送到指定座标上</v>
      </c>
      <c r="I885" t="str">
        <f t="shared" si="61"/>
        <v>传送戒指=151/装备位置:戒指\249/\250/传送:人物可以使用命令在传送到指定座标上</v>
      </c>
      <c r="J885" t="str">
        <f t="shared" si="62"/>
        <v/>
      </c>
      <c r="K885" t="str">
        <f t="shared" si="59"/>
        <v/>
      </c>
    </row>
    <row r="886" spans="1:11" x14ac:dyDescent="0.2">
      <c r="A886" t="str">
        <f>IF(LEN(stditems!B886)=0,"",stditems!B886)</f>
        <v>防麻痹戒指</v>
      </c>
      <c r="B886" t="str">
        <f>IF(stditems!C886=15,"装备位置:头盔",IF(OR(stditems!C886=19,stditems!C886=20,stditems!C886=21),"装备位置:项链",IF(OR(stditems!C886=5,stditems!C886=6),"装备位置:武器",IF(OR(stditems!C886=10,stditems!C886=11),"装备位置:衣服",IF(stditems!C886=16,"装备位置:斗笠",IF(OR(stditems!C886=22,stditems!C886=23),"装备位置:戒指",IF(OR(stditems!C886=24,stditems!C886=26),"装备位置:手镯",IF(stditems!C886=31,"双击使用物品",IF(stditems!C886=4,"书籍,双击使用",IF(stditems!C886=25,"装备位置:毒符",IF(stditems!C886=41,"任务物品",IF(stditems!C886=56,"强化宝石",IF(stditems!C886=0,"药品",IF(stditems!C886=3,"卷轴",IF(stditems!C886=43,"矿石",IF(stditems!C886=2,"可使用物品",IF(stditems!C886=64,"装备位置:腰带",IF(stditems!C886=62,"装备位置:鞋子",IF(stditems!C886=53,"装备位置:宝石\有气血石功能",IF(stditems!C886=63,"装备位置:灵石",IF(stditems!C886=65,"装备位置:官印",IF(stditems!C886=90,"装备位置:灵玉",IF(OR(stditems!C886=72,stditems!C886=73,stditems!C886=74),"装备位置:称号",IF(stditems!C886=30,"装备位置:勋章",IF(stditems!C886=28,"装备位置:马牌",IF(stditems!C886=12,"装备位置:盾牌",IF(OR(stditems!C886=66,stditems!C886=67),"装备位置:时装衣服",IF(OR(stditems!C886=68,stditems!C886=69),"装备位置:时装武器",IF(OR(stditems!C886=75,stditems!C886=76,stditems!C886=77),"装备位置:时装项链",IF(stditems!C886=78,"装备位置:时装头盔",IF(OR(stditems!C886=79,stditems!C886=80),"装备位置:时装手镯",IF(OR(stditems!C886=81,stditems!C886=82),"装备位置:时装戒指",IF(stditems!C886=83,"装备位置:时装勋章",IF(OR(stditems!C886=84,stditems!C886=85),"装备位置:时装腰带",IF(OR(stditems!C886=86,stditems!C886=87),"装备位置:时装靴子",IF(OR(stditems!C886=88,stditems!C886=89),"装备位置:时装宝石","其他物品"))))))))))))))))))))))))))))))))))))</f>
        <v>装备位置:戒指</v>
      </c>
      <c r="C886">
        <f>IF(OR(stditems!C886=5,stditems!C886=10,stditems!C886=11,stditems!C886=30,stditems!C886=16,stditems!C886=12,stditems!C886=25),0,IF(OR(stditems!C886=15,stditems!C886=19,stditems!C886=20,stditems!C886=21,stditems!C886=22,stditems!C886=23,stditems!C886=24,stditems!C886=26,stditems!C886=28,stditems!C886=29,stditems!C886=30,stditems!C886=53,stditems!C886=62,stditems!C886=63,stditems!C886=64,stditems!C886=65,stditems!C886=90),stditems!D886,""))</f>
        <v>139</v>
      </c>
      <c r="D886" t="str">
        <f>IF(ISNA( VLOOKUP(C886,attrDesc!A:C,2,FALSE)),"", "\250/"&amp;VLOOKUP(C886,attrDesc!A:C,2,FALSE)&amp;":"&amp;VLOOKUP(C886,attrDesc!A:C,3,FALSE))</f>
        <v>\250/防麻:防麻痹功能\可以使被攻击方的麻痹功能失效</v>
      </c>
      <c r="H886" t="str">
        <f t="shared" si="60"/>
        <v>151/装备位置:戒指\249/\250/防麻:防麻痹功能\可以使被攻击方的麻痹功能失效</v>
      </c>
      <c r="I886" t="str">
        <f t="shared" si="61"/>
        <v>防麻痹戒指=151/装备位置:戒指\249/\250/防麻:防麻痹功能\可以使被攻击方的麻痹功能失效</v>
      </c>
      <c r="J886" t="str">
        <f t="shared" si="62"/>
        <v/>
      </c>
      <c r="K886" t="str">
        <f t="shared" ref="K886:K949" si="63">IF(LEN(J886)=0,"",A886&amp;"="&amp;J886)</f>
        <v/>
      </c>
    </row>
    <row r="887" spans="1:11" x14ac:dyDescent="0.2">
      <c r="A887" t="str">
        <f>IF(LEN(stditems!B887)=0,"",stditems!B887)</f>
        <v>破复活戒指</v>
      </c>
      <c r="B887" t="str">
        <f>IF(stditems!C887=15,"装备位置:头盔",IF(OR(stditems!C887=19,stditems!C887=20,stditems!C887=21),"装备位置:项链",IF(OR(stditems!C887=5,stditems!C887=6),"装备位置:武器",IF(OR(stditems!C887=10,stditems!C887=11),"装备位置:衣服",IF(stditems!C887=16,"装备位置:斗笠",IF(OR(stditems!C887=22,stditems!C887=23),"装备位置:戒指",IF(OR(stditems!C887=24,stditems!C887=26),"装备位置:手镯",IF(stditems!C887=31,"双击使用物品",IF(stditems!C887=4,"书籍,双击使用",IF(stditems!C887=25,"装备位置:毒符",IF(stditems!C887=41,"任务物品",IF(stditems!C887=56,"强化宝石",IF(stditems!C887=0,"药品",IF(stditems!C887=3,"卷轴",IF(stditems!C887=43,"矿石",IF(stditems!C887=2,"可使用物品",IF(stditems!C887=64,"装备位置:腰带",IF(stditems!C887=62,"装备位置:鞋子",IF(stditems!C887=53,"装备位置:宝石\有气血石功能",IF(stditems!C887=63,"装备位置:灵石",IF(stditems!C887=65,"装备位置:官印",IF(stditems!C887=90,"装备位置:灵玉",IF(OR(stditems!C887=72,stditems!C887=73,stditems!C887=74),"装备位置:称号",IF(stditems!C887=30,"装备位置:勋章",IF(stditems!C887=28,"装备位置:马牌",IF(stditems!C887=12,"装备位置:盾牌",IF(OR(stditems!C887=66,stditems!C887=67),"装备位置:时装衣服",IF(OR(stditems!C887=68,stditems!C887=69),"装备位置:时装武器",IF(OR(stditems!C887=75,stditems!C887=76,stditems!C887=77),"装备位置:时装项链",IF(stditems!C887=78,"装备位置:时装头盔",IF(OR(stditems!C887=79,stditems!C887=80),"装备位置:时装手镯",IF(OR(stditems!C887=81,stditems!C887=82),"装备位置:时装戒指",IF(stditems!C887=83,"装备位置:时装勋章",IF(OR(stditems!C887=84,stditems!C887=85),"装备位置:时装腰带",IF(OR(stditems!C887=86,stditems!C887=87),"装备位置:时装靴子",IF(OR(stditems!C887=88,stditems!C887=89),"装备位置:时装宝石","其他物品"))))))))))))))))))))))))))))))))))))</f>
        <v>装备位置:戒指</v>
      </c>
      <c r="C887">
        <f>IF(OR(stditems!C887=5,stditems!C887=10,stditems!C887=11,stditems!C887=30,stditems!C887=16,stditems!C887=12,stditems!C887=25),0,IF(OR(stditems!C887=15,stditems!C887=19,stditems!C887=20,stditems!C887=21,stditems!C887=22,stditems!C887=23,stditems!C887=24,stditems!C887=26,stditems!C887=28,stditems!C887=29,stditems!C887=30,stditems!C887=53,stditems!C887=62,stditems!C887=63,stditems!C887=64,stditems!C887=65,stditems!C887=90),stditems!D887,""))</f>
        <v>144</v>
      </c>
      <c r="D887" t="str">
        <f>IF(ISNA( VLOOKUP(C887,attrDesc!A:C,2,FALSE)),"", "\250/"&amp;VLOOKUP(C887,attrDesc!A:C,2,FALSE)&amp;":"&amp;VLOOKUP(C887,attrDesc!A:C,3,FALSE))</f>
        <v>\250/防复活:攻击人物时无视复活戒指</v>
      </c>
      <c r="H887" t="str">
        <f t="shared" si="60"/>
        <v>151/装备位置:戒指\249/\250/防复活:攻击人物时无视复活戒指</v>
      </c>
      <c r="I887" t="str">
        <f t="shared" si="61"/>
        <v>破复活戒指=151/装备位置:戒指\249/\250/防复活:攻击人物时无视复活戒指</v>
      </c>
      <c r="J887" t="str">
        <f t="shared" si="62"/>
        <v/>
      </c>
      <c r="K887" t="str">
        <f t="shared" si="63"/>
        <v/>
      </c>
    </row>
    <row r="888" spans="1:11" x14ac:dyDescent="0.2">
      <c r="A888" t="str">
        <f>IF(LEN(stditems!B888)=0,"",stditems!B888)</f>
        <v>破护身戒指</v>
      </c>
      <c r="B888" t="str">
        <f>IF(stditems!C888=15,"装备位置:头盔",IF(OR(stditems!C888=19,stditems!C888=20,stditems!C888=21),"装备位置:项链",IF(OR(stditems!C888=5,stditems!C888=6),"装备位置:武器",IF(OR(stditems!C888=10,stditems!C888=11),"装备位置:衣服",IF(stditems!C888=16,"装备位置:斗笠",IF(OR(stditems!C888=22,stditems!C888=23),"装备位置:戒指",IF(OR(stditems!C888=24,stditems!C888=26),"装备位置:手镯",IF(stditems!C888=31,"双击使用物品",IF(stditems!C888=4,"书籍,双击使用",IF(stditems!C888=25,"装备位置:毒符",IF(stditems!C888=41,"任务物品",IF(stditems!C888=56,"强化宝石",IF(stditems!C888=0,"药品",IF(stditems!C888=3,"卷轴",IF(stditems!C888=43,"矿石",IF(stditems!C888=2,"可使用物品",IF(stditems!C888=64,"装备位置:腰带",IF(stditems!C888=62,"装备位置:鞋子",IF(stditems!C888=53,"装备位置:宝石\有气血石功能",IF(stditems!C888=63,"装备位置:灵石",IF(stditems!C888=65,"装备位置:官印",IF(stditems!C888=90,"装备位置:灵玉",IF(OR(stditems!C888=72,stditems!C888=73,stditems!C888=74),"装备位置:称号",IF(stditems!C888=30,"装备位置:勋章",IF(stditems!C888=28,"装备位置:马牌",IF(stditems!C888=12,"装备位置:盾牌",IF(OR(stditems!C888=66,stditems!C888=67),"装备位置:时装衣服",IF(OR(stditems!C888=68,stditems!C888=69),"装备位置:时装武器",IF(OR(stditems!C888=75,stditems!C888=76,stditems!C888=77),"装备位置:时装项链",IF(stditems!C888=78,"装备位置:时装头盔",IF(OR(stditems!C888=79,stditems!C888=80),"装备位置:时装手镯",IF(OR(stditems!C888=81,stditems!C888=82),"装备位置:时装戒指",IF(stditems!C888=83,"装备位置:时装勋章",IF(OR(stditems!C888=84,stditems!C888=85),"装备位置:时装腰带",IF(OR(stditems!C888=86,stditems!C888=87),"装备位置:时装靴子",IF(OR(stditems!C888=88,stditems!C888=89),"装备位置:时装宝石","其他物品"))))))))))))))))))))))))))))))))))))</f>
        <v>装备位置:戒指</v>
      </c>
      <c r="C888">
        <f>IF(OR(stditems!C888=5,stditems!C888=10,stditems!C888=11,stditems!C888=30,stditems!C888=16,stditems!C888=12,stditems!C888=25),0,IF(OR(stditems!C888=15,stditems!C888=19,stditems!C888=20,stditems!C888=21,stditems!C888=22,stditems!C888=23,stditems!C888=24,stditems!C888=26,stditems!C888=28,stditems!C888=29,stditems!C888=30,stditems!C888=53,stditems!C888=62,stditems!C888=63,stditems!C888=64,stditems!C888=65,stditems!C888=90),stditems!D888,""))</f>
        <v>143</v>
      </c>
      <c r="D888" t="str">
        <f>IF(ISNA( VLOOKUP(C888,attrDesc!A:C,2,FALSE)),"", "\250/"&amp;VLOOKUP(C888,attrDesc!A:C,2,FALSE)&amp;":"&amp;VLOOKUP(C888,attrDesc!A:C,3,FALSE))</f>
        <v>\250/防护身:攻击人物时无视护身戒指</v>
      </c>
      <c r="H888" t="str">
        <f t="shared" si="60"/>
        <v>151/装备位置:戒指\249/\250/防护身:攻击人物时无视护身戒指</v>
      </c>
      <c r="I888" t="str">
        <f t="shared" si="61"/>
        <v>破护身戒指=151/装备位置:戒指\249/\250/防护身:攻击人物时无视护身戒指</v>
      </c>
      <c r="J888" t="str">
        <f t="shared" si="62"/>
        <v/>
      </c>
      <c r="K888" t="str">
        <f t="shared" si="63"/>
        <v/>
      </c>
    </row>
    <row r="889" spans="1:11" x14ac:dyDescent="0.2">
      <c r="A889" t="str">
        <f>IF(LEN(stditems!B889)=0,"",stditems!B889)</f>
        <v>麻痹传送戒指</v>
      </c>
      <c r="B889" t="str">
        <f>IF(stditems!C889=15,"装备位置:头盔",IF(OR(stditems!C889=19,stditems!C889=20,stditems!C889=21),"装备位置:项链",IF(OR(stditems!C889=5,stditems!C889=6),"装备位置:武器",IF(OR(stditems!C889=10,stditems!C889=11),"装备位置:衣服",IF(stditems!C889=16,"装备位置:斗笠",IF(OR(stditems!C889=22,stditems!C889=23),"装备位置:戒指",IF(OR(stditems!C889=24,stditems!C889=26),"装备位置:手镯",IF(stditems!C889=31,"双击使用物品",IF(stditems!C889=4,"书籍,双击使用",IF(stditems!C889=25,"装备位置:毒符",IF(stditems!C889=41,"任务物品",IF(stditems!C889=56,"强化宝石",IF(stditems!C889=0,"药品",IF(stditems!C889=3,"卷轴",IF(stditems!C889=43,"矿石",IF(stditems!C889=2,"可使用物品",IF(stditems!C889=64,"装备位置:腰带",IF(stditems!C889=62,"装备位置:鞋子",IF(stditems!C889=53,"装备位置:宝石\有气血石功能",IF(stditems!C889=63,"装备位置:灵石",IF(stditems!C889=65,"装备位置:官印",IF(stditems!C889=90,"装备位置:灵玉",IF(OR(stditems!C889=72,stditems!C889=73,stditems!C889=74),"装备位置:称号",IF(stditems!C889=30,"装备位置:勋章",IF(stditems!C889=28,"装备位置:马牌",IF(stditems!C889=12,"装备位置:盾牌",IF(OR(stditems!C889=66,stditems!C889=67),"装备位置:时装衣服",IF(OR(stditems!C889=68,stditems!C889=69),"装备位置:时装武器",IF(OR(stditems!C889=75,stditems!C889=76,stditems!C889=77),"装备位置:时装项链",IF(stditems!C889=78,"装备位置:时装头盔",IF(OR(stditems!C889=79,stditems!C889=80),"装备位置:时装手镯",IF(OR(stditems!C889=81,stditems!C889=82),"装备位置:时装戒指",IF(stditems!C889=83,"装备位置:时装勋章",IF(OR(stditems!C889=84,stditems!C889=85),"装备位置:时装腰带",IF(OR(stditems!C889=86,stditems!C889=87),"装备位置:时装靴子",IF(OR(stditems!C889=88,stditems!C889=89),"装备位置:时装宝石","其他物品"))))))))))))))))))))))))))))))))))))</f>
        <v>装备位置:戒指</v>
      </c>
      <c r="C889">
        <f>IF(OR(stditems!C889=5,stditems!C889=10,stditems!C889=11,stditems!C889=30,stditems!C889=16,stditems!C889=12,stditems!C889=25),0,IF(OR(stditems!C889=15,stditems!C889=19,stditems!C889=20,stditems!C889=21,stditems!C889=22,stditems!C889=23,stditems!C889=24,stditems!C889=26,stditems!C889=28,stditems!C889=29,stditems!C889=30,stditems!C889=53,stditems!C889=62,stditems!C889=63,stditems!C889=64,stditems!C889=65,stditems!C889=90),stditems!D889,""))</f>
        <v>157</v>
      </c>
      <c r="D889" t="str">
        <f>IF(ISNA( VLOOKUP(C889,attrDesc!A:C,2,FALSE)),"", "\250/"&amp;VLOOKUP(C889,attrDesc!A:C,2,FALSE)&amp;":"&amp;VLOOKUP(C889,attrDesc!A:C,3,FALSE))</f>
        <v>\250/传送麻痹:传送麻痹双重效果</v>
      </c>
      <c r="H889" t="str">
        <f t="shared" si="60"/>
        <v>151/装备位置:戒指\249/\250/传送麻痹:传送麻痹双重效果</v>
      </c>
      <c r="I889" t="str">
        <f t="shared" si="61"/>
        <v>麻痹传送戒指=151/装备位置:戒指\249/\250/传送麻痹:传送麻痹双重效果</v>
      </c>
      <c r="J889" t="str">
        <f t="shared" si="62"/>
        <v/>
      </c>
      <c r="K889" t="str">
        <f t="shared" si="63"/>
        <v/>
      </c>
    </row>
    <row r="890" spans="1:11" x14ac:dyDescent="0.2">
      <c r="A890" t="str">
        <f>IF(LEN(stditems!B890)=0,"",stditems!B890)</f>
        <v>复活传送戒指</v>
      </c>
      <c r="B890" t="str">
        <f>IF(stditems!C890=15,"装备位置:头盔",IF(OR(stditems!C890=19,stditems!C890=20,stditems!C890=21),"装备位置:项链",IF(OR(stditems!C890=5,stditems!C890=6),"装备位置:武器",IF(OR(stditems!C890=10,stditems!C890=11),"装备位置:衣服",IF(stditems!C890=16,"装备位置:斗笠",IF(OR(stditems!C890=22,stditems!C890=23),"装备位置:戒指",IF(OR(stditems!C890=24,stditems!C890=26),"装备位置:手镯",IF(stditems!C890=31,"双击使用物品",IF(stditems!C890=4,"书籍,双击使用",IF(stditems!C890=25,"装备位置:毒符",IF(stditems!C890=41,"任务物品",IF(stditems!C890=56,"强化宝石",IF(stditems!C890=0,"药品",IF(stditems!C890=3,"卷轴",IF(stditems!C890=43,"矿石",IF(stditems!C890=2,"可使用物品",IF(stditems!C890=64,"装备位置:腰带",IF(stditems!C890=62,"装备位置:鞋子",IF(stditems!C890=53,"装备位置:宝石\有气血石功能",IF(stditems!C890=63,"装备位置:灵石",IF(stditems!C890=65,"装备位置:官印",IF(stditems!C890=90,"装备位置:灵玉",IF(OR(stditems!C890=72,stditems!C890=73,stditems!C890=74),"装备位置:称号",IF(stditems!C890=30,"装备位置:勋章",IF(stditems!C890=28,"装备位置:马牌",IF(stditems!C890=12,"装备位置:盾牌",IF(OR(stditems!C890=66,stditems!C890=67),"装备位置:时装衣服",IF(OR(stditems!C890=68,stditems!C890=69),"装备位置:时装武器",IF(OR(stditems!C890=75,stditems!C890=76,stditems!C890=77),"装备位置:时装项链",IF(stditems!C890=78,"装备位置:时装头盔",IF(OR(stditems!C890=79,stditems!C890=80),"装备位置:时装手镯",IF(OR(stditems!C890=81,stditems!C890=82),"装备位置:时装戒指",IF(stditems!C890=83,"装备位置:时装勋章",IF(OR(stditems!C890=84,stditems!C890=85),"装备位置:时装腰带",IF(OR(stditems!C890=86,stditems!C890=87),"装备位置:时装靴子",IF(OR(stditems!C890=88,stditems!C890=89),"装备位置:时装宝石","其他物品"))))))))))))))))))))))))))))))))))))</f>
        <v>装备位置:戒指</v>
      </c>
      <c r="C890">
        <f>IF(OR(stditems!C890=5,stditems!C890=10,stditems!C890=11,stditems!C890=30,stditems!C890=16,stditems!C890=12,stditems!C890=25),0,IF(OR(stditems!C890=15,stditems!C890=19,stditems!C890=20,stditems!C890=21,stditems!C890=22,stditems!C890=23,stditems!C890=24,stditems!C890=26,stditems!C890=28,stditems!C890=29,stditems!C890=30,stditems!C890=53,stditems!C890=62,stditems!C890=63,stditems!C890=64,stditems!C890=65,stditems!C890=90),stditems!D890,""))</f>
        <v>160</v>
      </c>
      <c r="D890" t="str">
        <f>IF(ISNA( VLOOKUP(C890,attrDesc!A:C,2,FALSE)),"", "\250/"&amp;VLOOKUP(C890,attrDesc!A:C,2,FALSE)&amp;":"&amp;VLOOKUP(C890,attrDesc!A:C,3,FALSE))</f>
        <v>\250/传送复活:传送复活双重效果</v>
      </c>
      <c r="H890" t="str">
        <f t="shared" si="60"/>
        <v>151/装备位置:戒指\249/\250/传送复活:传送复活双重效果</v>
      </c>
      <c r="I890" t="str">
        <f t="shared" si="61"/>
        <v>复活传送戒指=151/装备位置:戒指\249/\250/传送复活:传送复活双重效果</v>
      </c>
      <c r="J890" t="str">
        <f t="shared" si="62"/>
        <v/>
      </c>
      <c r="K890" t="str">
        <f t="shared" si="63"/>
        <v/>
      </c>
    </row>
    <row r="891" spans="1:11" x14ac:dyDescent="0.2">
      <c r="A891" t="str">
        <f>IF(LEN(stditems!B891)=0,"",stditems!B891)</f>
        <v>护身传送戒指</v>
      </c>
      <c r="B891" t="str">
        <f>IF(stditems!C891=15,"装备位置:头盔",IF(OR(stditems!C891=19,stditems!C891=20,stditems!C891=21),"装备位置:项链",IF(OR(stditems!C891=5,stditems!C891=6),"装备位置:武器",IF(OR(stditems!C891=10,stditems!C891=11),"装备位置:衣服",IF(stditems!C891=16,"装备位置:斗笠",IF(OR(stditems!C891=22,stditems!C891=23),"装备位置:戒指",IF(OR(stditems!C891=24,stditems!C891=26),"装备位置:手镯",IF(stditems!C891=31,"双击使用物品",IF(stditems!C891=4,"书籍,双击使用",IF(stditems!C891=25,"装备位置:毒符",IF(stditems!C891=41,"任务物品",IF(stditems!C891=56,"强化宝石",IF(stditems!C891=0,"药品",IF(stditems!C891=3,"卷轴",IF(stditems!C891=43,"矿石",IF(stditems!C891=2,"可使用物品",IF(stditems!C891=64,"装备位置:腰带",IF(stditems!C891=62,"装备位置:鞋子",IF(stditems!C891=53,"装备位置:宝石\有气血石功能",IF(stditems!C891=63,"装备位置:灵石",IF(stditems!C891=65,"装备位置:官印",IF(stditems!C891=90,"装备位置:灵玉",IF(OR(stditems!C891=72,stditems!C891=73,stditems!C891=74),"装备位置:称号",IF(stditems!C891=30,"装备位置:勋章",IF(stditems!C891=28,"装备位置:马牌",IF(stditems!C891=12,"装备位置:盾牌",IF(OR(stditems!C891=66,stditems!C891=67),"装备位置:时装衣服",IF(OR(stditems!C891=68,stditems!C891=69),"装备位置:时装武器",IF(OR(stditems!C891=75,stditems!C891=76,stditems!C891=77),"装备位置:时装项链",IF(stditems!C891=78,"装备位置:时装头盔",IF(OR(stditems!C891=79,stditems!C891=80),"装备位置:时装手镯",IF(OR(stditems!C891=81,stditems!C891=82),"装备位置:时装戒指",IF(stditems!C891=83,"装备位置:时装勋章",IF(OR(stditems!C891=84,stditems!C891=85),"装备位置:时装腰带",IF(OR(stditems!C891=86,stditems!C891=87),"装备位置:时装靴子",IF(OR(stditems!C891=88,stditems!C891=89),"装备位置:时装宝石","其他物品"))))))))))))))))))))))))))))))))))))</f>
        <v>装备位置:戒指</v>
      </c>
      <c r="C891">
        <f>IF(OR(stditems!C891=5,stditems!C891=10,stditems!C891=11,stditems!C891=30,stditems!C891=16,stditems!C891=12,stditems!C891=25),0,IF(OR(stditems!C891=15,stditems!C891=19,stditems!C891=20,stditems!C891=21,stditems!C891=22,stditems!C891=23,stditems!C891=24,stditems!C891=26,stditems!C891=28,stditems!C891=29,stditems!C891=30,stditems!C891=53,stditems!C891=62,stditems!C891=63,stditems!C891=64,stditems!C891=65,stditems!C891=90),stditems!D891,""))</f>
        <v>158</v>
      </c>
      <c r="D891" t="str">
        <f>IF(ISNA( VLOOKUP(C891,attrDesc!A:C,2,FALSE)),"", "\250/"&amp;VLOOKUP(C891,attrDesc!A:C,2,FALSE)&amp;":"&amp;VLOOKUP(C891,attrDesc!A:C,3,FALSE))</f>
        <v>\250/传送护身:传送护身双重效果</v>
      </c>
      <c r="H891" t="str">
        <f t="shared" si="60"/>
        <v>151/装备位置:戒指\249/\250/传送护身:传送护身双重效果</v>
      </c>
      <c r="I891" t="str">
        <f t="shared" si="61"/>
        <v>护身传送戒指=151/装备位置:戒指\249/\250/传送护身:传送护身双重效果</v>
      </c>
      <c r="J891" t="str">
        <f t="shared" si="62"/>
        <v/>
      </c>
      <c r="K891" t="str">
        <f t="shared" si="63"/>
        <v/>
      </c>
    </row>
    <row r="892" spans="1:11" x14ac:dyDescent="0.2">
      <c r="A892" t="str">
        <f>IF(LEN(stditems!B892)=0,"",stditems!B892)</f>
        <v>麻痹复活戒指</v>
      </c>
      <c r="B892" t="str">
        <f>IF(stditems!C892=15,"装备位置:头盔",IF(OR(stditems!C892=19,stditems!C892=20,stditems!C892=21),"装备位置:项链",IF(OR(stditems!C892=5,stditems!C892=6),"装备位置:武器",IF(OR(stditems!C892=10,stditems!C892=11),"装备位置:衣服",IF(stditems!C892=16,"装备位置:斗笠",IF(OR(stditems!C892=22,stditems!C892=23),"装备位置:戒指",IF(OR(stditems!C892=24,stditems!C892=26),"装备位置:手镯",IF(stditems!C892=31,"双击使用物品",IF(stditems!C892=4,"书籍,双击使用",IF(stditems!C892=25,"装备位置:毒符",IF(stditems!C892=41,"任务物品",IF(stditems!C892=56,"强化宝石",IF(stditems!C892=0,"药品",IF(stditems!C892=3,"卷轴",IF(stditems!C892=43,"矿石",IF(stditems!C892=2,"可使用物品",IF(stditems!C892=64,"装备位置:腰带",IF(stditems!C892=62,"装备位置:鞋子",IF(stditems!C892=53,"装备位置:宝石\有气血石功能",IF(stditems!C892=63,"装备位置:灵石",IF(stditems!C892=65,"装备位置:官印",IF(stditems!C892=90,"装备位置:灵玉",IF(OR(stditems!C892=72,stditems!C892=73,stditems!C892=74),"装备位置:称号",IF(stditems!C892=30,"装备位置:勋章",IF(stditems!C892=28,"装备位置:马牌",IF(stditems!C892=12,"装备位置:盾牌",IF(OR(stditems!C892=66,stditems!C892=67),"装备位置:时装衣服",IF(OR(stditems!C892=68,stditems!C892=69),"装备位置:时装武器",IF(OR(stditems!C892=75,stditems!C892=76,stditems!C892=77),"装备位置:时装项链",IF(stditems!C892=78,"装备位置:时装头盔",IF(OR(stditems!C892=79,stditems!C892=80),"装备位置:时装手镯",IF(OR(stditems!C892=81,stditems!C892=82),"装备位置:时装戒指",IF(stditems!C892=83,"装备位置:时装勋章",IF(OR(stditems!C892=84,stditems!C892=85),"装备位置:时装腰带",IF(OR(stditems!C892=86,stditems!C892=87),"装备位置:时装靴子",IF(OR(stditems!C892=88,stditems!C892=89),"装备位置:时装宝石","其他物品"))))))))))))))))))))))))))))))))))))</f>
        <v>装备位置:戒指</v>
      </c>
      <c r="C892">
        <f>IF(OR(stditems!C892=5,stditems!C892=10,stditems!C892=11,stditems!C892=30,stditems!C892=16,stditems!C892=12,stditems!C892=25),0,IF(OR(stditems!C892=15,stditems!C892=19,stditems!C892=20,stditems!C892=21,stditems!C892=22,stditems!C892=23,stditems!C892=24,stditems!C892=26,stditems!C892=28,stditems!C892=29,stditems!C892=30,stditems!C892=53,stditems!C892=62,stditems!C892=63,stditems!C892=64,stditems!C892=65,stditems!C892=90),stditems!D892,""))</f>
        <v>161</v>
      </c>
      <c r="D892" t="str">
        <f>IF(ISNA( VLOOKUP(C892,attrDesc!A:C,2,FALSE)),"", "\250/"&amp;VLOOKUP(C892,attrDesc!A:C,2,FALSE)&amp;":"&amp;VLOOKUP(C892,attrDesc!A:C,3,FALSE))</f>
        <v>\250/复活麻痹:复活麻痹双重效果</v>
      </c>
      <c r="H892" t="str">
        <f t="shared" si="60"/>
        <v>151/装备位置:戒指\249/\250/复活麻痹:复活麻痹双重效果</v>
      </c>
      <c r="I892" t="str">
        <f t="shared" si="61"/>
        <v>麻痹复活戒指=151/装备位置:戒指\249/\250/复活麻痹:复活麻痹双重效果</v>
      </c>
      <c r="J892" t="str">
        <f t="shared" si="62"/>
        <v/>
      </c>
      <c r="K892" t="str">
        <f t="shared" si="63"/>
        <v/>
      </c>
    </row>
    <row r="893" spans="1:11" x14ac:dyDescent="0.2">
      <c r="A893" t="str">
        <f>IF(LEN(stditems!B893)=0,"",stditems!B893)</f>
        <v>复活护身戒指</v>
      </c>
      <c r="B893" t="str">
        <f>IF(stditems!C893=15,"装备位置:头盔",IF(OR(stditems!C893=19,stditems!C893=20,stditems!C893=21),"装备位置:项链",IF(OR(stditems!C893=5,stditems!C893=6),"装备位置:武器",IF(OR(stditems!C893=10,stditems!C893=11),"装备位置:衣服",IF(stditems!C893=16,"装备位置:斗笠",IF(OR(stditems!C893=22,stditems!C893=23),"装备位置:戒指",IF(OR(stditems!C893=24,stditems!C893=26),"装备位置:手镯",IF(stditems!C893=31,"双击使用物品",IF(stditems!C893=4,"书籍,双击使用",IF(stditems!C893=25,"装备位置:毒符",IF(stditems!C893=41,"任务物品",IF(stditems!C893=56,"强化宝石",IF(stditems!C893=0,"药品",IF(stditems!C893=3,"卷轴",IF(stditems!C893=43,"矿石",IF(stditems!C893=2,"可使用物品",IF(stditems!C893=64,"装备位置:腰带",IF(stditems!C893=62,"装备位置:鞋子",IF(stditems!C893=53,"装备位置:宝石\有气血石功能",IF(stditems!C893=63,"装备位置:灵石",IF(stditems!C893=65,"装备位置:官印",IF(stditems!C893=90,"装备位置:灵玉",IF(OR(stditems!C893=72,stditems!C893=73,stditems!C893=74),"装备位置:称号",IF(stditems!C893=30,"装备位置:勋章",IF(stditems!C893=28,"装备位置:马牌",IF(stditems!C893=12,"装备位置:盾牌",IF(OR(stditems!C893=66,stditems!C893=67),"装备位置:时装衣服",IF(OR(stditems!C893=68,stditems!C893=69),"装备位置:时装武器",IF(OR(stditems!C893=75,stditems!C893=76,stditems!C893=77),"装备位置:时装项链",IF(stditems!C893=78,"装备位置:时装头盔",IF(OR(stditems!C893=79,stditems!C893=80),"装备位置:时装手镯",IF(OR(stditems!C893=81,stditems!C893=82),"装备位置:时装戒指",IF(stditems!C893=83,"装备位置:时装勋章",IF(OR(stditems!C893=84,stditems!C893=85),"装备位置:时装腰带",IF(OR(stditems!C893=86,stditems!C893=87),"装备位置:时装靴子",IF(OR(stditems!C893=88,stditems!C893=89),"装备位置:时装宝石","其他物品"))))))))))))))))))))))))))))))))))))</f>
        <v>装备位置:戒指</v>
      </c>
      <c r="C893">
        <f>IF(OR(stditems!C893=5,stditems!C893=10,stditems!C893=11,stditems!C893=30,stditems!C893=16,stditems!C893=12,stditems!C893=25),0,IF(OR(stditems!C893=15,stditems!C893=19,stditems!C893=20,stditems!C893=21,stditems!C893=22,stditems!C893=23,stditems!C893=24,stditems!C893=26,stditems!C893=28,stditems!C893=29,stditems!C893=30,stditems!C893=53,stditems!C893=62,stditems!C893=63,stditems!C893=64,stditems!C893=65,stditems!C893=90),stditems!D893,""))</f>
        <v>162</v>
      </c>
      <c r="D893" t="str">
        <f>IF(ISNA( VLOOKUP(C893,attrDesc!A:C,2,FALSE)),"", "\250/"&amp;VLOOKUP(C893,attrDesc!A:C,2,FALSE)&amp;":"&amp;VLOOKUP(C893,attrDesc!A:C,3,FALSE))</f>
        <v>\250/护身复活:护身复活双重效果</v>
      </c>
      <c r="H893" t="str">
        <f t="shared" si="60"/>
        <v>151/装备位置:戒指\249/\250/护身复活:护身复活双重效果</v>
      </c>
      <c r="I893" t="str">
        <f t="shared" si="61"/>
        <v>复活护身戒指=151/装备位置:戒指\249/\250/护身复活:护身复活双重效果</v>
      </c>
      <c r="J893" t="str">
        <f t="shared" si="62"/>
        <v/>
      </c>
      <c r="K893" t="str">
        <f t="shared" si="63"/>
        <v/>
      </c>
    </row>
    <row r="894" spans="1:11" x14ac:dyDescent="0.2">
      <c r="A894" t="str">
        <f>IF(LEN(stditems!B894)=0,"",stditems!B894)</f>
        <v>护身麻痹戒指</v>
      </c>
      <c r="B894" t="str">
        <f>IF(stditems!C894=15,"装备位置:头盔",IF(OR(stditems!C894=19,stditems!C894=20,stditems!C894=21),"装备位置:项链",IF(OR(stditems!C894=5,stditems!C894=6),"装备位置:武器",IF(OR(stditems!C894=10,stditems!C894=11),"装备位置:衣服",IF(stditems!C894=16,"装备位置:斗笠",IF(OR(stditems!C894=22,stditems!C894=23),"装备位置:戒指",IF(OR(stditems!C894=24,stditems!C894=26),"装备位置:手镯",IF(stditems!C894=31,"双击使用物品",IF(stditems!C894=4,"书籍,双击使用",IF(stditems!C894=25,"装备位置:毒符",IF(stditems!C894=41,"任务物品",IF(stditems!C894=56,"强化宝石",IF(stditems!C894=0,"药品",IF(stditems!C894=3,"卷轴",IF(stditems!C894=43,"矿石",IF(stditems!C894=2,"可使用物品",IF(stditems!C894=64,"装备位置:腰带",IF(stditems!C894=62,"装备位置:鞋子",IF(stditems!C894=53,"装备位置:宝石\有气血石功能",IF(stditems!C894=63,"装备位置:灵石",IF(stditems!C894=65,"装备位置:官印",IF(stditems!C894=90,"装备位置:灵玉",IF(OR(stditems!C894=72,stditems!C894=73,stditems!C894=74),"装备位置:称号",IF(stditems!C894=30,"装备位置:勋章",IF(stditems!C894=28,"装备位置:马牌",IF(stditems!C894=12,"装备位置:盾牌",IF(OR(stditems!C894=66,stditems!C894=67),"装备位置:时装衣服",IF(OR(stditems!C894=68,stditems!C894=69),"装备位置:时装武器",IF(OR(stditems!C894=75,stditems!C894=76,stditems!C894=77),"装备位置:时装项链",IF(stditems!C894=78,"装备位置:时装头盔",IF(OR(stditems!C894=79,stditems!C894=80),"装备位置:时装手镯",IF(OR(stditems!C894=81,stditems!C894=82),"装备位置:时装戒指",IF(stditems!C894=83,"装备位置:时装勋章",IF(OR(stditems!C894=84,stditems!C894=85),"装备位置:时装腰带",IF(OR(stditems!C894=86,stditems!C894=87),"装备位置:时装靴子",IF(OR(stditems!C894=88,stditems!C894=89),"装备位置:时装宝石","其他物品"))))))))))))))))))))))))))))))))))))</f>
        <v>装备位置:戒指</v>
      </c>
      <c r="C894">
        <f>IF(OR(stditems!C894=5,stditems!C894=10,stditems!C894=11,stditems!C894=30,stditems!C894=16,stditems!C894=12,stditems!C894=25),0,IF(OR(stditems!C894=15,stditems!C894=19,stditems!C894=20,stditems!C894=21,stditems!C894=22,stditems!C894=23,stditems!C894=24,stditems!C894=26,stditems!C894=28,stditems!C894=29,stditems!C894=30,stditems!C894=53,stditems!C894=62,stditems!C894=63,stditems!C894=64,stditems!C894=65,stditems!C894=90),stditems!D894,""))</f>
        <v>150</v>
      </c>
      <c r="D894" t="str">
        <f>IF(ISNA( VLOOKUP(C894,attrDesc!A:C,2,FALSE)),"", "\250/"&amp;VLOOKUP(C894,attrDesc!A:C,2,FALSE)&amp;":"&amp;VLOOKUP(C894,attrDesc!A:C,3,FALSE))</f>
        <v>\250/麻痹护身:麻痹护身双重效果</v>
      </c>
      <c r="H894" t="str">
        <f t="shared" si="60"/>
        <v>151/装备位置:戒指\249/\250/麻痹护身:麻痹护身双重效果</v>
      </c>
      <c r="I894" t="str">
        <f t="shared" si="61"/>
        <v>护身麻痹戒指=151/装备位置:戒指\249/\250/麻痹护身:麻痹护身双重效果</v>
      </c>
      <c r="J894" t="str">
        <f t="shared" si="62"/>
        <v/>
      </c>
      <c r="K894" t="str">
        <f t="shared" si="63"/>
        <v/>
      </c>
    </row>
    <row r="895" spans="1:11" x14ac:dyDescent="0.2">
      <c r="A895" t="str">
        <f>IF(LEN(stditems!B895)=0,"",stditems!B895)</f>
        <v>逐日剑法</v>
      </c>
      <c r="B895" t="str">
        <f>IF(stditems!C895=15,"装备位置:头盔",IF(OR(stditems!C895=19,stditems!C895=20,stditems!C895=21),"装备位置:项链",IF(OR(stditems!C895=5,stditems!C895=6),"装备位置:武器",IF(OR(stditems!C895=10,stditems!C895=11),"装备位置:衣服",IF(stditems!C895=16,"装备位置:斗笠",IF(OR(stditems!C895=22,stditems!C895=23),"装备位置:戒指",IF(OR(stditems!C895=24,stditems!C895=26),"装备位置:手镯",IF(stditems!C895=31,"双击使用物品",IF(stditems!C895=4,"书籍,双击使用",IF(stditems!C895=25,"装备位置:毒符",IF(stditems!C895=41,"任务物品",IF(stditems!C895=56,"强化宝石",IF(stditems!C895=0,"药品",IF(stditems!C895=3,"卷轴",IF(stditems!C895=43,"矿石",IF(stditems!C895=2,"可使用物品",IF(stditems!C895=64,"装备位置:腰带",IF(stditems!C895=62,"装备位置:鞋子",IF(stditems!C895=53,"装备位置:宝石\有气血石功能",IF(stditems!C895=63,"装备位置:灵石",IF(stditems!C895=65,"装备位置:官印",IF(stditems!C895=90,"装备位置:灵玉",IF(OR(stditems!C895=72,stditems!C895=73,stditems!C895=74),"装备位置:称号",IF(stditems!C895=30,"装备位置:勋章",IF(stditems!C895=28,"装备位置:马牌",IF(stditems!C895=12,"装备位置:盾牌",IF(OR(stditems!C895=66,stditems!C895=67),"装备位置:时装衣服",IF(OR(stditems!C895=68,stditems!C895=69),"装备位置:时装武器",IF(OR(stditems!C895=75,stditems!C895=76,stditems!C895=77),"装备位置:时装项链",IF(stditems!C895=78,"装备位置:时装头盔",IF(OR(stditems!C895=79,stditems!C895=80),"装备位置:时装手镯",IF(OR(stditems!C895=81,stditems!C895=82),"装备位置:时装戒指",IF(stditems!C895=83,"装备位置:时装勋章",IF(OR(stditems!C895=84,stditems!C895=85),"装备位置:时装腰带",IF(OR(stditems!C895=86,stditems!C895=87),"装备位置:时装靴子",IF(OR(stditems!C895=88,stditems!C895=89),"装备位置:时装宝石","其他物品"))))))))))))))))))))))))))))))))))))</f>
        <v>书籍,双击使用</v>
      </c>
      <c r="C895" t="str">
        <f>IF(OR(stditems!C895=5,stditems!C895=10,stditems!C895=11,stditems!C895=30,stditems!C895=16,stditems!C895=12,stditems!C895=25),0,IF(OR(stditems!C895=15,stditems!C895=19,stditems!C895=20,stditems!C895=21,stditems!C895=22,stditems!C895=23,stditems!C895=24,stditems!C895=26,stditems!C895=28,stditems!C895=29,stditems!C895=30,stditems!C895=53,stditems!C895=62,stditems!C895=63,stditems!C895=64,stditems!C895=65,stditems!C895=90),stditems!D895,""))</f>
        <v/>
      </c>
      <c r="D895" t="str">
        <f>IF(ISNA( VLOOKUP(C895,attrDesc!A:C,2,FALSE)),"", "\250/"&amp;VLOOKUP(C895,attrDesc!A:C,2,FALSE)&amp;":"&amp;VLOOKUP(C895,attrDesc!A:C,3,FALSE))</f>
        <v/>
      </c>
      <c r="H895" t="str">
        <f t="shared" si="60"/>
        <v>151/书籍,双击使用</v>
      </c>
      <c r="I895" t="str">
        <f t="shared" si="61"/>
        <v>逐日剑法=151/书籍,双击使用</v>
      </c>
      <c r="J895" t="str">
        <f t="shared" si="62"/>
        <v/>
      </c>
      <c r="K895" t="str">
        <f t="shared" si="63"/>
        <v/>
      </c>
    </row>
    <row r="896" spans="1:11" x14ac:dyDescent="0.2">
      <c r="A896" t="str">
        <f>IF(LEN(stditems!B896)=0,"",stditems!B896)</f>
        <v>雷霆剑法</v>
      </c>
      <c r="B896" t="str">
        <f>IF(stditems!C896=15,"装备位置:头盔",IF(OR(stditems!C896=19,stditems!C896=20,stditems!C896=21),"装备位置:项链",IF(OR(stditems!C896=5,stditems!C896=6),"装备位置:武器",IF(OR(stditems!C896=10,stditems!C896=11),"装备位置:衣服",IF(stditems!C896=16,"装备位置:斗笠",IF(OR(stditems!C896=22,stditems!C896=23),"装备位置:戒指",IF(OR(stditems!C896=24,stditems!C896=26),"装备位置:手镯",IF(stditems!C896=31,"双击使用物品",IF(stditems!C896=4,"书籍,双击使用",IF(stditems!C896=25,"装备位置:毒符",IF(stditems!C896=41,"任务物品",IF(stditems!C896=56,"强化宝石",IF(stditems!C896=0,"药品",IF(stditems!C896=3,"卷轴",IF(stditems!C896=43,"矿石",IF(stditems!C896=2,"可使用物品",IF(stditems!C896=64,"装备位置:腰带",IF(stditems!C896=62,"装备位置:鞋子",IF(stditems!C896=53,"装备位置:宝石\有气血石功能",IF(stditems!C896=63,"装备位置:灵石",IF(stditems!C896=65,"装备位置:官印",IF(stditems!C896=90,"装备位置:灵玉",IF(OR(stditems!C896=72,stditems!C896=73,stditems!C896=74),"装备位置:称号",IF(stditems!C896=30,"装备位置:勋章",IF(stditems!C896=28,"装备位置:马牌",IF(stditems!C896=12,"装备位置:盾牌",IF(OR(stditems!C896=66,stditems!C896=67),"装备位置:时装衣服",IF(OR(stditems!C896=68,stditems!C896=69),"装备位置:时装武器",IF(OR(stditems!C896=75,stditems!C896=76,stditems!C896=77),"装备位置:时装项链",IF(stditems!C896=78,"装备位置:时装头盔",IF(OR(stditems!C896=79,stditems!C896=80),"装备位置:时装手镯",IF(OR(stditems!C896=81,stditems!C896=82),"装备位置:时装戒指",IF(stditems!C896=83,"装备位置:时装勋章",IF(OR(stditems!C896=84,stditems!C896=85),"装备位置:时装腰带",IF(OR(stditems!C896=86,stditems!C896=87),"装备位置:时装靴子",IF(OR(stditems!C896=88,stditems!C896=89),"装备位置:时装宝石","其他物品"))))))))))))))))))))))))))))))))))))</f>
        <v>书籍,双击使用</v>
      </c>
      <c r="C896" t="str">
        <f>IF(OR(stditems!C896=5,stditems!C896=10,stditems!C896=11,stditems!C896=30,stditems!C896=16,stditems!C896=12,stditems!C896=25),0,IF(OR(stditems!C896=15,stditems!C896=19,stditems!C896=20,stditems!C896=21,stditems!C896=22,stditems!C896=23,stditems!C896=24,stditems!C896=26,stditems!C896=28,stditems!C896=29,stditems!C896=30,stditems!C896=53,stditems!C896=62,stditems!C896=63,stditems!C896=64,stditems!C896=65,stditems!C896=90),stditems!D896,""))</f>
        <v/>
      </c>
      <c r="D896" t="str">
        <f>IF(ISNA( VLOOKUP(C896,attrDesc!A:C,2,FALSE)),"", "\250/"&amp;VLOOKUP(C896,attrDesc!A:C,2,FALSE)&amp;":"&amp;VLOOKUP(C896,attrDesc!A:C,3,FALSE))</f>
        <v/>
      </c>
      <c r="H896" t="str">
        <f t="shared" si="60"/>
        <v>151/书籍,双击使用</v>
      </c>
      <c r="I896" t="str">
        <f t="shared" si="61"/>
        <v>雷霆剑法=151/书籍,双击使用</v>
      </c>
      <c r="J896" t="str">
        <f t="shared" si="62"/>
        <v/>
      </c>
      <c r="K896" t="str">
        <f t="shared" si="63"/>
        <v/>
      </c>
    </row>
    <row r="897" spans="1:11" x14ac:dyDescent="0.2">
      <c r="A897" t="str">
        <f>IF(LEN(stditems!B897)=0,"",stditems!B897)</f>
        <v>龙影剑法</v>
      </c>
      <c r="B897" t="str">
        <f>IF(stditems!C897=15,"装备位置:头盔",IF(OR(stditems!C897=19,stditems!C897=20,stditems!C897=21),"装备位置:项链",IF(OR(stditems!C897=5,stditems!C897=6),"装备位置:武器",IF(OR(stditems!C897=10,stditems!C897=11),"装备位置:衣服",IF(stditems!C897=16,"装备位置:斗笠",IF(OR(stditems!C897=22,stditems!C897=23),"装备位置:戒指",IF(OR(stditems!C897=24,stditems!C897=26),"装备位置:手镯",IF(stditems!C897=31,"双击使用物品",IF(stditems!C897=4,"书籍,双击使用",IF(stditems!C897=25,"装备位置:毒符",IF(stditems!C897=41,"任务物品",IF(stditems!C897=56,"强化宝石",IF(stditems!C897=0,"药品",IF(stditems!C897=3,"卷轴",IF(stditems!C897=43,"矿石",IF(stditems!C897=2,"可使用物品",IF(stditems!C897=64,"装备位置:腰带",IF(stditems!C897=62,"装备位置:鞋子",IF(stditems!C897=53,"装备位置:宝石\有气血石功能",IF(stditems!C897=63,"装备位置:灵石",IF(stditems!C897=65,"装备位置:官印",IF(stditems!C897=90,"装备位置:灵玉",IF(OR(stditems!C897=72,stditems!C897=73,stditems!C897=74),"装备位置:称号",IF(stditems!C897=30,"装备位置:勋章",IF(stditems!C897=28,"装备位置:马牌",IF(stditems!C897=12,"装备位置:盾牌",IF(OR(stditems!C897=66,stditems!C897=67),"装备位置:时装衣服",IF(OR(stditems!C897=68,stditems!C897=69),"装备位置:时装武器",IF(OR(stditems!C897=75,stditems!C897=76,stditems!C897=77),"装备位置:时装项链",IF(stditems!C897=78,"装备位置:时装头盔",IF(OR(stditems!C897=79,stditems!C897=80),"装备位置:时装手镯",IF(OR(stditems!C897=81,stditems!C897=82),"装备位置:时装戒指",IF(stditems!C897=83,"装备位置:时装勋章",IF(OR(stditems!C897=84,stditems!C897=85),"装备位置:时装腰带",IF(OR(stditems!C897=86,stditems!C897=87),"装备位置:时装靴子",IF(OR(stditems!C897=88,stditems!C897=89),"装备位置:时装宝石","其他物品"))))))))))))))))))))))))))))))))))))</f>
        <v>书籍,双击使用</v>
      </c>
      <c r="C897" t="str">
        <f>IF(OR(stditems!C897=5,stditems!C897=10,stditems!C897=11,stditems!C897=30,stditems!C897=16,stditems!C897=12,stditems!C897=25),0,IF(OR(stditems!C897=15,stditems!C897=19,stditems!C897=20,stditems!C897=21,stditems!C897=22,stditems!C897=23,stditems!C897=24,stditems!C897=26,stditems!C897=28,stditems!C897=29,stditems!C897=30,stditems!C897=53,stditems!C897=62,stditems!C897=63,stditems!C897=64,stditems!C897=65,stditems!C897=90),stditems!D897,""))</f>
        <v/>
      </c>
      <c r="D897" t="str">
        <f>IF(ISNA( VLOOKUP(C897,attrDesc!A:C,2,FALSE)),"", "\250/"&amp;VLOOKUP(C897,attrDesc!A:C,2,FALSE)&amp;":"&amp;VLOOKUP(C897,attrDesc!A:C,3,FALSE))</f>
        <v/>
      </c>
      <c r="H897" t="str">
        <f t="shared" si="60"/>
        <v>151/书籍,双击使用</v>
      </c>
      <c r="I897" t="str">
        <f t="shared" si="61"/>
        <v>龙影剑法=151/书籍,双击使用</v>
      </c>
      <c r="J897" t="str">
        <f t="shared" si="62"/>
        <v/>
      </c>
      <c r="K897" t="str">
        <f t="shared" si="63"/>
        <v/>
      </c>
    </row>
    <row r="898" spans="1:11" x14ac:dyDescent="0.2">
      <c r="A898" t="str">
        <f>IF(LEN(stditems!B898)=0,"",stditems!B898)</f>
        <v>擒龙手</v>
      </c>
      <c r="B898" t="str">
        <f>IF(stditems!C898=15,"装备位置:头盔",IF(OR(stditems!C898=19,stditems!C898=20,stditems!C898=21),"装备位置:项链",IF(OR(stditems!C898=5,stditems!C898=6),"装备位置:武器",IF(OR(stditems!C898=10,stditems!C898=11),"装备位置:衣服",IF(stditems!C898=16,"装备位置:斗笠",IF(OR(stditems!C898=22,stditems!C898=23),"装备位置:戒指",IF(OR(stditems!C898=24,stditems!C898=26),"装备位置:手镯",IF(stditems!C898=31,"双击使用物品",IF(stditems!C898=4,"书籍,双击使用",IF(stditems!C898=25,"装备位置:毒符",IF(stditems!C898=41,"任务物品",IF(stditems!C898=56,"强化宝石",IF(stditems!C898=0,"药品",IF(stditems!C898=3,"卷轴",IF(stditems!C898=43,"矿石",IF(stditems!C898=2,"可使用物品",IF(stditems!C898=64,"装备位置:腰带",IF(stditems!C898=62,"装备位置:鞋子",IF(stditems!C898=53,"装备位置:宝石\有气血石功能",IF(stditems!C898=63,"装备位置:灵石",IF(stditems!C898=65,"装备位置:官印",IF(stditems!C898=90,"装备位置:灵玉",IF(OR(stditems!C898=72,stditems!C898=73,stditems!C898=74),"装备位置:称号",IF(stditems!C898=30,"装备位置:勋章",IF(stditems!C898=28,"装备位置:马牌",IF(stditems!C898=12,"装备位置:盾牌",IF(OR(stditems!C898=66,stditems!C898=67),"装备位置:时装衣服",IF(OR(stditems!C898=68,stditems!C898=69),"装备位置:时装武器",IF(OR(stditems!C898=75,stditems!C898=76,stditems!C898=77),"装备位置:时装项链",IF(stditems!C898=78,"装备位置:时装头盔",IF(OR(stditems!C898=79,stditems!C898=80),"装备位置:时装手镯",IF(OR(stditems!C898=81,stditems!C898=82),"装备位置:时装戒指",IF(stditems!C898=83,"装备位置:时装勋章",IF(OR(stditems!C898=84,stditems!C898=85),"装备位置:时装腰带",IF(OR(stditems!C898=86,stditems!C898=87),"装备位置:时装靴子",IF(OR(stditems!C898=88,stditems!C898=89),"装备位置:时装宝石","其他物品"))))))))))))))))))))))))))))))))))))</f>
        <v>书籍,双击使用</v>
      </c>
      <c r="C898" t="str">
        <f>IF(OR(stditems!C898=5,stditems!C898=10,stditems!C898=11,stditems!C898=30,stditems!C898=16,stditems!C898=12,stditems!C898=25),0,IF(OR(stditems!C898=15,stditems!C898=19,stditems!C898=20,stditems!C898=21,stditems!C898=22,stditems!C898=23,stditems!C898=24,stditems!C898=26,stditems!C898=28,stditems!C898=29,stditems!C898=30,stditems!C898=53,stditems!C898=62,stditems!C898=63,stditems!C898=64,stditems!C898=65,stditems!C898=90),stditems!D898,""))</f>
        <v/>
      </c>
      <c r="D898" t="str">
        <f>IF(ISNA( VLOOKUP(C898,attrDesc!A:C,2,FALSE)),"", "\250/"&amp;VLOOKUP(C898,attrDesc!A:C,2,FALSE)&amp;":"&amp;VLOOKUP(C898,attrDesc!A:C,3,FALSE))</f>
        <v/>
      </c>
      <c r="H898" t="str">
        <f t="shared" si="60"/>
        <v>151/书籍,双击使用</v>
      </c>
      <c r="I898" t="str">
        <f t="shared" si="61"/>
        <v>擒龙手=151/书籍,双击使用</v>
      </c>
      <c r="J898" t="str">
        <f t="shared" si="62"/>
        <v/>
      </c>
      <c r="K898" t="str">
        <f t="shared" si="63"/>
        <v/>
      </c>
    </row>
    <row r="899" spans="1:11" x14ac:dyDescent="0.2">
      <c r="A899" t="str">
        <f>IF(LEN(stditems!B899)=0,"",stditems!B899)</f>
        <v>心灵启示</v>
      </c>
      <c r="B899" t="str">
        <f>IF(stditems!C899=15,"装备位置:头盔",IF(OR(stditems!C899=19,stditems!C899=20,stditems!C899=21),"装备位置:项链",IF(OR(stditems!C899=5,stditems!C899=6),"装备位置:武器",IF(OR(stditems!C899=10,stditems!C899=11),"装备位置:衣服",IF(stditems!C899=16,"装备位置:斗笠",IF(OR(stditems!C899=22,stditems!C899=23),"装备位置:戒指",IF(OR(stditems!C899=24,stditems!C899=26),"装备位置:手镯",IF(stditems!C899=31,"双击使用物品",IF(stditems!C899=4,"书籍,双击使用",IF(stditems!C899=25,"装备位置:毒符",IF(stditems!C899=41,"任务物品",IF(stditems!C899=56,"强化宝石",IF(stditems!C899=0,"药品",IF(stditems!C899=3,"卷轴",IF(stditems!C899=43,"矿石",IF(stditems!C899=2,"可使用物品",IF(stditems!C899=64,"装备位置:腰带",IF(stditems!C899=62,"装备位置:鞋子",IF(stditems!C899=53,"装备位置:宝石\有气血石功能",IF(stditems!C899=63,"装备位置:灵石",IF(stditems!C899=65,"装备位置:官印",IF(stditems!C899=90,"装备位置:灵玉",IF(OR(stditems!C899=72,stditems!C899=73,stditems!C899=74),"装备位置:称号",IF(stditems!C899=30,"装备位置:勋章",IF(stditems!C899=28,"装备位置:马牌",IF(stditems!C899=12,"装备位置:盾牌",IF(OR(stditems!C899=66,stditems!C899=67),"装备位置:时装衣服",IF(OR(stditems!C899=68,stditems!C899=69),"装备位置:时装武器",IF(OR(stditems!C899=75,stditems!C899=76,stditems!C899=77),"装备位置:时装项链",IF(stditems!C899=78,"装备位置:时装头盔",IF(OR(stditems!C899=79,stditems!C899=80),"装备位置:时装手镯",IF(OR(stditems!C899=81,stditems!C899=82),"装备位置:时装戒指",IF(stditems!C899=83,"装备位置:时装勋章",IF(OR(stditems!C899=84,stditems!C899=85),"装备位置:时装腰带",IF(OR(stditems!C899=86,stditems!C899=87),"装备位置:时装靴子",IF(OR(stditems!C899=88,stditems!C899=89),"装备位置:时装宝石","其他物品"))))))))))))))))))))))))))))))))))))</f>
        <v>书籍,双击使用</v>
      </c>
      <c r="C899" t="str">
        <f>IF(OR(stditems!C899=5,stditems!C899=10,stditems!C899=11,stditems!C899=30,stditems!C899=16,stditems!C899=12,stditems!C899=25),0,IF(OR(stditems!C899=15,stditems!C899=19,stditems!C899=20,stditems!C899=21,stditems!C899=22,stditems!C899=23,stditems!C899=24,stditems!C899=26,stditems!C899=28,stditems!C899=29,stditems!C899=30,stditems!C899=53,stditems!C899=62,stditems!C899=63,stditems!C899=64,stditems!C899=65,stditems!C899=90),stditems!D899,""))</f>
        <v/>
      </c>
      <c r="D899" t="str">
        <f>IF(ISNA( VLOOKUP(C899,attrDesc!A:C,2,FALSE)),"", "\250/"&amp;VLOOKUP(C899,attrDesc!A:C,2,FALSE)&amp;":"&amp;VLOOKUP(C899,attrDesc!A:C,3,FALSE))</f>
        <v/>
      </c>
      <c r="H899" t="str">
        <f t="shared" ref="H899:H962" si="64">IF(LEN(A899)=0,"", IF(LEN(B899)=0,"","151/"&amp;B899)&amp;IF(LEN(D899)=0,"", "\249/"&amp;D899))</f>
        <v>151/书籍,双击使用</v>
      </c>
      <c r="I899" t="str">
        <f t="shared" ref="I899:I962" si="65">IF(LEN(H899)=0,"",A899&amp;"="&amp; H899)</f>
        <v>心灵启示=151/书籍,双击使用</v>
      </c>
      <c r="J899" t="str">
        <f t="shared" ref="J899:J962" si="66">IF(LEN(E899)=0,"", "\168/[物品特性]\"&amp;E899) &amp;IF(LEN(F899)=0,"", "\168/[物品备注]\"&amp; F899)&amp;IF(LEN(G899)=0,"", "\168/[物品出处]\"&amp; G899)</f>
        <v/>
      </c>
      <c r="K899" t="str">
        <f t="shared" si="63"/>
        <v/>
      </c>
    </row>
    <row r="900" spans="1:11" x14ac:dyDescent="0.2">
      <c r="A900" t="str">
        <f>IF(LEN(stditems!B900)=0,"",stditems!B900)</f>
        <v>小火球</v>
      </c>
      <c r="B900" t="str">
        <f>IF(stditems!C900=15,"装备位置:头盔",IF(OR(stditems!C900=19,stditems!C900=20,stditems!C900=21),"装备位置:项链",IF(OR(stditems!C900=5,stditems!C900=6),"装备位置:武器",IF(OR(stditems!C900=10,stditems!C900=11),"装备位置:衣服",IF(stditems!C900=16,"装备位置:斗笠",IF(OR(stditems!C900=22,stditems!C900=23),"装备位置:戒指",IF(OR(stditems!C900=24,stditems!C900=26),"装备位置:手镯",IF(stditems!C900=31,"双击使用物品",IF(stditems!C900=4,"书籍,双击使用",IF(stditems!C900=25,"装备位置:毒符",IF(stditems!C900=41,"任务物品",IF(stditems!C900=56,"强化宝石",IF(stditems!C900=0,"药品",IF(stditems!C900=3,"卷轴",IF(stditems!C900=43,"矿石",IF(stditems!C900=2,"可使用物品",IF(stditems!C900=64,"装备位置:腰带",IF(stditems!C900=62,"装备位置:鞋子",IF(stditems!C900=53,"装备位置:宝石\有气血石功能",IF(stditems!C900=63,"装备位置:灵石",IF(stditems!C900=65,"装备位置:官印",IF(stditems!C900=90,"装备位置:灵玉",IF(OR(stditems!C900=72,stditems!C900=73,stditems!C900=74),"装备位置:称号",IF(stditems!C900=30,"装备位置:勋章",IF(stditems!C900=28,"装备位置:马牌",IF(stditems!C900=12,"装备位置:盾牌",IF(OR(stditems!C900=66,stditems!C900=67),"装备位置:时装衣服",IF(OR(stditems!C900=68,stditems!C900=69),"装备位置:时装武器",IF(OR(stditems!C900=75,stditems!C900=76,stditems!C900=77),"装备位置:时装项链",IF(stditems!C900=78,"装备位置:时装头盔",IF(OR(stditems!C900=79,stditems!C900=80),"装备位置:时装手镯",IF(OR(stditems!C900=81,stditems!C900=82),"装备位置:时装戒指",IF(stditems!C900=83,"装备位置:时装勋章",IF(OR(stditems!C900=84,stditems!C900=85),"装备位置:时装腰带",IF(OR(stditems!C900=86,stditems!C900=87),"装备位置:时装靴子",IF(OR(stditems!C900=88,stditems!C900=89),"装备位置:时装宝石","其他物品"))))))))))))))))))))))))))))))))))))</f>
        <v>书籍,双击使用</v>
      </c>
      <c r="C900" t="str">
        <f>IF(OR(stditems!C900=5,stditems!C900=10,stditems!C900=11,stditems!C900=30,stditems!C900=16,stditems!C900=12,stditems!C900=25),0,IF(OR(stditems!C900=15,stditems!C900=19,stditems!C900=20,stditems!C900=21,stditems!C900=22,stditems!C900=23,stditems!C900=24,stditems!C900=26,stditems!C900=28,stditems!C900=29,stditems!C900=30,stditems!C900=53,stditems!C900=62,stditems!C900=63,stditems!C900=64,stditems!C900=65,stditems!C900=90),stditems!D900,""))</f>
        <v/>
      </c>
      <c r="D900" t="str">
        <f>IF(ISNA( VLOOKUP(C900,attrDesc!A:C,2,FALSE)),"", "\250/"&amp;VLOOKUP(C900,attrDesc!A:C,2,FALSE)&amp;":"&amp;VLOOKUP(C900,attrDesc!A:C,3,FALSE))</f>
        <v/>
      </c>
      <c r="H900" t="str">
        <f t="shared" si="64"/>
        <v>151/书籍,双击使用</v>
      </c>
      <c r="I900" t="str">
        <f t="shared" si="65"/>
        <v>小火球=151/书籍,双击使用</v>
      </c>
      <c r="J900" t="str">
        <f t="shared" si="66"/>
        <v/>
      </c>
      <c r="K900" t="str">
        <f t="shared" si="63"/>
        <v/>
      </c>
    </row>
    <row r="901" spans="1:11" x14ac:dyDescent="0.2">
      <c r="A901" t="str">
        <f>IF(LEN(stditems!B901)=0,"",stditems!B901)</f>
        <v>基本剑术</v>
      </c>
      <c r="B901" t="str">
        <f>IF(stditems!C901=15,"装备位置:头盔",IF(OR(stditems!C901=19,stditems!C901=20,stditems!C901=21),"装备位置:项链",IF(OR(stditems!C901=5,stditems!C901=6),"装备位置:武器",IF(OR(stditems!C901=10,stditems!C901=11),"装备位置:衣服",IF(stditems!C901=16,"装备位置:斗笠",IF(OR(stditems!C901=22,stditems!C901=23),"装备位置:戒指",IF(OR(stditems!C901=24,stditems!C901=26),"装备位置:手镯",IF(stditems!C901=31,"双击使用物品",IF(stditems!C901=4,"书籍,双击使用",IF(stditems!C901=25,"装备位置:毒符",IF(stditems!C901=41,"任务物品",IF(stditems!C901=56,"强化宝石",IF(stditems!C901=0,"药品",IF(stditems!C901=3,"卷轴",IF(stditems!C901=43,"矿石",IF(stditems!C901=2,"可使用物品",IF(stditems!C901=64,"装备位置:腰带",IF(stditems!C901=62,"装备位置:鞋子",IF(stditems!C901=53,"装备位置:宝石\有气血石功能",IF(stditems!C901=63,"装备位置:灵石",IF(stditems!C901=65,"装备位置:官印",IF(stditems!C901=90,"装备位置:灵玉",IF(OR(stditems!C901=72,stditems!C901=73,stditems!C901=74),"装备位置:称号",IF(stditems!C901=30,"装备位置:勋章",IF(stditems!C901=28,"装备位置:马牌",IF(stditems!C901=12,"装备位置:盾牌",IF(OR(stditems!C901=66,stditems!C901=67),"装备位置:时装衣服",IF(OR(stditems!C901=68,stditems!C901=69),"装备位置:时装武器",IF(OR(stditems!C901=75,stditems!C901=76,stditems!C901=77),"装备位置:时装项链",IF(stditems!C901=78,"装备位置:时装头盔",IF(OR(stditems!C901=79,stditems!C901=80),"装备位置:时装手镯",IF(OR(stditems!C901=81,stditems!C901=82),"装备位置:时装戒指",IF(stditems!C901=83,"装备位置:时装勋章",IF(OR(stditems!C901=84,stditems!C901=85),"装备位置:时装腰带",IF(OR(stditems!C901=86,stditems!C901=87),"装备位置:时装靴子",IF(OR(stditems!C901=88,stditems!C901=89),"装备位置:时装宝石","其他物品"))))))))))))))))))))))))))))))))))))</f>
        <v>书籍,双击使用</v>
      </c>
      <c r="C901" t="str">
        <f>IF(OR(stditems!C901=5,stditems!C901=10,stditems!C901=11,stditems!C901=30,stditems!C901=16,stditems!C901=12,stditems!C901=25),0,IF(OR(stditems!C901=15,stditems!C901=19,stditems!C901=20,stditems!C901=21,stditems!C901=22,stditems!C901=23,stditems!C901=24,stditems!C901=26,stditems!C901=28,stditems!C901=29,stditems!C901=30,stditems!C901=53,stditems!C901=62,stditems!C901=63,stditems!C901=64,stditems!C901=65,stditems!C901=90),stditems!D901,""))</f>
        <v/>
      </c>
      <c r="D901" t="str">
        <f>IF(ISNA( VLOOKUP(C901,attrDesc!A:C,2,FALSE)),"", "\250/"&amp;VLOOKUP(C901,attrDesc!A:C,2,FALSE)&amp;":"&amp;VLOOKUP(C901,attrDesc!A:C,3,FALSE))</f>
        <v/>
      </c>
      <c r="H901" t="str">
        <f t="shared" si="64"/>
        <v>151/书籍,双击使用</v>
      </c>
      <c r="I901" t="str">
        <f t="shared" si="65"/>
        <v>基本剑术=151/书籍,双击使用</v>
      </c>
      <c r="J901" t="str">
        <f t="shared" si="66"/>
        <v/>
      </c>
      <c r="K901" t="str">
        <f t="shared" si="63"/>
        <v/>
      </c>
    </row>
    <row r="902" spans="1:11" x14ac:dyDescent="0.2">
      <c r="A902" t="str">
        <f>IF(LEN(stditems!B902)=0,"",stditems!B902)</f>
        <v>烈火剑法</v>
      </c>
      <c r="B902" t="str">
        <f>IF(stditems!C902=15,"装备位置:头盔",IF(OR(stditems!C902=19,stditems!C902=20,stditems!C902=21),"装备位置:项链",IF(OR(stditems!C902=5,stditems!C902=6),"装备位置:武器",IF(OR(stditems!C902=10,stditems!C902=11),"装备位置:衣服",IF(stditems!C902=16,"装备位置:斗笠",IF(OR(stditems!C902=22,stditems!C902=23),"装备位置:戒指",IF(OR(stditems!C902=24,stditems!C902=26),"装备位置:手镯",IF(stditems!C902=31,"双击使用物品",IF(stditems!C902=4,"书籍,双击使用",IF(stditems!C902=25,"装备位置:毒符",IF(stditems!C902=41,"任务物品",IF(stditems!C902=56,"强化宝石",IF(stditems!C902=0,"药品",IF(stditems!C902=3,"卷轴",IF(stditems!C902=43,"矿石",IF(stditems!C902=2,"可使用物品",IF(stditems!C902=64,"装备位置:腰带",IF(stditems!C902=62,"装备位置:鞋子",IF(stditems!C902=53,"装备位置:宝石\有气血石功能",IF(stditems!C902=63,"装备位置:灵石",IF(stditems!C902=65,"装备位置:官印",IF(stditems!C902=90,"装备位置:灵玉",IF(OR(stditems!C902=72,stditems!C902=73,stditems!C902=74),"装备位置:称号",IF(stditems!C902=30,"装备位置:勋章",IF(stditems!C902=28,"装备位置:马牌",IF(stditems!C902=12,"装备位置:盾牌",IF(OR(stditems!C902=66,stditems!C902=67),"装备位置:时装衣服",IF(OR(stditems!C902=68,stditems!C902=69),"装备位置:时装武器",IF(OR(stditems!C902=75,stditems!C902=76,stditems!C902=77),"装备位置:时装项链",IF(stditems!C902=78,"装备位置:时装头盔",IF(OR(stditems!C902=79,stditems!C902=80),"装备位置:时装手镯",IF(OR(stditems!C902=81,stditems!C902=82),"装备位置:时装戒指",IF(stditems!C902=83,"装备位置:时装勋章",IF(OR(stditems!C902=84,stditems!C902=85),"装备位置:时装腰带",IF(OR(stditems!C902=86,stditems!C902=87),"装备位置:时装靴子",IF(OR(stditems!C902=88,stditems!C902=89),"装备位置:时装宝石","其他物品"))))))))))))))))))))))))))))))))))))</f>
        <v>书籍,双击使用</v>
      </c>
      <c r="C902" t="str">
        <f>IF(OR(stditems!C902=5,stditems!C902=10,stditems!C902=11,stditems!C902=30,stditems!C902=16,stditems!C902=12,stditems!C902=25),0,IF(OR(stditems!C902=15,stditems!C902=19,stditems!C902=20,stditems!C902=21,stditems!C902=22,stditems!C902=23,stditems!C902=24,stditems!C902=26,stditems!C902=28,stditems!C902=29,stditems!C902=30,stditems!C902=53,stditems!C902=62,stditems!C902=63,stditems!C902=64,stditems!C902=65,stditems!C902=90),stditems!D902,""))</f>
        <v/>
      </c>
      <c r="D902" t="str">
        <f>IF(ISNA( VLOOKUP(C902,attrDesc!A:C,2,FALSE)),"", "\250/"&amp;VLOOKUP(C902,attrDesc!A:C,2,FALSE)&amp;":"&amp;VLOOKUP(C902,attrDesc!A:C,3,FALSE))</f>
        <v/>
      </c>
      <c r="H902" t="str">
        <f t="shared" si="64"/>
        <v>151/书籍,双击使用</v>
      </c>
      <c r="I902" t="str">
        <f t="shared" si="65"/>
        <v>烈火剑法=151/书籍,双击使用</v>
      </c>
      <c r="J902" t="str">
        <f t="shared" si="66"/>
        <v/>
      </c>
      <c r="K902" t="str">
        <f t="shared" si="63"/>
        <v/>
      </c>
    </row>
    <row r="903" spans="1:11" x14ac:dyDescent="0.2">
      <c r="A903" t="str">
        <f>IF(LEN(stditems!B903)=0,"",stditems!B903)</f>
        <v>精神力战法</v>
      </c>
      <c r="B903" t="str">
        <f>IF(stditems!C903=15,"装备位置:头盔",IF(OR(stditems!C903=19,stditems!C903=20,stditems!C903=21),"装备位置:项链",IF(OR(stditems!C903=5,stditems!C903=6),"装备位置:武器",IF(OR(stditems!C903=10,stditems!C903=11),"装备位置:衣服",IF(stditems!C903=16,"装备位置:斗笠",IF(OR(stditems!C903=22,stditems!C903=23),"装备位置:戒指",IF(OR(stditems!C903=24,stditems!C903=26),"装备位置:手镯",IF(stditems!C903=31,"双击使用物品",IF(stditems!C903=4,"书籍,双击使用",IF(stditems!C903=25,"装备位置:毒符",IF(stditems!C903=41,"任务物品",IF(stditems!C903=56,"强化宝石",IF(stditems!C903=0,"药品",IF(stditems!C903=3,"卷轴",IF(stditems!C903=43,"矿石",IF(stditems!C903=2,"可使用物品",IF(stditems!C903=64,"装备位置:腰带",IF(stditems!C903=62,"装备位置:鞋子",IF(stditems!C903=53,"装备位置:宝石\有气血石功能",IF(stditems!C903=63,"装备位置:灵石",IF(stditems!C903=65,"装备位置:官印",IF(stditems!C903=90,"装备位置:灵玉",IF(OR(stditems!C903=72,stditems!C903=73,stditems!C903=74),"装备位置:称号",IF(stditems!C903=30,"装备位置:勋章",IF(stditems!C903=28,"装备位置:马牌",IF(stditems!C903=12,"装备位置:盾牌",IF(OR(stditems!C903=66,stditems!C903=67),"装备位置:时装衣服",IF(OR(stditems!C903=68,stditems!C903=69),"装备位置:时装武器",IF(OR(stditems!C903=75,stditems!C903=76,stditems!C903=77),"装备位置:时装项链",IF(stditems!C903=78,"装备位置:时装头盔",IF(OR(stditems!C903=79,stditems!C903=80),"装备位置:时装手镯",IF(OR(stditems!C903=81,stditems!C903=82),"装备位置:时装戒指",IF(stditems!C903=83,"装备位置:时装勋章",IF(OR(stditems!C903=84,stditems!C903=85),"装备位置:时装腰带",IF(OR(stditems!C903=86,stditems!C903=87),"装备位置:时装靴子",IF(OR(stditems!C903=88,stditems!C903=89),"装备位置:时装宝石","其他物品"))))))))))))))))))))))))))))))))))))</f>
        <v>书籍,双击使用</v>
      </c>
      <c r="C903" t="str">
        <f>IF(OR(stditems!C903=5,stditems!C903=10,stditems!C903=11,stditems!C903=30,stditems!C903=16,stditems!C903=12,stditems!C903=25),0,IF(OR(stditems!C903=15,stditems!C903=19,stditems!C903=20,stditems!C903=21,stditems!C903=22,stditems!C903=23,stditems!C903=24,stditems!C903=26,stditems!C903=28,stditems!C903=29,stditems!C903=30,stditems!C903=53,stditems!C903=62,stditems!C903=63,stditems!C903=64,stditems!C903=65,stditems!C903=90),stditems!D903,""))</f>
        <v/>
      </c>
      <c r="D903" t="str">
        <f>IF(ISNA( VLOOKUP(C903,attrDesc!A:C,2,FALSE)),"", "\250/"&amp;VLOOKUP(C903,attrDesc!A:C,2,FALSE)&amp;":"&amp;VLOOKUP(C903,attrDesc!A:C,3,FALSE))</f>
        <v/>
      </c>
      <c r="H903" t="str">
        <f t="shared" si="64"/>
        <v>151/书籍,双击使用</v>
      </c>
      <c r="I903" t="str">
        <f t="shared" si="65"/>
        <v>精神力战法=151/书籍,双击使用</v>
      </c>
      <c r="J903" t="str">
        <f t="shared" si="66"/>
        <v/>
      </c>
      <c r="K903" t="str">
        <f t="shared" si="63"/>
        <v/>
      </c>
    </row>
    <row r="904" spans="1:11" x14ac:dyDescent="0.2">
      <c r="A904" t="str">
        <f>IF(LEN(stditems!B904)=0,"",stditems!B904)</f>
        <v>攻杀剑术</v>
      </c>
      <c r="B904" t="str">
        <f>IF(stditems!C904=15,"装备位置:头盔",IF(OR(stditems!C904=19,stditems!C904=20,stditems!C904=21),"装备位置:项链",IF(OR(stditems!C904=5,stditems!C904=6),"装备位置:武器",IF(OR(stditems!C904=10,stditems!C904=11),"装备位置:衣服",IF(stditems!C904=16,"装备位置:斗笠",IF(OR(stditems!C904=22,stditems!C904=23),"装备位置:戒指",IF(OR(stditems!C904=24,stditems!C904=26),"装备位置:手镯",IF(stditems!C904=31,"双击使用物品",IF(stditems!C904=4,"书籍,双击使用",IF(stditems!C904=25,"装备位置:毒符",IF(stditems!C904=41,"任务物品",IF(stditems!C904=56,"强化宝石",IF(stditems!C904=0,"药品",IF(stditems!C904=3,"卷轴",IF(stditems!C904=43,"矿石",IF(stditems!C904=2,"可使用物品",IF(stditems!C904=64,"装备位置:腰带",IF(stditems!C904=62,"装备位置:鞋子",IF(stditems!C904=53,"装备位置:宝石\有气血石功能",IF(stditems!C904=63,"装备位置:灵石",IF(stditems!C904=65,"装备位置:官印",IF(stditems!C904=90,"装备位置:灵玉",IF(OR(stditems!C904=72,stditems!C904=73,stditems!C904=74),"装备位置:称号",IF(stditems!C904=30,"装备位置:勋章",IF(stditems!C904=28,"装备位置:马牌",IF(stditems!C904=12,"装备位置:盾牌",IF(OR(stditems!C904=66,stditems!C904=67),"装备位置:时装衣服",IF(OR(stditems!C904=68,stditems!C904=69),"装备位置:时装武器",IF(OR(stditems!C904=75,stditems!C904=76,stditems!C904=77),"装备位置:时装项链",IF(stditems!C904=78,"装备位置:时装头盔",IF(OR(stditems!C904=79,stditems!C904=80),"装备位置:时装手镯",IF(OR(stditems!C904=81,stditems!C904=82),"装备位置:时装戒指",IF(stditems!C904=83,"装备位置:时装勋章",IF(OR(stditems!C904=84,stditems!C904=85),"装备位置:时装腰带",IF(OR(stditems!C904=86,stditems!C904=87),"装备位置:时装靴子",IF(OR(stditems!C904=88,stditems!C904=89),"装备位置:时装宝石","其他物品"))))))))))))))))))))))))))))))))))))</f>
        <v>书籍,双击使用</v>
      </c>
      <c r="C904" t="str">
        <f>IF(OR(stditems!C904=5,stditems!C904=10,stditems!C904=11,stditems!C904=30,stditems!C904=16,stditems!C904=12,stditems!C904=25),0,IF(OR(stditems!C904=15,stditems!C904=19,stditems!C904=20,stditems!C904=21,stditems!C904=22,stditems!C904=23,stditems!C904=24,stditems!C904=26,stditems!C904=28,stditems!C904=29,stditems!C904=30,stditems!C904=53,stditems!C904=62,stditems!C904=63,stditems!C904=64,stditems!C904=65,stditems!C904=90),stditems!D904,""))</f>
        <v/>
      </c>
      <c r="D904" t="str">
        <f>IF(ISNA( VLOOKUP(C904,attrDesc!A:C,2,FALSE)),"", "\250/"&amp;VLOOKUP(C904,attrDesc!A:C,2,FALSE)&amp;":"&amp;VLOOKUP(C904,attrDesc!A:C,3,FALSE))</f>
        <v/>
      </c>
      <c r="H904" t="str">
        <f t="shared" si="64"/>
        <v>151/书籍,双击使用</v>
      </c>
      <c r="I904" t="str">
        <f t="shared" si="65"/>
        <v>攻杀剑术=151/书籍,双击使用</v>
      </c>
      <c r="J904" t="str">
        <f t="shared" si="66"/>
        <v/>
      </c>
      <c r="K904" t="str">
        <f t="shared" si="63"/>
        <v/>
      </c>
    </row>
    <row r="905" spans="1:11" x14ac:dyDescent="0.2">
      <c r="A905" t="str">
        <f>IF(LEN(stditems!B905)=0,"",stditems!B905)</f>
        <v>刺杀剑术</v>
      </c>
      <c r="B905" t="str">
        <f>IF(stditems!C905=15,"装备位置:头盔",IF(OR(stditems!C905=19,stditems!C905=20,stditems!C905=21),"装备位置:项链",IF(OR(stditems!C905=5,stditems!C905=6),"装备位置:武器",IF(OR(stditems!C905=10,stditems!C905=11),"装备位置:衣服",IF(stditems!C905=16,"装备位置:斗笠",IF(OR(stditems!C905=22,stditems!C905=23),"装备位置:戒指",IF(OR(stditems!C905=24,stditems!C905=26),"装备位置:手镯",IF(stditems!C905=31,"双击使用物品",IF(stditems!C905=4,"书籍,双击使用",IF(stditems!C905=25,"装备位置:毒符",IF(stditems!C905=41,"任务物品",IF(stditems!C905=56,"强化宝石",IF(stditems!C905=0,"药品",IF(stditems!C905=3,"卷轴",IF(stditems!C905=43,"矿石",IF(stditems!C905=2,"可使用物品",IF(stditems!C905=64,"装备位置:腰带",IF(stditems!C905=62,"装备位置:鞋子",IF(stditems!C905=53,"装备位置:宝石\有气血石功能",IF(stditems!C905=63,"装备位置:灵石",IF(stditems!C905=65,"装备位置:官印",IF(stditems!C905=90,"装备位置:灵玉",IF(OR(stditems!C905=72,stditems!C905=73,stditems!C905=74),"装备位置:称号",IF(stditems!C905=30,"装备位置:勋章",IF(stditems!C905=28,"装备位置:马牌",IF(stditems!C905=12,"装备位置:盾牌",IF(OR(stditems!C905=66,stditems!C905=67),"装备位置:时装衣服",IF(OR(stditems!C905=68,stditems!C905=69),"装备位置:时装武器",IF(OR(stditems!C905=75,stditems!C905=76,stditems!C905=77),"装备位置:时装项链",IF(stditems!C905=78,"装备位置:时装头盔",IF(OR(stditems!C905=79,stditems!C905=80),"装备位置:时装手镯",IF(OR(stditems!C905=81,stditems!C905=82),"装备位置:时装戒指",IF(stditems!C905=83,"装备位置:时装勋章",IF(OR(stditems!C905=84,stditems!C905=85),"装备位置:时装腰带",IF(OR(stditems!C905=86,stditems!C905=87),"装备位置:时装靴子",IF(OR(stditems!C905=88,stditems!C905=89),"装备位置:时装宝石","其他物品"))))))))))))))))))))))))))))))))))))</f>
        <v>书籍,双击使用</v>
      </c>
      <c r="C905" t="str">
        <f>IF(OR(stditems!C905=5,stditems!C905=10,stditems!C905=11,stditems!C905=30,stditems!C905=16,stditems!C905=12,stditems!C905=25),0,IF(OR(stditems!C905=15,stditems!C905=19,stditems!C905=20,stditems!C905=21,stditems!C905=22,stditems!C905=23,stditems!C905=24,stditems!C905=26,stditems!C905=28,stditems!C905=29,stditems!C905=30,stditems!C905=53,stditems!C905=62,stditems!C905=63,stditems!C905=64,stditems!C905=65,stditems!C905=90),stditems!D905,""))</f>
        <v/>
      </c>
      <c r="D905" t="str">
        <f>IF(ISNA( VLOOKUP(C905,attrDesc!A:C,2,FALSE)),"", "\250/"&amp;VLOOKUP(C905,attrDesc!A:C,2,FALSE)&amp;":"&amp;VLOOKUP(C905,attrDesc!A:C,3,FALSE))</f>
        <v/>
      </c>
      <c r="H905" t="str">
        <f t="shared" si="64"/>
        <v>151/书籍,双击使用</v>
      </c>
      <c r="I905" t="str">
        <f t="shared" si="65"/>
        <v>刺杀剑术=151/书籍,双击使用</v>
      </c>
      <c r="J905" t="str">
        <f t="shared" si="66"/>
        <v/>
      </c>
      <c r="K905" t="str">
        <f t="shared" si="63"/>
        <v/>
      </c>
    </row>
    <row r="906" spans="1:11" x14ac:dyDescent="0.2">
      <c r="A906" t="str">
        <f>IF(LEN(stditems!B906)=0,"",stditems!B906)</f>
        <v>野蛮冲撞</v>
      </c>
      <c r="B906" t="str">
        <f>IF(stditems!C906=15,"装备位置:头盔",IF(OR(stditems!C906=19,stditems!C906=20,stditems!C906=21),"装备位置:项链",IF(OR(stditems!C906=5,stditems!C906=6),"装备位置:武器",IF(OR(stditems!C906=10,stditems!C906=11),"装备位置:衣服",IF(stditems!C906=16,"装备位置:斗笠",IF(OR(stditems!C906=22,stditems!C906=23),"装备位置:戒指",IF(OR(stditems!C906=24,stditems!C906=26),"装备位置:手镯",IF(stditems!C906=31,"双击使用物品",IF(stditems!C906=4,"书籍,双击使用",IF(stditems!C906=25,"装备位置:毒符",IF(stditems!C906=41,"任务物品",IF(stditems!C906=56,"强化宝石",IF(stditems!C906=0,"药品",IF(stditems!C906=3,"卷轴",IF(stditems!C906=43,"矿石",IF(stditems!C906=2,"可使用物品",IF(stditems!C906=64,"装备位置:腰带",IF(stditems!C906=62,"装备位置:鞋子",IF(stditems!C906=53,"装备位置:宝石\有气血石功能",IF(stditems!C906=63,"装备位置:灵石",IF(stditems!C906=65,"装备位置:官印",IF(stditems!C906=90,"装备位置:灵玉",IF(OR(stditems!C906=72,stditems!C906=73,stditems!C906=74),"装备位置:称号",IF(stditems!C906=30,"装备位置:勋章",IF(stditems!C906=28,"装备位置:马牌",IF(stditems!C906=12,"装备位置:盾牌",IF(OR(stditems!C906=66,stditems!C906=67),"装备位置:时装衣服",IF(OR(stditems!C906=68,stditems!C906=69),"装备位置:时装武器",IF(OR(stditems!C906=75,stditems!C906=76,stditems!C906=77),"装备位置:时装项链",IF(stditems!C906=78,"装备位置:时装头盔",IF(OR(stditems!C906=79,stditems!C906=80),"装备位置:时装手镯",IF(OR(stditems!C906=81,stditems!C906=82),"装备位置:时装戒指",IF(stditems!C906=83,"装备位置:时装勋章",IF(OR(stditems!C906=84,stditems!C906=85),"装备位置:时装腰带",IF(OR(stditems!C906=86,stditems!C906=87),"装备位置:时装靴子",IF(OR(stditems!C906=88,stditems!C906=89),"装备位置:时装宝石","其他物品"))))))))))))))))))))))))))))))))))))</f>
        <v>书籍,双击使用</v>
      </c>
      <c r="C906" t="str">
        <f>IF(OR(stditems!C906=5,stditems!C906=10,stditems!C906=11,stditems!C906=30,stditems!C906=16,stditems!C906=12,stditems!C906=25),0,IF(OR(stditems!C906=15,stditems!C906=19,stditems!C906=20,stditems!C906=21,stditems!C906=22,stditems!C906=23,stditems!C906=24,stditems!C906=26,stditems!C906=28,stditems!C906=29,stditems!C906=30,stditems!C906=53,stditems!C906=62,stditems!C906=63,stditems!C906=64,stditems!C906=65,stditems!C906=90),stditems!D906,""))</f>
        <v/>
      </c>
      <c r="D906" t="str">
        <f>IF(ISNA( VLOOKUP(C906,attrDesc!A:C,2,FALSE)),"", "\250/"&amp;VLOOKUP(C906,attrDesc!A:C,2,FALSE)&amp;":"&amp;VLOOKUP(C906,attrDesc!A:C,3,FALSE))</f>
        <v/>
      </c>
      <c r="H906" t="str">
        <f t="shared" si="64"/>
        <v>151/书籍,双击使用</v>
      </c>
      <c r="I906" t="str">
        <f t="shared" si="65"/>
        <v>野蛮冲撞=151/书籍,双击使用</v>
      </c>
      <c r="J906" t="str">
        <f t="shared" si="66"/>
        <v/>
      </c>
      <c r="K906" t="str">
        <f t="shared" si="63"/>
        <v/>
      </c>
    </row>
    <row r="907" spans="1:11" x14ac:dyDescent="0.2">
      <c r="A907" t="str">
        <f>IF(LEN(stditems!B907)=0,"",stditems!B907)</f>
        <v>彻地钉</v>
      </c>
      <c r="B907" t="str">
        <f>IF(stditems!C907=15,"装备位置:头盔",IF(OR(stditems!C907=19,stditems!C907=20,stditems!C907=21),"装备位置:项链",IF(OR(stditems!C907=5,stditems!C907=6),"装备位置:武器",IF(OR(stditems!C907=10,stditems!C907=11),"装备位置:衣服",IF(stditems!C907=16,"装备位置:斗笠",IF(OR(stditems!C907=22,stditems!C907=23),"装备位置:戒指",IF(OR(stditems!C907=24,stditems!C907=26),"装备位置:手镯",IF(stditems!C907=31,"双击使用物品",IF(stditems!C907=4,"书籍,双击使用",IF(stditems!C907=25,"装备位置:毒符",IF(stditems!C907=41,"任务物品",IF(stditems!C907=56,"强化宝石",IF(stditems!C907=0,"药品",IF(stditems!C907=3,"卷轴",IF(stditems!C907=43,"矿石",IF(stditems!C907=2,"可使用物品",IF(stditems!C907=64,"装备位置:腰带",IF(stditems!C907=62,"装备位置:鞋子",IF(stditems!C907=53,"装备位置:宝石\有气血石功能",IF(stditems!C907=63,"装备位置:灵石",IF(stditems!C907=65,"装备位置:官印",IF(stditems!C907=90,"装备位置:灵玉",IF(OR(stditems!C907=72,stditems!C907=73,stditems!C907=74),"装备位置:称号",IF(stditems!C907=30,"装备位置:勋章",IF(stditems!C907=28,"装备位置:马牌",IF(stditems!C907=12,"装备位置:盾牌",IF(OR(stditems!C907=66,stditems!C907=67),"装备位置:时装衣服",IF(OR(stditems!C907=68,stditems!C907=69),"装备位置:时装武器",IF(OR(stditems!C907=75,stditems!C907=76,stditems!C907=77),"装备位置:时装项链",IF(stditems!C907=78,"装备位置:时装头盔",IF(OR(stditems!C907=79,stditems!C907=80),"装备位置:时装手镯",IF(OR(stditems!C907=81,stditems!C907=82),"装备位置:时装戒指",IF(stditems!C907=83,"装备位置:时装勋章",IF(OR(stditems!C907=84,stditems!C907=85),"装备位置:时装腰带",IF(OR(stditems!C907=86,stditems!C907=87),"装备位置:时装靴子",IF(OR(stditems!C907=88,stditems!C907=89),"装备位置:时装宝石","其他物品"))))))))))))))))))))))))))))))))))))</f>
        <v>书籍,双击使用</v>
      </c>
      <c r="C907" t="str">
        <f>IF(OR(stditems!C907=5,stditems!C907=10,stditems!C907=11,stditems!C907=30,stditems!C907=16,stditems!C907=12,stditems!C907=25),0,IF(OR(stditems!C907=15,stditems!C907=19,stditems!C907=20,stditems!C907=21,stditems!C907=22,stditems!C907=23,stditems!C907=24,stditems!C907=26,stditems!C907=28,stditems!C907=29,stditems!C907=30,stditems!C907=53,stditems!C907=62,stditems!C907=63,stditems!C907=64,stditems!C907=65,stditems!C907=90),stditems!D907,""))</f>
        <v/>
      </c>
      <c r="D907" t="str">
        <f>IF(ISNA( VLOOKUP(C907,attrDesc!A:C,2,FALSE)),"", "\250/"&amp;VLOOKUP(C907,attrDesc!A:C,2,FALSE)&amp;":"&amp;VLOOKUP(C907,attrDesc!A:C,3,FALSE))</f>
        <v/>
      </c>
      <c r="H907" t="str">
        <f t="shared" si="64"/>
        <v>151/书籍,双击使用</v>
      </c>
      <c r="I907" t="str">
        <f t="shared" si="65"/>
        <v>彻地钉=151/书籍,双击使用</v>
      </c>
      <c r="J907" t="str">
        <f t="shared" si="66"/>
        <v/>
      </c>
      <c r="K907" t="str">
        <f t="shared" si="63"/>
        <v/>
      </c>
    </row>
    <row r="908" spans="1:11" x14ac:dyDescent="0.2">
      <c r="A908" t="str">
        <f>IF(LEN(stditems!B908)=0,"",stditems!B908)</f>
        <v>双龙斩</v>
      </c>
      <c r="B908" t="str">
        <f>IF(stditems!C908=15,"装备位置:头盔",IF(OR(stditems!C908=19,stditems!C908=20,stditems!C908=21),"装备位置:项链",IF(OR(stditems!C908=5,stditems!C908=6),"装备位置:武器",IF(OR(stditems!C908=10,stditems!C908=11),"装备位置:衣服",IF(stditems!C908=16,"装备位置:斗笠",IF(OR(stditems!C908=22,stditems!C908=23),"装备位置:戒指",IF(OR(stditems!C908=24,stditems!C908=26),"装备位置:手镯",IF(stditems!C908=31,"双击使用物品",IF(stditems!C908=4,"书籍,双击使用",IF(stditems!C908=25,"装备位置:毒符",IF(stditems!C908=41,"任务物品",IF(stditems!C908=56,"强化宝石",IF(stditems!C908=0,"药品",IF(stditems!C908=3,"卷轴",IF(stditems!C908=43,"矿石",IF(stditems!C908=2,"可使用物品",IF(stditems!C908=64,"装备位置:腰带",IF(stditems!C908=62,"装备位置:鞋子",IF(stditems!C908=53,"装备位置:宝石\有气血石功能",IF(stditems!C908=63,"装备位置:灵石",IF(stditems!C908=65,"装备位置:官印",IF(stditems!C908=90,"装备位置:灵玉",IF(OR(stditems!C908=72,stditems!C908=73,stditems!C908=74),"装备位置:称号",IF(stditems!C908=30,"装备位置:勋章",IF(stditems!C908=28,"装备位置:马牌",IF(stditems!C908=12,"装备位置:盾牌",IF(OR(stditems!C908=66,stditems!C908=67),"装备位置:时装衣服",IF(OR(stditems!C908=68,stditems!C908=69),"装备位置:时装武器",IF(OR(stditems!C908=75,stditems!C908=76,stditems!C908=77),"装备位置:时装项链",IF(stditems!C908=78,"装备位置:时装头盔",IF(OR(stditems!C908=79,stditems!C908=80),"装备位置:时装手镯",IF(OR(stditems!C908=81,stditems!C908=82),"装备位置:时装戒指",IF(stditems!C908=83,"装备位置:时装勋章",IF(OR(stditems!C908=84,stditems!C908=85),"装备位置:时装腰带",IF(OR(stditems!C908=86,stditems!C908=87),"装备位置:时装靴子",IF(OR(stditems!C908=88,stditems!C908=89),"装备位置:时装宝石","其他物品"))))))))))))))))))))))))))))))))))))</f>
        <v>书籍,双击使用</v>
      </c>
      <c r="C908" t="str">
        <f>IF(OR(stditems!C908=5,stditems!C908=10,stditems!C908=11,stditems!C908=30,stditems!C908=16,stditems!C908=12,stditems!C908=25),0,IF(OR(stditems!C908=15,stditems!C908=19,stditems!C908=20,stditems!C908=21,stditems!C908=22,stditems!C908=23,stditems!C908=24,stditems!C908=26,stditems!C908=28,stditems!C908=29,stditems!C908=30,stditems!C908=53,stditems!C908=62,stditems!C908=63,stditems!C908=64,stditems!C908=65,stditems!C908=90),stditems!D908,""))</f>
        <v/>
      </c>
      <c r="D908" t="str">
        <f>IF(ISNA( VLOOKUP(C908,attrDesc!A:C,2,FALSE)),"", "\250/"&amp;VLOOKUP(C908,attrDesc!A:C,2,FALSE)&amp;":"&amp;VLOOKUP(C908,attrDesc!A:C,3,FALSE))</f>
        <v/>
      </c>
      <c r="H908" t="str">
        <f t="shared" si="64"/>
        <v>151/书籍,双击使用</v>
      </c>
      <c r="I908" t="str">
        <f t="shared" si="65"/>
        <v>双龙斩=151/书籍,双击使用</v>
      </c>
      <c r="J908" t="str">
        <f t="shared" si="66"/>
        <v/>
      </c>
      <c r="K908" t="str">
        <f t="shared" si="63"/>
        <v/>
      </c>
    </row>
    <row r="909" spans="1:11" x14ac:dyDescent="0.2">
      <c r="A909" t="str">
        <f>IF(LEN(stditems!B909)=0,"",stditems!B909)</f>
        <v>狮子吼</v>
      </c>
      <c r="B909" t="str">
        <f>IF(stditems!C909=15,"装备位置:头盔",IF(OR(stditems!C909=19,stditems!C909=20,stditems!C909=21),"装备位置:项链",IF(OR(stditems!C909=5,stditems!C909=6),"装备位置:武器",IF(OR(stditems!C909=10,stditems!C909=11),"装备位置:衣服",IF(stditems!C909=16,"装备位置:斗笠",IF(OR(stditems!C909=22,stditems!C909=23),"装备位置:戒指",IF(OR(stditems!C909=24,stditems!C909=26),"装备位置:手镯",IF(stditems!C909=31,"双击使用物品",IF(stditems!C909=4,"书籍,双击使用",IF(stditems!C909=25,"装备位置:毒符",IF(stditems!C909=41,"任务物品",IF(stditems!C909=56,"强化宝石",IF(stditems!C909=0,"药品",IF(stditems!C909=3,"卷轴",IF(stditems!C909=43,"矿石",IF(stditems!C909=2,"可使用物品",IF(stditems!C909=64,"装备位置:腰带",IF(stditems!C909=62,"装备位置:鞋子",IF(stditems!C909=53,"装备位置:宝石\有气血石功能",IF(stditems!C909=63,"装备位置:灵石",IF(stditems!C909=65,"装备位置:官印",IF(stditems!C909=90,"装备位置:灵玉",IF(OR(stditems!C909=72,stditems!C909=73,stditems!C909=74),"装备位置:称号",IF(stditems!C909=30,"装备位置:勋章",IF(stditems!C909=28,"装备位置:马牌",IF(stditems!C909=12,"装备位置:盾牌",IF(OR(stditems!C909=66,stditems!C909=67),"装备位置:时装衣服",IF(OR(stditems!C909=68,stditems!C909=69),"装备位置:时装武器",IF(OR(stditems!C909=75,stditems!C909=76,stditems!C909=77),"装备位置:时装项链",IF(stditems!C909=78,"装备位置:时装头盔",IF(OR(stditems!C909=79,stditems!C909=80),"装备位置:时装手镯",IF(OR(stditems!C909=81,stditems!C909=82),"装备位置:时装戒指",IF(stditems!C909=83,"装备位置:时装勋章",IF(OR(stditems!C909=84,stditems!C909=85),"装备位置:时装腰带",IF(OR(stditems!C909=86,stditems!C909=87),"装备位置:时装靴子",IF(OR(stditems!C909=88,stditems!C909=89),"装备位置:时装宝石","其他物品"))))))))))))))))))))))))))))))))))))</f>
        <v>书籍,双击使用</v>
      </c>
      <c r="C909" t="str">
        <f>IF(OR(stditems!C909=5,stditems!C909=10,stditems!C909=11,stditems!C909=30,stditems!C909=16,stditems!C909=12,stditems!C909=25),0,IF(OR(stditems!C909=15,stditems!C909=19,stditems!C909=20,stditems!C909=21,stditems!C909=22,stditems!C909=23,stditems!C909=24,stditems!C909=26,stditems!C909=28,stditems!C909=29,stditems!C909=30,stditems!C909=53,stditems!C909=62,stditems!C909=63,stditems!C909=64,stditems!C909=65,stditems!C909=90),stditems!D909,""))</f>
        <v/>
      </c>
      <c r="D909" t="str">
        <f>IF(ISNA( VLOOKUP(C909,attrDesc!A:C,2,FALSE)),"", "\250/"&amp;VLOOKUP(C909,attrDesc!A:C,2,FALSE)&amp;":"&amp;VLOOKUP(C909,attrDesc!A:C,3,FALSE))</f>
        <v/>
      </c>
      <c r="H909" t="str">
        <f t="shared" si="64"/>
        <v>151/书籍,双击使用</v>
      </c>
      <c r="I909" t="str">
        <f t="shared" si="65"/>
        <v>狮子吼=151/书籍,双击使用</v>
      </c>
      <c r="J909" t="str">
        <f t="shared" si="66"/>
        <v/>
      </c>
      <c r="K909" t="str">
        <f t="shared" si="63"/>
        <v/>
      </c>
    </row>
    <row r="910" spans="1:11" x14ac:dyDescent="0.2">
      <c r="A910" t="str">
        <f>IF(LEN(stditems!B910)=0,"",stditems!B910)</f>
        <v>开天斩</v>
      </c>
      <c r="B910" t="str">
        <f>IF(stditems!C910=15,"装备位置:头盔",IF(OR(stditems!C910=19,stditems!C910=20,stditems!C910=21),"装备位置:项链",IF(OR(stditems!C910=5,stditems!C910=6),"装备位置:武器",IF(OR(stditems!C910=10,stditems!C910=11),"装备位置:衣服",IF(stditems!C910=16,"装备位置:斗笠",IF(OR(stditems!C910=22,stditems!C910=23),"装备位置:戒指",IF(OR(stditems!C910=24,stditems!C910=26),"装备位置:手镯",IF(stditems!C910=31,"双击使用物品",IF(stditems!C910=4,"书籍,双击使用",IF(stditems!C910=25,"装备位置:毒符",IF(stditems!C910=41,"任务物品",IF(stditems!C910=56,"强化宝石",IF(stditems!C910=0,"药品",IF(stditems!C910=3,"卷轴",IF(stditems!C910=43,"矿石",IF(stditems!C910=2,"可使用物品",IF(stditems!C910=64,"装备位置:腰带",IF(stditems!C910=62,"装备位置:鞋子",IF(stditems!C910=53,"装备位置:宝石\有气血石功能",IF(stditems!C910=63,"装备位置:灵石",IF(stditems!C910=65,"装备位置:官印",IF(stditems!C910=90,"装备位置:灵玉",IF(OR(stditems!C910=72,stditems!C910=73,stditems!C910=74),"装备位置:称号",IF(stditems!C910=30,"装备位置:勋章",IF(stditems!C910=28,"装备位置:马牌",IF(stditems!C910=12,"装备位置:盾牌",IF(OR(stditems!C910=66,stditems!C910=67),"装备位置:时装衣服",IF(OR(stditems!C910=68,stditems!C910=69),"装备位置:时装武器",IF(OR(stditems!C910=75,stditems!C910=76,stditems!C910=77),"装备位置:时装项链",IF(stditems!C910=78,"装备位置:时装头盔",IF(OR(stditems!C910=79,stditems!C910=80),"装备位置:时装手镯",IF(OR(stditems!C910=81,stditems!C910=82),"装备位置:时装戒指",IF(stditems!C910=83,"装备位置:时装勋章",IF(OR(stditems!C910=84,stditems!C910=85),"装备位置:时装腰带",IF(OR(stditems!C910=86,stditems!C910=87),"装备位置:时装靴子",IF(OR(stditems!C910=88,stditems!C910=89),"装备位置:时装宝石","其他物品"))))))))))))))))))))))))))))))))))))</f>
        <v>书籍,双击使用</v>
      </c>
      <c r="C910" t="str">
        <f>IF(OR(stditems!C910=5,stditems!C910=10,stditems!C910=11,stditems!C910=30,stditems!C910=16,stditems!C910=12,stditems!C910=25),0,IF(OR(stditems!C910=15,stditems!C910=19,stditems!C910=20,stditems!C910=21,stditems!C910=22,stditems!C910=23,stditems!C910=24,stditems!C910=26,stditems!C910=28,stditems!C910=29,stditems!C910=30,stditems!C910=53,stditems!C910=62,stditems!C910=63,stditems!C910=64,stditems!C910=65,stditems!C910=90),stditems!D910,""))</f>
        <v/>
      </c>
      <c r="D910" t="str">
        <f>IF(ISNA( VLOOKUP(C910,attrDesc!A:C,2,FALSE)),"", "\250/"&amp;VLOOKUP(C910,attrDesc!A:C,2,FALSE)&amp;":"&amp;VLOOKUP(C910,attrDesc!A:C,3,FALSE))</f>
        <v/>
      </c>
      <c r="H910" t="str">
        <f t="shared" si="64"/>
        <v>151/书籍,双击使用</v>
      </c>
      <c r="I910" t="str">
        <f t="shared" si="65"/>
        <v>开天斩=151/书籍,双击使用</v>
      </c>
      <c r="J910" t="str">
        <f t="shared" si="66"/>
        <v/>
      </c>
      <c r="K910" t="str">
        <f t="shared" si="63"/>
        <v/>
      </c>
    </row>
    <row r="911" spans="1:11" x14ac:dyDescent="0.2">
      <c r="A911" t="str">
        <f>IF(LEN(stditems!B911)=0,"",stditems!B911)</f>
        <v>十步一杀</v>
      </c>
      <c r="B911" t="str">
        <f>IF(stditems!C911=15,"装备位置:头盔",IF(OR(stditems!C911=19,stditems!C911=20,stditems!C911=21),"装备位置:项链",IF(OR(stditems!C911=5,stditems!C911=6),"装备位置:武器",IF(OR(stditems!C911=10,stditems!C911=11),"装备位置:衣服",IF(stditems!C911=16,"装备位置:斗笠",IF(OR(stditems!C911=22,stditems!C911=23),"装备位置:戒指",IF(OR(stditems!C911=24,stditems!C911=26),"装备位置:手镯",IF(stditems!C911=31,"双击使用物品",IF(stditems!C911=4,"书籍,双击使用",IF(stditems!C911=25,"装备位置:毒符",IF(stditems!C911=41,"任务物品",IF(stditems!C911=56,"强化宝石",IF(stditems!C911=0,"药品",IF(stditems!C911=3,"卷轴",IF(stditems!C911=43,"矿石",IF(stditems!C911=2,"可使用物品",IF(stditems!C911=64,"装备位置:腰带",IF(stditems!C911=62,"装备位置:鞋子",IF(stditems!C911=53,"装备位置:宝石\有气血石功能",IF(stditems!C911=63,"装备位置:灵石",IF(stditems!C911=65,"装备位置:官印",IF(stditems!C911=90,"装备位置:灵玉",IF(OR(stditems!C911=72,stditems!C911=73,stditems!C911=74),"装备位置:称号",IF(stditems!C911=30,"装备位置:勋章",IF(stditems!C911=28,"装备位置:马牌",IF(stditems!C911=12,"装备位置:盾牌",IF(OR(stditems!C911=66,stditems!C911=67),"装备位置:时装衣服",IF(OR(stditems!C911=68,stditems!C911=69),"装备位置:时装武器",IF(OR(stditems!C911=75,stditems!C911=76,stditems!C911=77),"装备位置:时装项链",IF(stditems!C911=78,"装备位置:时装头盔",IF(OR(stditems!C911=79,stditems!C911=80),"装备位置:时装手镯",IF(OR(stditems!C911=81,stditems!C911=82),"装备位置:时装戒指",IF(stditems!C911=83,"装备位置:时装勋章",IF(OR(stditems!C911=84,stditems!C911=85),"装备位置:时装腰带",IF(OR(stditems!C911=86,stditems!C911=87),"装备位置:时装靴子",IF(OR(stditems!C911=88,stditems!C911=89),"装备位置:时装宝石","其他物品"))))))))))))))))))))))))))))))))))))</f>
        <v>书籍,双击使用</v>
      </c>
      <c r="C911" t="str">
        <f>IF(OR(stditems!C911=5,stditems!C911=10,stditems!C911=11,stditems!C911=30,stditems!C911=16,stditems!C911=12,stditems!C911=25),0,IF(OR(stditems!C911=15,stditems!C911=19,stditems!C911=20,stditems!C911=21,stditems!C911=22,stditems!C911=23,stditems!C911=24,stditems!C911=26,stditems!C911=28,stditems!C911=29,stditems!C911=30,stditems!C911=53,stditems!C911=62,stditems!C911=63,stditems!C911=64,stditems!C911=65,stditems!C911=90),stditems!D911,""))</f>
        <v/>
      </c>
      <c r="D911" t="str">
        <f>IF(ISNA( VLOOKUP(C911,attrDesc!A:C,2,FALSE)),"", "\250/"&amp;VLOOKUP(C911,attrDesc!A:C,2,FALSE)&amp;":"&amp;VLOOKUP(C911,attrDesc!A:C,3,FALSE))</f>
        <v/>
      </c>
      <c r="H911" t="str">
        <f t="shared" si="64"/>
        <v>151/书籍,双击使用</v>
      </c>
      <c r="I911" t="str">
        <f t="shared" si="65"/>
        <v>十步一杀=151/书籍,双击使用</v>
      </c>
      <c r="J911" t="str">
        <f t="shared" si="66"/>
        <v/>
      </c>
      <c r="K911" t="str">
        <f t="shared" si="63"/>
        <v/>
      </c>
    </row>
    <row r="912" spans="1:11" x14ac:dyDescent="0.2">
      <c r="A912" t="str">
        <f>IF(LEN(stditems!B912)=0,"",stditems!B912)</f>
        <v>旋风斩</v>
      </c>
      <c r="B912" t="str">
        <f>IF(stditems!C912=15,"装备位置:头盔",IF(OR(stditems!C912=19,stditems!C912=20,stditems!C912=21),"装备位置:项链",IF(OR(stditems!C912=5,stditems!C912=6),"装备位置:武器",IF(OR(stditems!C912=10,stditems!C912=11),"装备位置:衣服",IF(stditems!C912=16,"装备位置:斗笠",IF(OR(stditems!C912=22,stditems!C912=23),"装备位置:戒指",IF(OR(stditems!C912=24,stditems!C912=26),"装备位置:手镯",IF(stditems!C912=31,"双击使用物品",IF(stditems!C912=4,"书籍,双击使用",IF(stditems!C912=25,"装备位置:毒符",IF(stditems!C912=41,"任务物品",IF(stditems!C912=56,"强化宝石",IF(stditems!C912=0,"药品",IF(stditems!C912=3,"卷轴",IF(stditems!C912=43,"矿石",IF(stditems!C912=2,"可使用物品",IF(stditems!C912=64,"装备位置:腰带",IF(stditems!C912=62,"装备位置:鞋子",IF(stditems!C912=53,"装备位置:宝石\有气血石功能",IF(stditems!C912=63,"装备位置:灵石",IF(stditems!C912=65,"装备位置:官印",IF(stditems!C912=90,"装备位置:灵玉",IF(OR(stditems!C912=72,stditems!C912=73,stditems!C912=74),"装备位置:称号",IF(stditems!C912=30,"装备位置:勋章",IF(stditems!C912=28,"装备位置:马牌",IF(stditems!C912=12,"装备位置:盾牌",IF(OR(stditems!C912=66,stditems!C912=67),"装备位置:时装衣服",IF(OR(stditems!C912=68,stditems!C912=69),"装备位置:时装武器",IF(OR(stditems!C912=75,stditems!C912=76,stditems!C912=77),"装备位置:时装项链",IF(stditems!C912=78,"装备位置:时装头盔",IF(OR(stditems!C912=79,stditems!C912=80),"装备位置:时装手镯",IF(OR(stditems!C912=81,stditems!C912=82),"装备位置:时装戒指",IF(stditems!C912=83,"装备位置:时装勋章",IF(OR(stditems!C912=84,stditems!C912=85),"装备位置:时装腰带",IF(OR(stditems!C912=86,stditems!C912=87),"装备位置:时装靴子",IF(OR(stditems!C912=88,stditems!C912=89),"装备位置:时装宝石","其他物品"))))))))))))))))))))))))))))))))))))</f>
        <v>书籍,双击使用</v>
      </c>
      <c r="C912" t="str">
        <f>IF(OR(stditems!C912=5,stditems!C912=10,stditems!C912=11,stditems!C912=30,stditems!C912=16,stditems!C912=12,stditems!C912=25),0,IF(OR(stditems!C912=15,stditems!C912=19,stditems!C912=20,stditems!C912=21,stditems!C912=22,stditems!C912=23,stditems!C912=24,stditems!C912=26,stditems!C912=28,stditems!C912=29,stditems!C912=30,stditems!C912=53,stditems!C912=62,stditems!C912=63,stditems!C912=64,stditems!C912=65,stditems!C912=90),stditems!D912,""))</f>
        <v/>
      </c>
      <c r="D912" t="str">
        <f>IF(ISNA( VLOOKUP(C912,attrDesc!A:C,2,FALSE)),"", "\250/"&amp;VLOOKUP(C912,attrDesc!A:C,2,FALSE)&amp;":"&amp;VLOOKUP(C912,attrDesc!A:C,3,FALSE))</f>
        <v/>
      </c>
      <c r="H912" t="str">
        <f t="shared" si="64"/>
        <v>151/书籍,双击使用</v>
      </c>
      <c r="I912" t="str">
        <f t="shared" si="65"/>
        <v>旋风斩=151/书籍,双击使用</v>
      </c>
      <c r="J912" t="str">
        <f t="shared" si="66"/>
        <v/>
      </c>
      <c r="K912" t="str">
        <f t="shared" si="63"/>
        <v/>
      </c>
    </row>
    <row r="913" spans="1:11" x14ac:dyDescent="0.2">
      <c r="A913" t="str">
        <f>IF(LEN(stditems!B913)=0,"",stditems!B913)</f>
        <v>神武守护</v>
      </c>
      <c r="B913" t="str">
        <f>IF(stditems!C913=15,"装备位置:头盔",IF(OR(stditems!C913=19,stditems!C913=20,stditems!C913=21),"装备位置:项链",IF(OR(stditems!C913=5,stditems!C913=6),"装备位置:武器",IF(OR(stditems!C913=10,stditems!C913=11),"装备位置:衣服",IF(stditems!C913=16,"装备位置:斗笠",IF(OR(stditems!C913=22,stditems!C913=23),"装备位置:戒指",IF(OR(stditems!C913=24,stditems!C913=26),"装备位置:手镯",IF(stditems!C913=31,"双击使用物品",IF(stditems!C913=4,"书籍,双击使用",IF(stditems!C913=25,"装备位置:毒符",IF(stditems!C913=41,"任务物品",IF(stditems!C913=56,"强化宝石",IF(stditems!C913=0,"药品",IF(stditems!C913=3,"卷轴",IF(stditems!C913=43,"矿石",IF(stditems!C913=2,"可使用物品",IF(stditems!C913=64,"装备位置:腰带",IF(stditems!C913=62,"装备位置:鞋子",IF(stditems!C913=53,"装备位置:宝石\有气血石功能",IF(stditems!C913=63,"装备位置:灵石",IF(stditems!C913=65,"装备位置:官印",IF(stditems!C913=90,"装备位置:灵玉",IF(OR(stditems!C913=72,stditems!C913=73,stditems!C913=74),"装备位置:称号",IF(stditems!C913=30,"装备位置:勋章",IF(stditems!C913=28,"装备位置:马牌",IF(stditems!C913=12,"装备位置:盾牌",IF(OR(stditems!C913=66,stditems!C913=67),"装备位置:时装衣服",IF(OR(stditems!C913=68,stditems!C913=69),"装备位置:时装武器",IF(OR(stditems!C913=75,stditems!C913=76,stditems!C913=77),"装备位置:时装项链",IF(stditems!C913=78,"装备位置:时装头盔",IF(OR(stditems!C913=79,stditems!C913=80),"装备位置:时装手镯",IF(OR(stditems!C913=81,stditems!C913=82),"装备位置:时装戒指",IF(stditems!C913=83,"装备位置:时装勋章",IF(OR(stditems!C913=84,stditems!C913=85),"装备位置:时装腰带",IF(OR(stditems!C913=86,stditems!C913=87),"装备位置:时装靴子",IF(OR(stditems!C913=88,stditems!C913=89),"装备位置:时装宝石","其他物品"))))))))))))))))))))))))))))))))))))</f>
        <v>书籍,双击使用</v>
      </c>
      <c r="C913" t="str">
        <f>IF(OR(stditems!C913=5,stditems!C913=10,stditems!C913=11,stditems!C913=30,stditems!C913=16,stditems!C913=12,stditems!C913=25),0,IF(OR(stditems!C913=15,stditems!C913=19,stditems!C913=20,stditems!C913=21,stditems!C913=22,stditems!C913=23,stditems!C913=24,stditems!C913=26,stditems!C913=28,stditems!C913=29,stditems!C913=30,stditems!C913=53,stditems!C913=62,stditems!C913=63,stditems!C913=64,stditems!C913=65,stditems!C913=90),stditems!D913,""))</f>
        <v/>
      </c>
      <c r="D913" t="str">
        <f>IF(ISNA( VLOOKUP(C913,attrDesc!A:C,2,FALSE)),"", "\250/"&amp;VLOOKUP(C913,attrDesc!A:C,2,FALSE)&amp;":"&amp;VLOOKUP(C913,attrDesc!A:C,3,FALSE))</f>
        <v/>
      </c>
      <c r="H913" t="str">
        <f t="shared" si="64"/>
        <v>151/书籍,双击使用</v>
      </c>
      <c r="I913" t="str">
        <f t="shared" si="65"/>
        <v>神武守护=151/书籍,双击使用</v>
      </c>
      <c r="J913" t="str">
        <f t="shared" si="66"/>
        <v/>
      </c>
      <c r="K913" t="str">
        <f t="shared" si="63"/>
        <v/>
      </c>
    </row>
    <row r="914" spans="1:11" x14ac:dyDescent="0.2">
      <c r="A914" t="str">
        <f>IF(LEN(stditems!B914)=0,"",stditems!B914)</f>
        <v>半月弯刀</v>
      </c>
      <c r="B914" t="str">
        <f>IF(stditems!C914=15,"装备位置:头盔",IF(OR(stditems!C914=19,stditems!C914=20,stditems!C914=21),"装备位置:项链",IF(OR(stditems!C914=5,stditems!C914=6),"装备位置:武器",IF(OR(stditems!C914=10,stditems!C914=11),"装备位置:衣服",IF(stditems!C914=16,"装备位置:斗笠",IF(OR(stditems!C914=22,stditems!C914=23),"装备位置:戒指",IF(OR(stditems!C914=24,stditems!C914=26),"装备位置:手镯",IF(stditems!C914=31,"双击使用物品",IF(stditems!C914=4,"书籍,双击使用",IF(stditems!C914=25,"装备位置:毒符",IF(stditems!C914=41,"任务物品",IF(stditems!C914=56,"强化宝石",IF(stditems!C914=0,"药品",IF(stditems!C914=3,"卷轴",IF(stditems!C914=43,"矿石",IF(stditems!C914=2,"可使用物品",IF(stditems!C914=64,"装备位置:腰带",IF(stditems!C914=62,"装备位置:鞋子",IF(stditems!C914=53,"装备位置:宝石\有气血石功能",IF(stditems!C914=63,"装备位置:灵石",IF(stditems!C914=65,"装备位置:官印",IF(stditems!C914=90,"装备位置:灵玉",IF(OR(stditems!C914=72,stditems!C914=73,stditems!C914=74),"装备位置:称号",IF(stditems!C914=30,"装备位置:勋章",IF(stditems!C914=28,"装备位置:马牌",IF(stditems!C914=12,"装备位置:盾牌",IF(OR(stditems!C914=66,stditems!C914=67),"装备位置:时装衣服",IF(OR(stditems!C914=68,stditems!C914=69),"装备位置:时装武器",IF(OR(stditems!C914=75,stditems!C914=76,stditems!C914=77),"装备位置:时装项链",IF(stditems!C914=78,"装备位置:时装头盔",IF(OR(stditems!C914=79,stditems!C914=80),"装备位置:时装手镯",IF(OR(stditems!C914=81,stditems!C914=82),"装备位置:时装戒指",IF(stditems!C914=83,"装备位置:时装勋章",IF(OR(stditems!C914=84,stditems!C914=85),"装备位置:时装腰带",IF(OR(stditems!C914=86,stditems!C914=87),"装备位置:时装靴子",IF(OR(stditems!C914=88,stditems!C914=89),"装备位置:时装宝石","其他物品"))))))))))))))))))))))))))))))))))))</f>
        <v>书籍,双击使用</v>
      </c>
      <c r="C914" t="str">
        <f>IF(OR(stditems!C914=5,stditems!C914=10,stditems!C914=11,stditems!C914=30,stditems!C914=16,stditems!C914=12,stditems!C914=25),0,IF(OR(stditems!C914=15,stditems!C914=19,stditems!C914=20,stditems!C914=21,stditems!C914=22,stditems!C914=23,stditems!C914=24,stditems!C914=26,stditems!C914=28,stditems!C914=29,stditems!C914=30,stditems!C914=53,stditems!C914=62,stditems!C914=63,stditems!C914=64,stditems!C914=65,stditems!C914=90),stditems!D914,""))</f>
        <v/>
      </c>
      <c r="D914" t="str">
        <f>IF(ISNA( VLOOKUP(C914,attrDesc!A:C,2,FALSE)),"", "\250/"&amp;VLOOKUP(C914,attrDesc!A:C,2,FALSE)&amp;":"&amp;VLOOKUP(C914,attrDesc!A:C,3,FALSE))</f>
        <v/>
      </c>
      <c r="H914" t="str">
        <f t="shared" si="64"/>
        <v>151/书籍,双击使用</v>
      </c>
      <c r="I914" t="str">
        <f t="shared" si="65"/>
        <v>半月弯刀=151/书籍,双击使用</v>
      </c>
      <c r="J914" t="str">
        <f t="shared" si="66"/>
        <v/>
      </c>
      <c r="K914" t="str">
        <f t="shared" si="63"/>
        <v/>
      </c>
    </row>
    <row r="915" spans="1:11" x14ac:dyDescent="0.2">
      <c r="A915" t="str">
        <f>IF(LEN(stditems!B915)=0,"",stditems!B915)</f>
        <v>寒冰掌</v>
      </c>
      <c r="B915" t="str">
        <f>IF(stditems!C915=15,"装备位置:头盔",IF(OR(stditems!C915=19,stditems!C915=20,stditems!C915=21),"装备位置:项链",IF(OR(stditems!C915=5,stditems!C915=6),"装备位置:武器",IF(OR(stditems!C915=10,stditems!C915=11),"装备位置:衣服",IF(stditems!C915=16,"装备位置:斗笠",IF(OR(stditems!C915=22,stditems!C915=23),"装备位置:戒指",IF(OR(stditems!C915=24,stditems!C915=26),"装备位置:手镯",IF(stditems!C915=31,"双击使用物品",IF(stditems!C915=4,"书籍,双击使用",IF(stditems!C915=25,"装备位置:毒符",IF(stditems!C915=41,"任务物品",IF(stditems!C915=56,"强化宝石",IF(stditems!C915=0,"药品",IF(stditems!C915=3,"卷轴",IF(stditems!C915=43,"矿石",IF(stditems!C915=2,"可使用物品",IF(stditems!C915=64,"装备位置:腰带",IF(stditems!C915=62,"装备位置:鞋子",IF(stditems!C915=53,"装备位置:宝石\有气血石功能",IF(stditems!C915=63,"装备位置:灵石",IF(stditems!C915=65,"装备位置:官印",IF(stditems!C915=90,"装备位置:灵玉",IF(OR(stditems!C915=72,stditems!C915=73,stditems!C915=74),"装备位置:称号",IF(stditems!C915=30,"装备位置:勋章",IF(stditems!C915=28,"装备位置:马牌",IF(stditems!C915=12,"装备位置:盾牌",IF(OR(stditems!C915=66,stditems!C915=67),"装备位置:时装衣服",IF(OR(stditems!C915=68,stditems!C915=69),"装备位置:时装武器",IF(OR(stditems!C915=75,stditems!C915=76,stditems!C915=77),"装备位置:时装项链",IF(stditems!C915=78,"装备位置:时装头盔",IF(OR(stditems!C915=79,stditems!C915=80),"装备位置:时装手镯",IF(OR(stditems!C915=81,stditems!C915=82),"装备位置:时装戒指",IF(stditems!C915=83,"装备位置:时装勋章",IF(OR(stditems!C915=84,stditems!C915=85),"装备位置:时装腰带",IF(OR(stditems!C915=86,stditems!C915=87),"装备位置:时装靴子",IF(OR(stditems!C915=88,stditems!C915=89),"装备位置:时装宝石","其他物品"))))))))))))))))))))))))))))))))))))</f>
        <v>书籍,双击使用</v>
      </c>
      <c r="C915" t="str">
        <f>IF(OR(stditems!C915=5,stditems!C915=10,stditems!C915=11,stditems!C915=30,stditems!C915=16,stditems!C915=12,stditems!C915=25),0,IF(OR(stditems!C915=15,stditems!C915=19,stditems!C915=20,stditems!C915=21,stditems!C915=22,stditems!C915=23,stditems!C915=24,stditems!C915=26,stditems!C915=28,stditems!C915=29,stditems!C915=30,stditems!C915=53,stditems!C915=62,stditems!C915=63,stditems!C915=64,stditems!C915=65,stditems!C915=90),stditems!D915,""))</f>
        <v/>
      </c>
      <c r="D915" t="str">
        <f>IF(ISNA( VLOOKUP(C915,attrDesc!A:C,2,FALSE)),"", "\250/"&amp;VLOOKUP(C915,attrDesc!A:C,2,FALSE)&amp;":"&amp;VLOOKUP(C915,attrDesc!A:C,3,FALSE))</f>
        <v/>
      </c>
      <c r="H915" t="str">
        <f t="shared" si="64"/>
        <v>151/书籍,双击使用</v>
      </c>
      <c r="I915" t="str">
        <f t="shared" si="65"/>
        <v>寒冰掌=151/书籍,双击使用</v>
      </c>
      <c r="J915" t="str">
        <f t="shared" si="66"/>
        <v/>
      </c>
      <c r="K915" t="str">
        <f t="shared" si="63"/>
        <v/>
      </c>
    </row>
    <row r="916" spans="1:11" x14ac:dyDescent="0.2">
      <c r="A916" t="str">
        <f>IF(LEN(stditems!B916)=0,"",stditems!B916)</f>
        <v>冰咆哮</v>
      </c>
      <c r="B916" t="str">
        <f>IF(stditems!C916=15,"装备位置:头盔",IF(OR(stditems!C916=19,stditems!C916=20,stditems!C916=21),"装备位置:项链",IF(OR(stditems!C916=5,stditems!C916=6),"装备位置:武器",IF(OR(stditems!C916=10,stditems!C916=11),"装备位置:衣服",IF(stditems!C916=16,"装备位置:斗笠",IF(OR(stditems!C916=22,stditems!C916=23),"装备位置:戒指",IF(OR(stditems!C916=24,stditems!C916=26),"装备位置:手镯",IF(stditems!C916=31,"双击使用物品",IF(stditems!C916=4,"书籍,双击使用",IF(stditems!C916=25,"装备位置:毒符",IF(stditems!C916=41,"任务物品",IF(stditems!C916=56,"强化宝石",IF(stditems!C916=0,"药品",IF(stditems!C916=3,"卷轴",IF(stditems!C916=43,"矿石",IF(stditems!C916=2,"可使用物品",IF(stditems!C916=64,"装备位置:腰带",IF(stditems!C916=62,"装备位置:鞋子",IF(stditems!C916=53,"装备位置:宝石\有气血石功能",IF(stditems!C916=63,"装备位置:灵石",IF(stditems!C916=65,"装备位置:官印",IF(stditems!C916=90,"装备位置:灵玉",IF(OR(stditems!C916=72,stditems!C916=73,stditems!C916=74),"装备位置:称号",IF(stditems!C916=30,"装备位置:勋章",IF(stditems!C916=28,"装备位置:马牌",IF(stditems!C916=12,"装备位置:盾牌",IF(OR(stditems!C916=66,stditems!C916=67),"装备位置:时装衣服",IF(OR(stditems!C916=68,stditems!C916=69),"装备位置:时装武器",IF(OR(stditems!C916=75,stditems!C916=76,stditems!C916=77),"装备位置:时装项链",IF(stditems!C916=78,"装备位置:时装头盔",IF(OR(stditems!C916=79,stditems!C916=80),"装备位置:时装手镯",IF(OR(stditems!C916=81,stditems!C916=82),"装备位置:时装戒指",IF(stditems!C916=83,"装备位置:时装勋章",IF(OR(stditems!C916=84,stditems!C916=85),"装备位置:时装腰带",IF(OR(stditems!C916=86,stditems!C916=87),"装备位置:时装靴子",IF(OR(stditems!C916=88,stditems!C916=89),"装备位置:时装宝石","其他物品"))))))))))))))))))))))))))))))))))))</f>
        <v>书籍,双击使用</v>
      </c>
      <c r="C916" t="str">
        <f>IF(OR(stditems!C916=5,stditems!C916=10,stditems!C916=11,stditems!C916=30,stditems!C916=16,stditems!C916=12,stditems!C916=25),0,IF(OR(stditems!C916=15,stditems!C916=19,stditems!C916=20,stditems!C916=21,stditems!C916=22,stditems!C916=23,stditems!C916=24,stditems!C916=26,stditems!C916=28,stditems!C916=29,stditems!C916=30,stditems!C916=53,stditems!C916=62,stditems!C916=63,stditems!C916=64,stditems!C916=65,stditems!C916=90),stditems!D916,""))</f>
        <v/>
      </c>
      <c r="D916" t="str">
        <f>IF(ISNA( VLOOKUP(C916,attrDesc!A:C,2,FALSE)),"", "\250/"&amp;VLOOKUP(C916,attrDesc!A:C,2,FALSE)&amp;":"&amp;VLOOKUP(C916,attrDesc!A:C,3,FALSE))</f>
        <v/>
      </c>
      <c r="H916" t="str">
        <f t="shared" si="64"/>
        <v>151/书籍,双击使用</v>
      </c>
      <c r="I916" t="str">
        <f t="shared" si="65"/>
        <v>冰咆哮=151/书籍,双击使用</v>
      </c>
      <c r="J916" t="str">
        <f t="shared" si="66"/>
        <v/>
      </c>
      <c r="K916" t="str">
        <f t="shared" si="63"/>
        <v/>
      </c>
    </row>
    <row r="917" spans="1:11" x14ac:dyDescent="0.2">
      <c r="A917" t="str">
        <f>IF(LEN(stditems!B917)=0,"",stditems!B917)</f>
        <v>冰镰术</v>
      </c>
      <c r="B917" t="str">
        <f>IF(stditems!C917=15,"装备位置:头盔",IF(OR(stditems!C917=19,stditems!C917=20,stditems!C917=21),"装备位置:项链",IF(OR(stditems!C917=5,stditems!C917=6),"装备位置:武器",IF(OR(stditems!C917=10,stditems!C917=11),"装备位置:衣服",IF(stditems!C917=16,"装备位置:斗笠",IF(OR(stditems!C917=22,stditems!C917=23),"装备位置:戒指",IF(OR(stditems!C917=24,stditems!C917=26),"装备位置:手镯",IF(stditems!C917=31,"双击使用物品",IF(stditems!C917=4,"书籍,双击使用",IF(stditems!C917=25,"装备位置:毒符",IF(stditems!C917=41,"任务物品",IF(stditems!C917=56,"强化宝石",IF(stditems!C917=0,"药品",IF(stditems!C917=3,"卷轴",IF(stditems!C917=43,"矿石",IF(stditems!C917=2,"可使用物品",IF(stditems!C917=64,"装备位置:腰带",IF(stditems!C917=62,"装备位置:鞋子",IF(stditems!C917=53,"装备位置:宝石\有气血石功能",IF(stditems!C917=63,"装备位置:灵石",IF(stditems!C917=65,"装备位置:官印",IF(stditems!C917=90,"装备位置:灵玉",IF(OR(stditems!C917=72,stditems!C917=73,stditems!C917=74),"装备位置:称号",IF(stditems!C917=30,"装备位置:勋章",IF(stditems!C917=28,"装备位置:马牌",IF(stditems!C917=12,"装备位置:盾牌",IF(OR(stditems!C917=66,stditems!C917=67),"装备位置:时装衣服",IF(OR(stditems!C917=68,stditems!C917=69),"装备位置:时装武器",IF(OR(stditems!C917=75,stditems!C917=76,stditems!C917=77),"装备位置:时装项链",IF(stditems!C917=78,"装备位置:时装头盔",IF(OR(stditems!C917=79,stditems!C917=80),"装备位置:时装手镯",IF(OR(stditems!C917=81,stditems!C917=82),"装备位置:时装戒指",IF(stditems!C917=83,"装备位置:时装勋章",IF(OR(stditems!C917=84,stditems!C917=85),"装备位置:时装腰带",IF(OR(stditems!C917=86,stditems!C917=87),"装备位置:时装靴子",IF(OR(stditems!C917=88,stditems!C917=89),"装备位置:时装宝石","其他物品"))))))))))))))))))))))))))))))))))))</f>
        <v>书籍,双击使用</v>
      </c>
      <c r="C917" t="str">
        <f>IF(OR(stditems!C917=5,stditems!C917=10,stditems!C917=11,stditems!C917=30,stditems!C917=16,stditems!C917=12,stditems!C917=25),0,IF(OR(stditems!C917=15,stditems!C917=19,stditems!C917=20,stditems!C917=21,stditems!C917=22,stditems!C917=23,stditems!C917=24,stditems!C917=26,stditems!C917=28,stditems!C917=29,stditems!C917=30,stditems!C917=53,stditems!C917=62,stditems!C917=63,stditems!C917=64,stditems!C917=65,stditems!C917=90),stditems!D917,""))</f>
        <v/>
      </c>
      <c r="D917" t="str">
        <f>IF(ISNA( VLOOKUP(C917,attrDesc!A:C,2,FALSE)),"", "\250/"&amp;VLOOKUP(C917,attrDesc!A:C,2,FALSE)&amp;":"&amp;VLOOKUP(C917,attrDesc!A:C,3,FALSE))</f>
        <v/>
      </c>
      <c r="H917" t="str">
        <f t="shared" si="64"/>
        <v>151/书籍,双击使用</v>
      </c>
      <c r="I917" t="str">
        <f t="shared" si="65"/>
        <v>冰镰术=151/书籍,双击使用</v>
      </c>
      <c r="J917" t="str">
        <f t="shared" si="66"/>
        <v/>
      </c>
      <c r="K917" t="str">
        <f t="shared" si="63"/>
        <v/>
      </c>
    </row>
    <row r="918" spans="1:11" x14ac:dyDescent="0.2">
      <c r="A918" t="str">
        <f>IF(LEN(stditems!B918)=0,"",stditems!B918)</f>
        <v>冰霜雪雨</v>
      </c>
      <c r="B918" t="str">
        <f>IF(stditems!C918=15,"装备位置:头盔",IF(OR(stditems!C918=19,stditems!C918=20,stditems!C918=21),"装备位置:项链",IF(OR(stditems!C918=5,stditems!C918=6),"装备位置:武器",IF(OR(stditems!C918=10,stditems!C918=11),"装备位置:衣服",IF(stditems!C918=16,"装备位置:斗笠",IF(OR(stditems!C918=22,stditems!C918=23),"装备位置:戒指",IF(OR(stditems!C918=24,stditems!C918=26),"装备位置:手镯",IF(stditems!C918=31,"双击使用物品",IF(stditems!C918=4,"书籍,双击使用",IF(stditems!C918=25,"装备位置:毒符",IF(stditems!C918=41,"任务物品",IF(stditems!C918=56,"强化宝石",IF(stditems!C918=0,"药品",IF(stditems!C918=3,"卷轴",IF(stditems!C918=43,"矿石",IF(stditems!C918=2,"可使用物品",IF(stditems!C918=64,"装备位置:腰带",IF(stditems!C918=62,"装备位置:鞋子",IF(stditems!C918=53,"装备位置:宝石\有气血石功能",IF(stditems!C918=63,"装备位置:灵石",IF(stditems!C918=65,"装备位置:官印",IF(stditems!C918=90,"装备位置:灵玉",IF(OR(stditems!C918=72,stditems!C918=73,stditems!C918=74),"装备位置:称号",IF(stditems!C918=30,"装备位置:勋章",IF(stditems!C918=28,"装备位置:马牌",IF(stditems!C918=12,"装备位置:盾牌",IF(OR(stditems!C918=66,stditems!C918=67),"装备位置:时装衣服",IF(OR(stditems!C918=68,stditems!C918=69),"装备位置:时装武器",IF(OR(stditems!C918=75,stditems!C918=76,stditems!C918=77),"装备位置:时装项链",IF(stditems!C918=78,"装备位置:时装头盔",IF(OR(stditems!C918=79,stditems!C918=80),"装备位置:时装手镯",IF(OR(stditems!C918=81,stditems!C918=82),"装备位置:时装戒指",IF(stditems!C918=83,"装备位置:时装勋章",IF(OR(stditems!C918=84,stditems!C918=85),"装备位置:时装腰带",IF(OR(stditems!C918=86,stditems!C918=87),"装备位置:时装靴子",IF(OR(stditems!C918=88,stditems!C918=89),"装备位置:时装宝石","其他物品"))))))))))))))))))))))))))))))))))))</f>
        <v>书籍,双击使用</v>
      </c>
      <c r="C918" t="str">
        <f>IF(OR(stditems!C918=5,stditems!C918=10,stditems!C918=11,stditems!C918=30,stditems!C918=16,stditems!C918=12,stditems!C918=25),0,IF(OR(stditems!C918=15,stditems!C918=19,stditems!C918=20,stditems!C918=21,stditems!C918=22,stditems!C918=23,stditems!C918=24,stditems!C918=26,stditems!C918=28,stditems!C918=29,stditems!C918=30,stditems!C918=53,stditems!C918=62,stditems!C918=63,stditems!C918=64,stditems!C918=65,stditems!C918=90),stditems!D918,""))</f>
        <v/>
      </c>
      <c r="D918" t="str">
        <f>IF(ISNA( VLOOKUP(C918,attrDesc!A:C,2,FALSE)),"", "\250/"&amp;VLOOKUP(C918,attrDesc!A:C,2,FALSE)&amp;":"&amp;VLOOKUP(C918,attrDesc!A:C,3,FALSE))</f>
        <v/>
      </c>
      <c r="H918" t="str">
        <f t="shared" si="64"/>
        <v>151/书籍,双击使用</v>
      </c>
      <c r="I918" t="str">
        <f t="shared" si="65"/>
        <v>冰霜雪雨=151/书籍,双击使用</v>
      </c>
      <c r="J918" t="str">
        <f t="shared" si="66"/>
        <v/>
      </c>
      <c r="K918" t="str">
        <f t="shared" si="63"/>
        <v/>
      </c>
    </row>
    <row r="919" spans="1:11" x14ac:dyDescent="0.2">
      <c r="A919" t="str">
        <f>IF(LEN(stditems!B919)=0,"",stditems!B919)</f>
        <v>雷电术</v>
      </c>
      <c r="B919" t="str">
        <f>IF(stditems!C919=15,"装备位置:头盔",IF(OR(stditems!C919=19,stditems!C919=20,stditems!C919=21),"装备位置:项链",IF(OR(stditems!C919=5,stditems!C919=6),"装备位置:武器",IF(OR(stditems!C919=10,stditems!C919=11),"装备位置:衣服",IF(stditems!C919=16,"装备位置:斗笠",IF(OR(stditems!C919=22,stditems!C919=23),"装备位置:戒指",IF(OR(stditems!C919=24,stditems!C919=26),"装备位置:手镯",IF(stditems!C919=31,"双击使用物品",IF(stditems!C919=4,"书籍,双击使用",IF(stditems!C919=25,"装备位置:毒符",IF(stditems!C919=41,"任务物品",IF(stditems!C919=56,"强化宝石",IF(stditems!C919=0,"药品",IF(stditems!C919=3,"卷轴",IF(stditems!C919=43,"矿石",IF(stditems!C919=2,"可使用物品",IF(stditems!C919=64,"装备位置:腰带",IF(stditems!C919=62,"装备位置:鞋子",IF(stditems!C919=53,"装备位置:宝石\有气血石功能",IF(stditems!C919=63,"装备位置:灵石",IF(stditems!C919=65,"装备位置:官印",IF(stditems!C919=90,"装备位置:灵玉",IF(OR(stditems!C919=72,stditems!C919=73,stditems!C919=74),"装备位置:称号",IF(stditems!C919=30,"装备位置:勋章",IF(stditems!C919=28,"装备位置:马牌",IF(stditems!C919=12,"装备位置:盾牌",IF(OR(stditems!C919=66,stditems!C919=67),"装备位置:时装衣服",IF(OR(stditems!C919=68,stditems!C919=69),"装备位置:时装武器",IF(OR(stditems!C919=75,stditems!C919=76,stditems!C919=77),"装备位置:时装项链",IF(stditems!C919=78,"装备位置:时装头盔",IF(OR(stditems!C919=79,stditems!C919=80),"装备位置:时装手镯",IF(OR(stditems!C919=81,stditems!C919=82),"装备位置:时装戒指",IF(stditems!C919=83,"装备位置:时装勋章",IF(OR(stditems!C919=84,stditems!C919=85),"装备位置:时装腰带",IF(OR(stditems!C919=86,stditems!C919=87),"装备位置:时装靴子",IF(OR(stditems!C919=88,stditems!C919=89),"装备位置:时装宝石","其他物品"))))))))))))))))))))))))))))))))))))</f>
        <v>书籍,双击使用</v>
      </c>
      <c r="C919" t="str">
        <f>IF(OR(stditems!C919=5,stditems!C919=10,stditems!C919=11,stditems!C919=30,stditems!C919=16,stditems!C919=12,stditems!C919=25),0,IF(OR(stditems!C919=15,stditems!C919=19,stditems!C919=20,stditems!C919=21,stditems!C919=22,stditems!C919=23,stditems!C919=24,stditems!C919=26,stditems!C919=28,stditems!C919=29,stditems!C919=30,stditems!C919=53,stditems!C919=62,stditems!C919=63,stditems!C919=64,stditems!C919=65,stditems!C919=90),stditems!D919,""))</f>
        <v/>
      </c>
      <c r="D919" t="str">
        <f>IF(ISNA( VLOOKUP(C919,attrDesc!A:C,2,FALSE)),"", "\250/"&amp;VLOOKUP(C919,attrDesc!A:C,2,FALSE)&amp;":"&amp;VLOOKUP(C919,attrDesc!A:C,3,FALSE))</f>
        <v/>
      </c>
      <c r="H919" t="str">
        <f t="shared" si="64"/>
        <v>151/书籍,双击使用</v>
      </c>
      <c r="I919" t="str">
        <f t="shared" si="65"/>
        <v>雷电术=151/书籍,双击使用</v>
      </c>
      <c r="J919" t="str">
        <f t="shared" si="66"/>
        <v/>
      </c>
      <c r="K919" t="str">
        <f t="shared" si="63"/>
        <v/>
      </c>
    </row>
    <row r="920" spans="1:11" x14ac:dyDescent="0.2">
      <c r="A920" t="str">
        <f>IF(LEN(stditems!B920)=0,"",stditems!B920)</f>
        <v>诱惑之光</v>
      </c>
      <c r="B920" t="str">
        <f>IF(stditems!C920=15,"装备位置:头盔",IF(OR(stditems!C920=19,stditems!C920=20,stditems!C920=21),"装备位置:项链",IF(OR(stditems!C920=5,stditems!C920=6),"装备位置:武器",IF(OR(stditems!C920=10,stditems!C920=11),"装备位置:衣服",IF(stditems!C920=16,"装备位置:斗笠",IF(OR(stditems!C920=22,stditems!C920=23),"装备位置:戒指",IF(OR(stditems!C920=24,stditems!C920=26),"装备位置:手镯",IF(stditems!C920=31,"双击使用物品",IF(stditems!C920=4,"书籍,双击使用",IF(stditems!C920=25,"装备位置:毒符",IF(stditems!C920=41,"任务物品",IF(stditems!C920=56,"强化宝石",IF(stditems!C920=0,"药品",IF(stditems!C920=3,"卷轴",IF(stditems!C920=43,"矿石",IF(stditems!C920=2,"可使用物品",IF(stditems!C920=64,"装备位置:腰带",IF(stditems!C920=62,"装备位置:鞋子",IF(stditems!C920=53,"装备位置:宝石\有气血石功能",IF(stditems!C920=63,"装备位置:灵石",IF(stditems!C920=65,"装备位置:官印",IF(stditems!C920=90,"装备位置:灵玉",IF(OR(stditems!C920=72,stditems!C920=73,stditems!C920=74),"装备位置:称号",IF(stditems!C920=30,"装备位置:勋章",IF(stditems!C920=28,"装备位置:马牌",IF(stditems!C920=12,"装备位置:盾牌",IF(OR(stditems!C920=66,stditems!C920=67),"装备位置:时装衣服",IF(OR(stditems!C920=68,stditems!C920=69),"装备位置:时装武器",IF(OR(stditems!C920=75,stditems!C920=76,stditems!C920=77),"装备位置:时装项链",IF(stditems!C920=78,"装备位置:时装头盔",IF(OR(stditems!C920=79,stditems!C920=80),"装备位置:时装手镯",IF(OR(stditems!C920=81,stditems!C920=82),"装备位置:时装戒指",IF(stditems!C920=83,"装备位置:时装勋章",IF(OR(stditems!C920=84,stditems!C920=85),"装备位置:时装腰带",IF(OR(stditems!C920=86,stditems!C920=87),"装备位置:时装靴子",IF(OR(stditems!C920=88,stditems!C920=89),"装备位置:时装宝石","其他物品"))))))))))))))))))))))))))))))))))))</f>
        <v>书籍,双击使用</v>
      </c>
      <c r="C920" t="str">
        <f>IF(OR(stditems!C920=5,stditems!C920=10,stditems!C920=11,stditems!C920=30,stditems!C920=16,stditems!C920=12,stditems!C920=25),0,IF(OR(stditems!C920=15,stditems!C920=19,stditems!C920=20,stditems!C920=21,stditems!C920=22,stditems!C920=23,stditems!C920=24,stditems!C920=26,stditems!C920=28,stditems!C920=29,stditems!C920=30,stditems!C920=53,stditems!C920=62,stditems!C920=63,stditems!C920=64,stditems!C920=65,stditems!C920=90),stditems!D920,""))</f>
        <v/>
      </c>
      <c r="D920" t="str">
        <f>IF(ISNA( VLOOKUP(C920,attrDesc!A:C,2,FALSE)),"", "\250/"&amp;VLOOKUP(C920,attrDesc!A:C,2,FALSE)&amp;":"&amp;VLOOKUP(C920,attrDesc!A:C,3,FALSE))</f>
        <v/>
      </c>
      <c r="H920" t="str">
        <f t="shared" si="64"/>
        <v>151/书籍,双击使用</v>
      </c>
      <c r="I920" t="str">
        <f t="shared" si="65"/>
        <v>诱惑之光=151/书籍,双击使用</v>
      </c>
      <c r="J920" t="str">
        <f t="shared" si="66"/>
        <v/>
      </c>
      <c r="K920" t="str">
        <f t="shared" si="63"/>
        <v/>
      </c>
    </row>
    <row r="921" spans="1:11" x14ac:dyDescent="0.2">
      <c r="A921" t="str">
        <f>IF(LEN(stditems!B921)=0,"",stditems!B921)</f>
        <v>疾光电影</v>
      </c>
      <c r="B921" t="str">
        <f>IF(stditems!C921=15,"装备位置:头盔",IF(OR(stditems!C921=19,stditems!C921=20,stditems!C921=21),"装备位置:项链",IF(OR(stditems!C921=5,stditems!C921=6),"装备位置:武器",IF(OR(stditems!C921=10,stditems!C921=11),"装备位置:衣服",IF(stditems!C921=16,"装备位置:斗笠",IF(OR(stditems!C921=22,stditems!C921=23),"装备位置:戒指",IF(OR(stditems!C921=24,stditems!C921=26),"装备位置:手镯",IF(stditems!C921=31,"双击使用物品",IF(stditems!C921=4,"书籍,双击使用",IF(stditems!C921=25,"装备位置:毒符",IF(stditems!C921=41,"任务物品",IF(stditems!C921=56,"强化宝石",IF(stditems!C921=0,"药品",IF(stditems!C921=3,"卷轴",IF(stditems!C921=43,"矿石",IF(stditems!C921=2,"可使用物品",IF(stditems!C921=64,"装备位置:腰带",IF(stditems!C921=62,"装备位置:鞋子",IF(stditems!C921=53,"装备位置:宝石\有气血石功能",IF(stditems!C921=63,"装备位置:灵石",IF(stditems!C921=65,"装备位置:官印",IF(stditems!C921=90,"装备位置:灵玉",IF(OR(stditems!C921=72,stditems!C921=73,stditems!C921=74),"装备位置:称号",IF(stditems!C921=30,"装备位置:勋章",IF(stditems!C921=28,"装备位置:马牌",IF(stditems!C921=12,"装备位置:盾牌",IF(OR(stditems!C921=66,stditems!C921=67),"装备位置:时装衣服",IF(OR(stditems!C921=68,stditems!C921=69),"装备位置:时装武器",IF(OR(stditems!C921=75,stditems!C921=76,stditems!C921=77),"装备位置:时装项链",IF(stditems!C921=78,"装备位置:时装头盔",IF(OR(stditems!C921=79,stditems!C921=80),"装备位置:时装手镯",IF(OR(stditems!C921=81,stditems!C921=82),"装备位置:时装戒指",IF(stditems!C921=83,"装备位置:时装勋章",IF(OR(stditems!C921=84,stditems!C921=85),"装备位置:时装腰带",IF(OR(stditems!C921=86,stditems!C921=87),"装备位置:时装靴子",IF(OR(stditems!C921=88,stditems!C921=89),"装备位置:时装宝石","其他物品"))))))))))))))))))))))))))))))))))))</f>
        <v>书籍,双击使用</v>
      </c>
      <c r="C921" t="str">
        <f>IF(OR(stditems!C921=5,stditems!C921=10,stditems!C921=11,stditems!C921=30,stditems!C921=16,stditems!C921=12,stditems!C921=25),0,IF(OR(stditems!C921=15,stditems!C921=19,stditems!C921=20,stditems!C921=21,stditems!C921=22,stditems!C921=23,stditems!C921=24,stditems!C921=26,stditems!C921=28,stditems!C921=29,stditems!C921=30,stditems!C921=53,stditems!C921=62,stditems!C921=63,stditems!C921=64,stditems!C921=65,stditems!C921=90),stditems!D921,""))</f>
        <v/>
      </c>
      <c r="D921" t="str">
        <f>IF(ISNA( VLOOKUP(C921,attrDesc!A:C,2,FALSE)),"", "\250/"&amp;VLOOKUP(C921,attrDesc!A:C,2,FALSE)&amp;":"&amp;VLOOKUP(C921,attrDesc!A:C,3,FALSE))</f>
        <v/>
      </c>
      <c r="H921" t="str">
        <f t="shared" si="64"/>
        <v>151/书籍,双击使用</v>
      </c>
      <c r="I921" t="str">
        <f t="shared" si="65"/>
        <v>疾光电影=151/书籍,双击使用</v>
      </c>
      <c r="J921" t="str">
        <f t="shared" si="66"/>
        <v/>
      </c>
      <c r="K921" t="str">
        <f t="shared" si="63"/>
        <v/>
      </c>
    </row>
    <row r="922" spans="1:11" x14ac:dyDescent="0.2">
      <c r="A922" t="str">
        <f>IF(LEN(stditems!B922)=0,"",stditems!B922)</f>
        <v>地狱雷光</v>
      </c>
      <c r="B922" t="str">
        <f>IF(stditems!C922=15,"装备位置:头盔",IF(OR(stditems!C922=19,stditems!C922=20,stditems!C922=21),"装备位置:项链",IF(OR(stditems!C922=5,stditems!C922=6),"装备位置:武器",IF(OR(stditems!C922=10,stditems!C922=11),"装备位置:衣服",IF(stditems!C922=16,"装备位置:斗笠",IF(OR(stditems!C922=22,stditems!C922=23),"装备位置:戒指",IF(OR(stditems!C922=24,stditems!C922=26),"装备位置:手镯",IF(stditems!C922=31,"双击使用物品",IF(stditems!C922=4,"书籍,双击使用",IF(stditems!C922=25,"装备位置:毒符",IF(stditems!C922=41,"任务物品",IF(stditems!C922=56,"强化宝石",IF(stditems!C922=0,"药品",IF(stditems!C922=3,"卷轴",IF(stditems!C922=43,"矿石",IF(stditems!C922=2,"可使用物品",IF(stditems!C922=64,"装备位置:腰带",IF(stditems!C922=62,"装备位置:鞋子",IF(stditems!C922=53,"装备位置:宝石\有气血石功能",IF(stditems!C922=63,"装备位置:灵石",IF(stditems!C922=65,"装备位置:官印",IF(stditems!C922=90,"装备位置:灵玉",IF(OR(stditems!C922=72,stditems!C922=73,stditems!C922=74),"装备位置:称号",IF(stditems!C922=30,"装备位置:勋章",IF(stditems!C922=28,"装备位置:马牌",IF(stditems!C922=12,"装备位置:盾牌",IF(OR(stditems!C922=66,stditems!C922=67),"装备位置:时装衣服",IF(OR(stditems!C922=68,stditems!C922=69),"装备位置:时装武器",IF(OR(stditems!C922=75,stditems!C922=76,stditems!C922=77),"装备位置:时装项链",IF(stditems!C922=78,"装备位置:时装头盔",IF(OR(stditems!C922=79,stditems!C922=80),"装备位置:时装手镯",IF(OR(stditems!C922=81,stditems!C922=82),"装备位置:时装戒指",IF(stditems!C922=83,"装备位置:时装勋章",IF(OR(stditems!C922=84,stditems!C922=85),"装备位置:时装腰带",IF(OR(stditems!C922=86,stditems!C922=87),"装备位置:时装靴子",IF(OR(stditems!C922=88,stditems!C922=89),"装备位置:时装宝石","其他物品"))))))))))))))))))))))))))))))))))))</f>
        <v>书籍,双击使用</v>
      </c>
      <c r="C922" t="str">
        <f>IF(OR(stditems!C922=5,stditems!C922=10,stditems!C922=11,stditems!C922=30,stditems!C922=16,stditems!C922=12,stditems!C922=25),0,IF(OR(stditems!C922=15,stditems!C922=19,stditems!C922=20,stditems!C922=21,stditems!C922=22,stditems!C922=23,stditems!C922=24,stditems!C922=26,stditems!C922=28,stditems!C922=29,stditems!C922=30,stditems!C922=53,stditems!C922=62,stditems!C922=63,stditems!C922=64,stditems!C922=65,stditems!C922=90),stditems!D922,""))</f>
        <v/>
      </c>
      <c r="D922" t="str">
        <f>IF(ISNA( VLOOKUP(C922,attrDesc!A:C,2,FALSE)),"", "\250/"&amp;VLOOKUP(C922,attrDesc!A:C,2,FALSE)&amp;":"&amp;VLOOKUP(C922,attrDesc!A:C,3,FALSE))</f>
        <v/>
      </c>
      <c r="H922" t="str">
        <f t="shared" si="64"/>
        <v>151/书籍,双击使用</v>
      </c>
      <c r="I922" t="str">
        <f t="shared" si="65"/>
        <v>地狱雷光=151/书籍,双击使用</v>
      </c>
      <c r="J922" t="str">
        <f t="shared" si="66"/>
        <v/>
      </c>
      <c r="K922" t="str">
        <f t="shared" si="63"/>
        <v/>
      </c>
    </row>
    <row r="923" spans="1:11" x14ac:dyDescent="0.2">
      <c r="A923" t="str">
        <f>IF(LEN(stditems!B923)=0,"",stditems!B923)</f>
        <v>五雷轰顶</v>
      </c>
      <c r="B923" t="str">
        <f>IF(stditems!C923=15,"装备位置:头盔",IF(OR(stditems!C923=19,stditems!C923=20,stditems!C923=21),"装备位置:项链",IF(OR(stditems!C923=5,stditems!C923=6),"装备位置:武器",IF(OR(stditems!C923=10,stditems!C923=11),"装备位置:衣服",IF(stditems!C923=16,"装备位置:斗笠",IF(OR(stditems!C923=22,stditems!C923=23),"装备位置:戒指",IF(OR(stditems!C923=24,stditems!C923=26),"装备位置:手镯",IF(stditems!C923=31,"双击使用物品",IF(stditems!C923=4,"书籍,双击使用",IF(stditems!C923=25,"装备位置:毒符",IF(stditems!C923=41,"任务物品",IF(stditems!C923=56,"强化宝石",IF(stditems!C923=0,"药品",IF(stditems!C923=3,"卷轴",IF(stditems!C923=43,"矿石",IF(stditems!C923=2,"可使用物品",IF(stditems!C923=64,"装备位置:腰带",IF(stditems!C923=62,"装备位置:鞋子",IF(stditems!C923=53,"装备位置:宝石\有气血石功能",IF(stditems!C923=63,"装备位置:灵石",IF(stditems!C923=65,"装备位置:官印",IF(stditems!C923=90,"装备位置:灵玉",IF(OR(stditems!C923=72,stditems!C923=73,stditems!C923=74),"装备位置:称号",IF(stditems!C923=30,"装备位置:勋章",IF(stditems!C923=28,"装备位置:马牌",IF(stditems!C923=12,"装备位置:盾牌",IF(OR(stditems!C923=66,stditems!C923=67),"装备位置:时装衣服",IF(OR(stditems!C923=68,stditems!C923=69),"装备位置:时装武器",IF(OR(stditems!C923=75,stditems!C923=76,stditems!C923=77),"装备位置:时装项链",IF(stditems!C923=78,"装备位置:时装头盔",IF(OR(stditems!C923=79,stditems!C923=80),"装备位置:时装手镯",IF(OR(stditems!C923=81,stditems!C923=82),"装备位置:时装戒指",IF(stditems!C923=83,"装备位置:时装勋章",IF(OR(stditems!C923=84,stditems!C923=85),"装备位置:时装腰带",IF(OR(stditems!C923=86,stditems!C923=87),"装备位置:时装靴子",IF(OR(stditems!C923=88,stditems!C923=89),"装备位置:时装宝石","其他物品"))))))))))))))))))))))))))))))))))))</f>
        <v>书籍,双击使用</v>
      </c>
      <c r="C923" t="str">
        <f>IF(OR(stditems!C923=5,stditems!C923=10,stditems!C923=11,stditems!C923=30,stditems!C923=16,stditems!C923=12,stditems!C923=25),0,IF(OR(stditems!C923=15,stditems!C923=19,stditems!C923=20,stditems!C923=21,stditems!C923=22,stditems!C923=23,stditems!C923=24,stditems!C923=26,stditems!C923=28,stditems!C923=29,stditems!C923=30,stditems!C923=53,stditems!C923=62,stditems!C923=63,stditems!C923=64,stditems!C923=65,stditems!C923=90),stditems!D923,""))</f>
        <v/>
      </c>
      <c r="D923" t="str">
        <f>IF(ISNA( VLOOKUP(C923,attrDesc!A:C,2,FALSE)),"", "\250/"&amp;VLOOKUP(C923,attrDesc!A:C,2,FALSE)&amp;":"&amp;VLOOKUP(C923,attrDesc!A:C,3,FALSE))</f>
        <v/>
      </c>
      <c r="H923" t="str">
        <f t="shared" si="64"/>
        <v>151/书籍,双击使用</v>
      </c>
      <c r="I923" t="str">
        <f t="shared" si="65"/>
        <v>五雷轰顶=151/书籍,双击使用</v>
      </c>
      <c r="J923" t="str">
        <f t="shared" si="66"/>
        <v/>
      </c>
      <c r="K923" t="str">
        <f t="shared" si="63"/>
        <v/>
      </c>
    </row>
    <row r="924" spans="1:11" x14ac:dyDescent="0.2">
      <c r="A924" t="str">
        <f>IF(LEN(stditems!B924)=0,"",stditems!B924)</f>
        <v>火墙</v>
      </c>
      <c r="B924" t="str">
        <f>IF(stditems!C924=15,"装备位置:头盔",IF(OR(stditems!C924=19,stditems!C924=20,stditems!C924=21),"装备位置:项链",IF(OR(stditems!C924=5,stditems!C924=6),"装备位置:武器",IF(OR(stditems!C924=10,stditems!C924=11),"装备位置:衣服",IF(stditems!C924=16,"装备位置:斗笠",IF(OR(stditems!C924=22,stditems!C924=23),"装备位置:戒指",IF(OR(stditems!C924=24,stditems!C924=26),"装备位置:手镯",IF(stditems!C924=31,"双击使用物品",IF(stditems!C924=4,"书籍,双击使用",IF(stditems!C924=25,"装备位置:毒符",IF(stditems!C924=41,"任务物品",IF(stditems!C924=56,"强化宝石",IF(stditems!C924=0,"药品",IF(stditems!C924=3,"卷轴",IF(stditems!C924=43,"矿石",IF(stditems!C924=2,"可使用物品",IF(stditems!C924=64,"装备位置:腰带",IF(stditems!C924=62,"装备位置:鞋子",IF(stditems!C924=53,"装备位置:宝石\有气血石功能",IF(stditems!C924=63,"装备位置:灵石",IF(stditems!C924=65,"装备位置:官印",IF(stditems!C924=90,"装备位置:灵玉",IF(OR(stditems!C924=72,stditems!C924=73,stditems!C924=74),"装备位置:称号",IF(stditems!C924=30,"装备位置:勋章",IF(stditems!C924=28,"装备位置:马牌",IF(stditems!C924=12,"装备位置:盾牌",IF(OR(stditems!C924=66,stditems!C924=67),"装备位置:时装衣服",IF(OR(stditems!C924=68,stditems!C924=69),"装备位置:时装武器",IF(OR(stditems!C924=75,stditems!C924=76,stditems!C924=77),"装备位置:时装项链",IF(stditems!C924=78,"装备位置:时装头盔",IF(OR(stditems!C924=79,stditems!C924=80),"装备位置:时装手镯",IF(OR(stditems!C924=81,stditems!C924=82),"装备位置:时装戒指",IF(stditems!C924=83,"装备位置:时装勋章",IF(OR(stditems!C924=84,stditems!C924=85),"装备位置:时装腰带",IF(OR(stditems!C924=86,stditems!C924=87),"装备位置:时装靴子",IF(OR(stditems!C924=88,stditems!C924=89),"装备位置:时装宝石","其他物品"))))))))))))))))))))))))))))))))))))</f>
        <v>书籍,双击使用</v>
      </c>
      <c r="C924" t="str">
        <f>IF(OR(stditems!C924=5,stditems!C924=10,stditems!C924=11,stditems!C924=30,stditems!C924=16,stditems!C924=12,stditems!C924=25),0,IF(OR(stditems!C924=15,stditems!C924=19,stditems!C924=20,stditems!C924=21,stditems!C924=22,stditems!C924=23,stditems!C924=24,stditems!C924=26,stditems!C924=28,stditems!C924=29,stditems!C924=30,stditems!C924=53,stditems!C924=62,stditems!C924=63,stditems!C924=64,stditems!C924=65,stditems!C924=90),stditems!D924,""))</f>
        <v/>
      </c>
      <c r="D924" t="str">
        <f>IF(ISNA( VLOOKUP(C924,attrDesc!A:C,2,FALSE)),"", "\250/"&amp;VLOOKUP(C924,attrDesc!A:C,2,FALSE)&amp;":"&amp;VLOOKUP(C924,attrDesc!A:C,3,FALSE))</f>
        <v/>
      </c>
      <c r="H924" t="str">
        <f t="shared" si="64"/>
        <v>151/书籍,双击使用</v>
      </c>
      <c r="I924" t="str">
        <f t="shared" si="65"/>
        <v>火墙=151/书籍,双击使用</v>
      </c>
      <c r="J924" t="str">
        <f t="shared" si="66"/>
        <v/>
      </c>
      <c r="K924" t="str">
        <f t="shared" si="63"/>
        <v/>
      </c>
    </row>
    <row r="925" spans="1:11" x14ac:dyDescent="0.2">
      <c r="A925" t="str">
        <f>IF(LEN(stditems!B925)=0,"",stditems!B925)</f>
        <v>灭天火</v>
      </c>
      <c r="B925" t="str">
        <f>IF(stditems!C925=15,"装备位置:头盔",IF(OR(stditems!C925=19,stditems!C925=20,stditems!C925=21),"装备位置:项链",IF(OR(stditems!C925=5,stditems!C925=6),"装备位置:武器",IF(OR(stditems!C925=10,stditems!C925=11),"装备位置:衣服",IF(stditems!C925=16,"装备位置:斗笠",IF(OR(stditems!C925=22,stditems!C925=23),"装备位置:戒指",IF(OR(stditems!C925=24,stditems!C925=26),"装备位置:手镯",IF(stditems!C925=31,"双击使用物品",IF(stditems!C925=4,"书籍,双击使用",IF(stditems!C925=25,"装备位置:毒符",IF(stditems!C925=41,"任务物品",IF(stditems!C925=56,"强化宝石",IF(stditems!C925=0,"药品",IF(stditems!C925=3,"卷轴",IF(stditems!C925=43,"矿石",IF(stditems!C925=2,"可使用物品",IF(stditems!C925=64,"装备位置:腰带",IF(stditems!C925=62,"装备位置:鞋子",IF(stditems!C925=53,"装备位置:宝石\有气血石功能",IF(stditems!C925=63,"装备位置:灵石",IF(stditems!C925=65,"装备位置:官印",IF(stditems!C925=90,"装备位置:灵玉",IF(OR(stditems!C925=72,stditems!C925=73,stditems!C925=74),"装备位置:称号",IF(stditems!C925=30,"装备位置:勋章",IF(stditems!C925=28,"装备位置:马牌",IF(stditems!C925=12,"装备位置:盾牌",IF(OR(stditems!C925=66,stditems!C925=67),"装备位置:时装衣服",IF(OR(stditems!C925=68,stditems!C925=69),"装备位置:时装武器",IF(OR(stditems!C925=75,stditems!C925=76,stditems!C925=77),"装备位置:时装项链",IF(stditems!C925=78,"装备位置:时装头盔",IF(OR(stditems!C925=79,stditems!C925=80),"装备位置:时装手镯",IF(OR(stditems!C925=81,stditems!C925=82),"装备位置:时装戒指",IF(stditems!C925=83,"装备位置:时装勋章",IF(OR(stditems!C925=84,stditems!C925=85),"装备位置:时装腰带",IF(OR(stditems!C925=86,stditems!C925=87),"装备位置:时装靴子",IF(OR(stditems!C925=88,stditems!C925=89),"装备位置:时装宝石","其他物品"))))))))))))))))))))))))))))))))))))</f>
        <v>书籍,双击使用</v>
      </c>
      <c r="C925" t="str">
        <f>IF(OR(stditems!C925=5,stditems!C925=10,stditems!C925=11,stditems!C925=30,stditems!C925=16,stditems!C925=12,stditems!C925=25),0,IF(OR(stditems!C925=15,stditems!C925=19,stditems!C925=20,stditems!C925=21,stditems!C925=22,stditems!C925=23,stditems!C925=24,stditems!C925=26,stditems!C925=28,stditems!C925=29,stditems!C925=30,stditems!C925=53,stditems!C925=62,stditems!C925=63,stditems!C925=64,stditems!C925=65,stditems!C925=90),stditems!D925,""))</f>
        <v/>
      </c>
      <c r="D925" t="str">
        <f>IF(ISNA( VLOOKUP(C925,attrDesc!A:C,2,FALSE)),"", "\250/"&amp;VLOOKUP(C925,attrDesc!A:C,2,FALSE)&amp;":"&amp;VLOOKUP(C925,attrDesc!A:C,3,FALSE))</f>
        <v/>
      </c>
      <c r="H925" t="str">
        <f t="shared" si="64"/>
        <v>151/书籍,双击使用</v>
      </c>
      <c r="I925" t="str">
        <f t="shared" si="65"/>
        <v>灭天火=151/书籍,双击使用</v>
      </c>
      <c r="J925" t="str">
        <f t="shared" si="66"/>
        <v/>
      </c>
      <c r="K925" t="str">
        <f t="shared" si="63"/>
        <v/>
      </c>
    </row>
    <row r="926" spans="1:11" x14ac:dyDescent="0.2">
      <c r="A926" t="str">
        <f>IF(LEN(stditems!B926)=0,"",stditems!B926)</f>
        <v>爆裂火焰</v>
      </c>
      <c r="B926" t="str">
        <f>IF(stditems!C926=15,"装备位置:头盔",IF(OR(stditems!C926=19,stditems!C926=20,stditems!C926=21),"装备位置:项链",IF(OR(stditems!C926=5,stditems!C926=6),"装备位置:武器",IF(OR(stditems!C926=10,stditems!C926=11),"装备位置:衣服",IF(stditems!C926=16,"装备位置:斗笠",IF(OR(stditems!C926=22,stditems!C926=23),"装备位置:戒指",IF(OR(stditems!C926=24,stditems!C926=26),"装备位置:手镯",IF(stditems!C926=31,"双击使用物品",IF(stditems!C926=4,"书籍,双击使用",IF(stditems!C926=25,"装备位置:毒符",IF(stditems!C926=41,"任务物品",IF(stditems!C926=56,"强化宝石",IF(stditems!C926=0,"药品",IF(stditems!C926=3,"卷轴",IF(stditems!C926=43,"矿石",IF(stditems!C926=2,"可使用物品",IF(stditems!C926=64,"装备位置:腰带",IF(stditems!C926=62,"装备位置:鞋子",IF(stditems!C926=53,"装备位置:宝石\有气血石功能",IF(stditems!C926=63,"装备位置:灵石",IF(stditems!C926=65,"装备位置:官印",IF(stditems!C926=90,"装备位置:灵玉",IF(OR(stditems!C926=72,stditems!C926=73,stditems!C926=74),"装备位置:称号",IF(stditems!C926=30,"装备位置:勋章",IF(stditems!C926=28,"装备位置:马牌",IF(stditems!C926=12,"装备位置:盾牌",IF(OR(stditems!C926=66,stditems!C926=67),"装备位置:时装衣服",IF(OR(stditems!C926=68,stditems!C926=69),"装备位置:时装武器",IF(OR(stditems!C926=75,stditems!C926=76,stditems!C926=77),"装备位置:时装项链",IF(stditems!C926=78,"装备位置:时装头盔",IF(OR(stditems!C926=79,stditems!C926=80),"装备位置:时装手镯",IF(OR(stditems!C926=81,stditems!C926=82),"装备位置:时装戒指",IF(stditems!C926=83,"装备位置:时装勋章",IF(OR(stditems!C926=84,stditems!C926=85),"装备位置:时装腰带",IF(OR(stditems!C926=86,stditems!C926=87),"装备位置:时装靴子",IF(OR(stditems!C926=88,stditems!C926=89),"装备位置:时装宝石","其他物品"))))))))))))))))))))))))))))))))))))</f>
        <v>书籍,双击使用</v>
      </c>
      <c r="C926" t="str">
        <f>IF(OR(stditems!C926=5,stditems!C926=10,stditems!C926=11,stditems!C926=30,stditems!C926=16,stditems!C926=12,stditems!C926=25),0,IF(OR(stditems!C926=15,stditems!C926=19,stditems!C926=20,stditems!C926=21,stditems!C926=22,stditems!C926=23,stditems!C926=24,stditems!C926=26,stditems!C926=28,stditems!C926=29,stditems!C926=30,stditems!C926=53,stditems!C926=62,stditems!C926=63,stditems!C926=64,stditems!C926=65,stditems!C926=90),stditems!D926,""))</f>
        <v/>
      </c>
      <c r="D926" t="str">
        <f>IF(ISNA( VLOOKUP(C926,attrDesc!A:C,2,FALSE)),"", "\250/"&amp;VLOOKUP(C926,attrDesc!A:C,2,FALSE)&amp;":"&amp;VLOOKUP(C926,attrDesc!A:C,3,FALSE))</f>
        <v/>
      </c>
      <c r="H926" t="str">
        <f t="shared" si="64"/>
        <v>151/书籍,双击使用</v>
      </c>
      <c r="I926" t="str">
        <f t="shared" si="65"/>
        <v>爆裂火焰=151/书籍,双击使用</v>
      </c>
      <c r="J926" t="str">
        <f t="shared" si="66"/>
        <v/>
      </c>
      <c r="K926" t="str">
        <f t="shared" si="63"/>
        <v/>
      </c>
    </row>
    <row r="927" spans="1:11" x14ac:dyDescent="0.2">
      <c r="A927" t="str">
        <f>IF(LEN(stditems!B927)=0,"",stditems!B927)</f>
        <v>火龙气焰</v>
      </c>
      <c r="B927" t="str">
        <f>IF(stditems!C927=15,"装备位置:头盔",IF(OR(stditems!C927=19,stditems!C927=20,stditems!C927=21),"装备位置:项链",IF(OR(stditems!C927=5,stditems!C927=6),"装备位置:武器",IF(OR(stditems!C927=10,stditems!C927=11),"装备位置:衣服",IF(stditems!C927=16,"装备位置:斗笠",IF(OR(stditems!C927=22,stditems!C927=23),"装备位置:戒指",IF(OR(stditems!C927=24,stditems!C927=26),"装备位置:手镯",IF(stditems!C927=31,"双击使用物品",IF(stditems!C927=4,"书籍,双击使用",IF(stditems!C927=25,"装备位置:毒符",IF(stditems!C927=41,"任务物品",IF(stditems!C927=56,"强化宝石",IF(stditems!C927=0,"药品",IF(stditems!C927=3,"卷轴",IF(stditems!C927=43,"矿石",IF(stditems!C927=2,"可使用物品",IF(stditems!C927=64,"装备位置:腰带",IF(stditems!C927=62,"装备位置:鞋子",IF(stditems!C927=53,"装备位置:宝石\有气血石功能",IF(stditems!C927=63,"装备位置:灵石",IF(stditems!C927=65,"装备位置:官印",IF(stditems!C927=90,"装备位置:灵玉",IF(OR(stditems!C927=72,stditems!C927=73,stditems!C927=74),"装备位置:称号",IF(stditems!C927=30,"装备位置:勋章",IF(stditems!C927=28,"装备位置:马牌",IF(stditems!C927=12,"装备位置:盾牌",IF(OR(stditems!C927=66,stditems!C927=67),"装备位置:时装衣服",IF(OR(stditems!C927=68,stditems!C927=69),"装备位置:时装武器",IF(OR(stditems!C927=75,stditems!C927=76,stditems!C927=77),"装备位置:时装项链",IF(stditems!C927=78,"装备位置:时装头盔",IF(OR(stditems!C927=79,stditems!C927=80),"装备位置:时装手镯",IF(OR(stditems!C927=81,stditems!C927=82),"装备位置:时装戒指",IF(stditems!C927=83,"装备位置:时装勋章",IF(OR(stditems!C927=84,stditems!C927=85),"装备位置:时装腰带",IF(OR(stditems!C927=86,stditems!C927=87),"装备位置:时装靴子",IF(OR(stditems!C927=88,stditems!C927=89),"装备位置:时装宝石","其他物品"))))))))))))))))))))))))))))))))))))</f>
        <v>书籍,双击使用</v>
      </c>
      <c r="C927" t="str">
        <f>IF(OR(stditems!C927=5,stditems!C927=10,stditems!C927=11,stditems!C927=30,stditems!C927=16,stditems!C927=12,stditems!C927=25),0,IF(OR(stditems!C927=15,stditems!C927=19,stditems!C927=20,stditems!C927=21,stditems!C927=22,stditems!C927=23,stditems!C927=24,stditems!C927=26,stditems!C927=28,stditems!C927=29,stditems!C927=30,stditems!C927=53,stditems!C927=62,stditems!C927=63,stditems!C927=64,stditems!C927=65,stditems!C927=90),stditems!D927,""))</f>
        <v/>
      </c>
      <c r="D927" t="str">
        <f>IF(ISNA( VLOOKUP(C927,attrDesc!A:C,2,FALSE)),"", "\250/"&amp;VLOOKUP(C927,attrDesc!A:C,2,FALSE)&amp;":"&amp;VLOOKUP(C927,attrDesc!A:C,3,FALSE))</f>
        <v/>
      </c>
      <c r="H927" t="str">
        <f t="shared" si="64"/>
        <v>151/书籍,双击使用</v>
      </c>
      <c r="I927" t="str">
        <f t="shared" si="65"/>
        <v>火龙气焰=151/书籍,双击使用</v>
      </c>
      <c r="J927" t="str">
        <f t="shared" si="66"/>
        <v/>
      </c>
      <c r="K927" t="str">
        <f t="shared" si="63"/>
        <v/>
      </c>
    </row>
    <row r="928" spans="1:11" x14ac:dyDescent="0.2">
      <c r="A928" t="str">
        <f>IF(LEN(stditems!B928)=0,"",stditems!B928)</f>
        <v>流星火雨</v>
      </c>
      <c r="B928" t="str">
        <f>IF(stditems!C928=15,"装备位置:头盔",IF(OR(stditems!C928=19,stditems!C928=20,stditems!C928=21),"装备位置:项链",IF(OR(stditems!C928=5,stditems!C928=6),"装备位置:武器",IF(OR(stditems!C928=10,stditems!C928=11),"装备位置:衣服",IF(stditems!C928=16,"装备位置:斗笠",IF(OR(stditems!C928=22,stditems!C928=23),"装备位置:戒指",IF(OR(stditems!C928=24,stditems!C928=26),"装备位置:手镯",IF(stditems!C928=31,"双击使用物品",IF(stditems!C928=4,"书籍,双击使用",IF(stditems!C928=25,"装备位置:毒符",IF(stditems!C928=41,"任务物品",IF(stditems!C928=56,"强化宝石",IF(stditems!C928=0,"药品",IF(stditems!C928=3,"卷轴",IF(stditems!C928=43,"矿石",IF(stditems!C928=2,"可使用物品",IF(stditems!C928=64,"装备位置:腰带",IF(stditems!C928=62,"装备位置:鞋子",IF(stditems!C928=53,"装备位置:宝石\有气血石功能",IF(stditems!C928=63,"装备位置:灵石",IF(stditems!C928=65,"装备位置:官印",IF(stditems!C928=90,"装备位置:灵玉",IF(OR(stditems!C928=72,stditems!C928=73,stditems!C928=74),"装备位置:称号",IF(stditems!C928=30,"装备位置:勋章",IF(stditems!C928=28,"装备位置:马牌",IF(stditems!C928=12,"装备位置:盾牌",IF(OR(stditems!C928=66,stditems!C928=67),"装备位置:时装衣服",IF(OR(stditems!C928=68,stditems!C928=69),"装备位置:时装武器",IF(OR(stditems!C928=75,stditems!C928=76,stditems!C928=77),"装备位置:时装项链",IF(stditems!C928=78,"装备位置:时装头盔",IF(OR(stditems!C928=79,stditems!C928=80),"装备位置:时装手镯",IF(OR(stditems!C928=81,stditems!C928=82),"装备位置:时装戒指",IF(stditems!C928=83,"装备位置:时装勋章",IF(OR(stditems!C928=84,stditems!C928=85),"装备位置:时装腰带",IF(OR(stditems!C928=86,stditems!C928=87),"装备位置:时装靴子",IF(OR(stditems!C928=88,stditems!C928=89),"装备位置:时装宝石","其他物品"))))))))))))))))))))))))))))))))))))</f>
        <v>书籍,双击使用</v>
      </c>
      <c r="C928" t="str">
        <f>IF(OR(stditems!C928=5,stditems!C928=10,stditems!C928=11,stditems!C928=30,stditems!C928=16,stditems!C928=12,stditems!C928=25),0,IF(OR(stditems!C928=15,stditems!C928=19,stditems!C928=20,stditems!C928=21,stditems!C928=22,stditems!C928=23,stditems!C928=24,stditems!C928=26,stditems!C928=28,stditems!C928=29,stditems!C928=30,stditems!C928=53,stditems!C928=62,stditems!C928=63,stditems!C928=64,stditems!C928=65,stditems!C928=90),stditems!D928,""))</f>
        <v/>
      </c>
      <c r="D928" t="str">
        <f>IF(ISNA( VLOOKUP(C928,attrDesc!A:C,2,FALSE)),"", "\250/"&amp;VLOOKUP(C928,attrDesc!A:C,2,FALSE)&amp;":"&amp;VLOOKUP(C928,attrDesc!A:C,3,FALSE))</f>
        <v/>
      </c>
      <c r="H928" t="str">
        <f t="shared" si="64"/>
        <v>151/书籍,双击使用</v>
      </c>
      <c r="I928" t="str">
        <f t="shared" si="65"/>
        <v>流星火雨=151/书籍,双击使用</v>
      </c>
      <c r="J928" t="str">
        <f t="shared" si="66"/>
        <v/>
      </c>
      <c r="K928" t="str">
        <f t="shared" si="63"/>
        <v/>
      </c>
    </row>
    <row r="929" spans="1:11" x14ac:dyDescent="0.2">
      <c r="A929" t="str">
        <f>IF(LEN(stditems!B929)=0,"",stditems!B929)</f>
        <v>气功波</v>
      </c>
      <c r="B929" t="str">
        <f>IF(stditems!C929=15,"装备位置:头盔",IF(OR(stditems!C929=19,stditems!C929=20,stditems!C929=21),"装备位置:项链",IF(OR(stditems!C929=5,stditems!C929=6),"装备位置:武器",IF(OR(stditems!C929=10,stditems!C929=11),"装备位置:衣服",IF(stditems!C929=16,"装备位置:斗笠",IF(OR(stditems!C929=22,stditems!C929=23),"装备位置:戒指",IF(OR(stditems!C929=24,stditems!C929=26),"装备位置:手镯",IF(stditems!C929=31,"双击使用物品",IF(stditems!C929=4,"书籍,双击使用",IF(stditems!C929=25,"装备位置:毒符",IF(stditems!C929=41,"任务物品",IF(stditems!C929=56,"强化宝石",IF(stditems!C929=0,"药品",IF(stditems!C929=3,"卷轴",IF(stditems!C929=43,"矿石",IF(stditems!C929=2,"可使用物品",IF(stditems!C929=64,"装备位置:腰带",IF(stditems!C929=62,"装备位置:鞋子",IF(stditems!C929=53,"装备位置:宝石\有气血石功能",IF(stditems!C929=63,"装备位置:灵石",IF(stditems!C929=65,"装备位置:官印",IF(stditems!C929=90,"装备位置:灵玉",IF(OR(stditems!C929=72,stditems!C929=73,stditems!C929=74),"装备位置:称号",IF(stditems!C929=30,"装备位置:勋章",IF(stditems!C929=28,"装备位置:马牌",IF(stditems!C929=12,"装备位置:盾牌",IF(OR(stditems!C929=66,stditems!C929=67),"装备位置:时装衣服",IF(OR(stditems!C929=68,stditems!C929=69),"装备位置:时装武器",IF(OR(stditems!C929=75,stditems!C929=76,stditems!C929=77),"装备位置:时装项链",IF(stditems!C929=78,"装备位置:时装头盔",IF(OR(stditems!C929=79,stditems!C929=80),"装备位置:时装手镯",IF(OR(stditems!C929=81,stditems!C929=82),"装备位置:时装戒指",IF(stditems!C929=83,"装备位置:时装勋章",IF(OR(stditems!C929=84,stditems!C929=85),"装备位置:时装腰带",IF(OR(stditems!C929=86,stditems!C929=87),"装备位置:时装靴子",IF(OR(stditems!C929=88,stditems!C929=89),"装备位置:时装宝石","其他物品"))))))))))))))))))))))))))))))))))))</f>
        <v>书籍,双击使用</v>
      </c>
      <c r="C929" t="str">
        <f>IF(OR(stditems!C929=5,stditems!C929=10,stditems!C929=11,stditems!C929=30,stditems!C929=16,stditems!C929=12,stditems!C929=25),0,IF(OR(stditems!C929=15,stditems!C929=19,stditems!C929=20,stditems!C929=21,stditems!C929=22,stditems!C929=23,stditems!C929=24,stditems!C929=26,stditems!C929=28,stditems!C929=29,stditems!C929=30,stditems!C929=53,stditems!C929=62,stditems!C929=63,stditems!C929=64,stditems!C929=65,stditems!C929=90),stditems!D929,""))</f>
        <v/>
      </c>
      <c r="D929" t="str">
        <f>IF(ISNA( VLOOKUP(C929,attrDesc!A:C,2,FALSE)),"", "\250/"&amp;VLOOKUP(C929,attrDesc!A:C,2,FALSE)&amp;":"&amp;VLOOKUP(C929,attrDesc!A:C,3,FALSE))</f>
        <v/>
      </c>
      <c r="H929" t="str">
        <f t="shared" si="64"/>
        <v>151/书籍,双击使用</v>
      </c>
      <c r="I929" t="str">
        <f t="shared" si="65"/>
        <v>气功波=151/书籍,双击使用</v>
      </c>
      <c r="J929" t="str">
        <f t="shared" si="66"/>
        <v/>
      </c>
      <c r="K929" t="str">
        <f t="shared" si="63"/>
        <v/>
      </c>
    </row>
    <row r="930" spans="1:11" x14ac:dyDescent="0.2">
      <c r="A930" t="str">
        <f>IF(LEN(stditems!B930)=0,"",stditems!B930)</f>
        <v>魔法盾</v>
      </c>
      <c r="B930" t="str">
        <f>IF(stditems!C930=15,"装备位置:头盔",IF(OR(stditems!C930=19,stditems!C930=20,stditems!C930=21),"装备位置:项链",IF(OR(stditems!C930=5,stditems!C930=6),"装备位置:武器",IF(OR(stditems!C930=10,stditems!C930=11),"装备位置:衣服",IF(stditems!C930=16,"装备位置:斗笠",IF(OR(stditems!C930=22,stditems!C930=23),"装备位置:戒指",IF(OR(stditems!C930=24,stditems!C930=26),"装备位置:手镯",IF(stditems!C930=31,"双击使用物品",IF(stditems!C930=4,"书籍,双击使用",IF(stditems!C930=25,"装备位置:毒符",IF(stditems!C930=41,"任务物品",IF(stditems!C930=56,"强化宝石",IF(stditems!C930=0,"药品",IF(stditems!C930=3,"卷轴",IF(stditems!C930=43,"矿石",IF(stditems!C930=2,"可使用物品",IF(stditems!C930=64,"装备位置:腰带",IF(stditems!C930=62,"装备位置:鞋子",IF(stditems!C930=53,"装备位置:宝石\有气血石功能",IF(stditems!C930=63,"装备位置:灵石",IF(stditems!C930=65,"装备位置:官印",IF(stditems!C930=90,"装备位置:灵玉",IF(OR(stditems!C930=72,stditems!C930=73,stditems!C930=74),"装备位置:称号",IF(stditems!C930=30,"装备位置:勋章",IF(stditems!C930=28,"装备位置:马牌",IF(stditems!C930=12,"装备位置:盾牌",IF(OR(stditems!C930=66,stditems!C930=67),"装备位置:时装衣服",IF(OR(stditems!C930=68,stditems!C930=69),"装备位置:时装武器",IF(OR(stditems!C930=75,stditems!C930=76,stditems!C930=77),"装备位置:时装项链",IF(stditems!C930=78,"装备位置:时装头盔",IF(OR(stditems!C930=79,stditems!C930=80),"装备位置:时装手镯",IF(OR(stditems!C930=81,stditems!C930=82),"装备位置:时装戒指",IF(stditems!C930=83,"装备位置:时装勋章",IF(OR(stditems!C930=84,stditems!C930=85),"装备位置:时装腰带",IF(OR(stditems!C930=86,stditems!C930=87),"装备位置:时装靴子",IF(OR(stditems!C930=88,stditems!C930=89),"装备位置:时装宝石","其他物品"))))))))))))))))))))))))))))))))))))</f>
        <v>书籍,双击使用</v>
      </c>
      <c r="C930" t="str">
        <f>IF(OR(stditems!C930=5,stditems!C930=10,stditems!C930=11,stditems!C930=30,stditems!C930=16,stditems!C930=12,stditems!C930=25),0,IF(OR(stditems!C930=15,stditems!C930=19,stditems!C930=20,stditems!C930=21,stditems!C930=22,stditems!C930=23,stditems!C930=24,stditems!C930=26,stditems!C930=28,stditems!C930=29,stditems!C930=30,stditems!C930=53,stditems!C930=62,stditems!C930=63,stditems!C930=64,stditems!C930=65,stditems!C930=90),stditems!D930,""))</f>
        <v/>
      </c>
      <c r="D930" t="str">
        <f>IF(ISNA( VLOOKUP(C930,attrDesc!A:C,2,FALSE)),"", "\250/"&amp;VLOOKUP(C930,attrDesc!A:C,2,FALSE)&amp;":"&amp;VLOOKUP(C930,attrDesc!A:C,3,FALSE))</f>
        <v/>
      </c>
      <c r="H930" t="str">
        <f t="shared" si="64"/>
        <v>151/书籍,双击使用</v>
      </c>
      <c r="I930" t="str">
        <f t="shared" si="65"/>
        <v>魔法盾=151/书籍,双击使用</v>
      </c>
      <c r="J930" t="str">
        <f t="shared" si="66"/>
        <v/>
      </c>
      <c r="K930" t="str">
        <f t="shared" si="63"/>
        <v/>
      </c>
    </row>
    <row r="931" spans="1:11" x14ac:dyDescent="0.2">
      <c r="A931" t="str">
        <f>IF(LEN(stditems!B931)=0,"",stditems!B931)</f>
        <v>圣言术</v>
      </c>
      <c r="B931" t="str">
        <f>IF(stditems!C931=15,"装备位置:头盔",IF(OR(stditems!C931=19,stditems!C931=20,stditems!C931=21),"装备位置:项链",IF(OR(stditems!C931=5,stditems!C931=6),"装备位置:武器",IF(OR(stditems!C931=10,stditems!C931=11),"装备位置:衣服",IF(stditems!C931=16,"装备位置:斗笠",IF(OR(stditems!C931=22,stditems!C931=23),"装备位置:戒指",IF(OR(stditems!C931=24,stditems!C931=26),"装备位置:手镯",IF(stditems!C931=31,"双击使用物品",IF(stditems!C931=4,"书籍,双击使用",IF(stditems!C931=25,"装备位置:毒符",IF(stditems!C931=41,"任务物品",IF(stditems!C931=56,"强化宝石",IF(stditems!C931=0,"药品",IF(stditems!C931=3,"卷轴",IF(stditems!C931=43,"矿石",IF(stditems!C931=2,"可使用物品",IF(stditems!C931=64,"装备位置:腰带",IF(stditems!C931=62,"装备位置:鞋子",IF(stditems!C931=53,"装备位置:宝石\有气血石功能",IF(stditems!C931=63,"装备位置:灵石",IF(stditems!C931=65,"装备位置:官印",IF(stditems!C931=90,"装备位置:灵玉",IF(OR(stditems!C931=72,stditems!C931=73,stditems!C931=74),"装备位置:称号",IF(stditems!C931=30,"装备位置:勋章",IF(stditems!C931=28,"装备位置:马牌",IF(stditems!C931=12,"装备位置:盾牌",IF(OR(stditems!C931=66,stditems!C931=67),"装备位置:时装衣服",IF(OR(stditems!C931=68,stditems!C931=69),"装备位置:时装武器",IF(OR(stditems!C931=75,stditems!C931=76,stditems!C931=77),"装备位置:时装项链",IF(stditems!C931=78,"装备位置:时装头盔",IF(OR(stditems!C931=79,stditems!C931=80),"装备位置:时装手镯",IF(OR(stditems!C931=81,stditems!C931=82),"装备位置:时装戒指",IF(stditems!C931=83,"装备位置:时装勋章",IF(OR(stditems!C931=84,stditems!C931=85),"装备位置:时装腰带",IF(OR(stditems!C931=86,stditems!C931=87),"装备位置:时装靴子",IF(OR(stditems!C931=88,stditems!C931=89),"装备位置:时装宝石","其他物品"))))))))))))))))))))))))))))))))))))</f>
        <v>书籍,双击使用</v>
      </c>
      <c r="C931" t="str">
        <f>IF(OR(stditems!C931=5,stditems!C931=10,stditems!C931=11,stditems!C931=30,stditems!C931=16,stditems!C931=12,stditems!C931=25),0,IF(OR(stditems!C931=15,stditems!C931=19,stditems!C931=20,stditems!C931=21,stditems!C931=22,stditems!C931=23,stditems!C931=24,stditems!C931=26,stditems!C931=28,stditems!C931=29,stditems!C931=30,stditems!C931=53,stditems!C931=62,stditems!C931=63,stditems!C931=64,stditems!C931=65,stditems!C931=90),stditems!D931,""))</f>
        <v/>
      </c>
      <c r="D931" t="str">
        <f>IF(ISNA( VLOOKUP(C931,attrDesc!A:C,2,FALSE)),"", "\250/"&amp;VLOOKUP(C931,attrDesc!A:C,2,FALSE)&amp;":"&amp;VLOOKUP(C931,attrDesc!A:C,3,FALSE))</f>
        <v/>
      </c>
      <c r="H931" t="str">
        <f t="shared" si="64"/>
        <v>151/书籍,双击使用</v>
      </c>
      <c r="I931" t="str">
        <f t="shared" si="65"/>
        <v>圣言术=151/书籍,双击使用</v>
      </c>
      <c r="J931" t="str">
        <f t="shared" si="66"/>
        <v/>
      </c>
      <c r="K931" t="str">
        <f t="shared" si="63"/>
        <v/>
      </c>
    </row>
    <row r="932" spans="1:11" x14ac:dyDescent="0.2">
      <c r="A932" t="str">
        <f>IF(LEN(stditems!B932)=0,"",stditems!B932)</f>
        <v>乾坤大挪移</v>
      </c>
      <c r="B932" t="str">
        <f>IF(stditems!C932=15,"装备位置:头盔",IF(OR(stditems!C932=19,stditems!C932=20,stditems!C932=21),"装备位置:项链",IF(OR(stditems!C932=5,stditems!C932=6),"装备位置:武器",IF(OR(stditems!C932=10,stditems!C932=11),"装备位置:衣服",IF(stditems!C932=16,"装备位置:斗笠",IF(OR(stditems!C932=22,stditems!C932=23),"装备位置:戒指",IF(OR(stditems!C932=24,stditems!C932=26),"装备位置:手镯",IF(stditems!C932=31,"双击使用物品",IF(stditems!C932=4,"书籍,双击使用",IF(stditems!C932=25,"装备位置:毒符",IF(stditems!C932=41,"任务物品",IF(stditems!C932=56,"强化宝石",IF(stditems!C932=0,"药品",IF(stditems!C932=3,"卷轴",IF(stditems!C932=43,"矿石",IF(stditems!C932=2,"可使用物品",IF(stditems!C932=64,"装备位置:腰带",IF(stditems!C932=62,"装备位置:鞋子",IF(stditems!C932=53,"装备位置:宝石\有气血石功能",IF(stditems!C932=63,"装备位置:灵石",IF(stditems!C932=65,"装备位置:官印",IF(stditems!C932=90,"装备位置:灵玉",IF(OR(stditems!C932=72,stditems!C932=73,stditems!C932=74),"装备位置:称号",IF(stditems!C932=30,"装备位置:勋章",IF(stditems!C932=28,"装备位置:马牌",IF(stditems!C932=12,"装备位置:盾牌",IF(OR(stditems!C932=66,stditems!C932=67),"装备位置:时装衣服",IF(OR(stditems!C932=68,stditems!C932=69),"装备位置:时装武器",IF(OR(stditems!C932=75,stditems!C932=76,stditems!C932=77),"装备位置:时装项链",IF(stditems!C932=78,"装备位置:时装头盔",IF(OR(stditems!C932=79,stditems!C932=80),"装备位置:时装手镯",IF(OR(stditems!C932=81,stditems!C932=82),"装备位置:时装戒指",IF(stditems!C932=83,"装备位置:时装勋章",IF(OR(stditems!C932=84,stditems!C932=85),"装备位置:时装腰带",IF(OR(stditems!C932=86,stditems!C932=87),"装备位置:时装靴子",IF(OR(stditems!C932=88,stditems!C932=89),"装备位置:时装宝石","其他物品"))))))))))))))))))))))))))))))))))))</f>
        <v>书籍,双击使用</v>
      </c>
      <c r="C932" t="str">
        <f>IF(OR(stditems!C932=5,stditems!C932=10,stditems!C932=11,stditems!C932=30,stditems!C932=16,stditems!C932=12,stditems!C932=25),0,IF(OR(stditems!C932=15,stditems!C932=19,stditems!C932=20,stditems!C932=21,stditems!C932=22,stditems!C932=23,stditems!C932=24,stditems!C932=26,stditems!C932=28,stditems!C932=29,stditems!C932=30,stditems!C932=53,stditems!C932=62,stditems!C932=63,stditems!C932=64,stditems!C932=65,stditems!C932=90),stditems!D932,""))</f>
        <v/>
      </c>
      <c r="D932" t="str">
        <f>IF(ISNA( VLOOKUP(C932,attrDesc!A:C,2,FALSE)),"", "\250/"&amp;VLOOKUP(C932,attrDesc!A:C,2,FALSE)&amp;":"&amp;VLOOKUP(C932,attrDesc!A:C,3,FALSE))</f>
        <v/>
      </c>
      <c r="H932" t="str">
        <f t="shared" si="64"/>
        <v>151/书籍,双击使用</v>
      </c>
      <c r="I932" t="str">
        <f t="shared" si="65"/>
        <v>乾坤大挪移=151/书籍,双击使用</v>
      </c>
      <c r="J932" t="str">
        <f t="shared" si="66"/>
        <v/>
      </c>
      <c r="K932" t="str">
        <f t="shared" si="63"/>
        <v/>
      </c>
    </row>
    <row r="933" spans="1:11" x14ac:dyDescent="0.2">
      <c r="A933" t="str">
        <f>IF(LEN(stditems!B933)=0,"",stditems!B933)</f>
        <v>施毒术</v>
      </c>
      <c r="B933" t="str">
        <f>IF(stditems!C933=15,"装备位置:头盔",IF(OR(stditems!C933=19,stditems!C933=20,stditems!C933=21),"装备位置:项链",IF(OR(stditems!C933=5,stditems!C933=6),"装备位置:武器",IF(OR(stditems!C933=10,stditems!C933=11),"装备位置:衣服",IF(stditems!C933=16,"装备位置:斗笠",IF(OR(stditems!C933=22,stditems!C933=23),"装备位置:戒指",IF(OR(stditems!C933=24,stditems!C933=26),"装备位置:手镯",IF(stditems!C933=31,"双击使用物品",IF(stditems!C933=4,"书籍,双击使用",IF(stditems!C933=25,"装备位置:毒符",IF(stditems!C933=41,"任务物品",IF(stditems!C933=56,"强化宝石",IF(stditems!C933=0,"药品",IF(stditems!C933=3,"卷轴",IF(stditems!C933=43,"矿石",IF(stditems!C933=2,"可使用物品",IF(stditems!C933=64,"装备位置:腰带",IF(stditems!C933=62,"装备位置:鞋子",IF(stditems!C933=53,"装备位置:宝石\有气血石功能",IF(stditems!C933=63,"装备位置:灵石",IF(stditems!C933=65,"装备位置:官印",IF(stditems!C933=90,"装备位置:灵玉",IF(OR(stditems!C933=72,stditems!C933=73,stditems!C933=74),"装备位置:称号",IF(stditems!C933=30,"装备位置:勋章",IF(stditems!C933=28,"装备位置:马牌",IF(stditems!C933=12,"装备位置:盾牌",IF(OR(stditems!C933=66,stditems!C933=67),"装备位置:时装衣服",IF(OR(stditems!C933=68,stditems!C933=69),"装备位置:时装武器",IF(OR(stditems!C933=75,stditems!C933=76,stditems!C933=77),"装备位置:时装项链",IF(stditems!C933=78,"装备位置:时装头盔",IF(OR(stditems!C933=79,stditems!C933=80),"装备位置:时装手镯",IF(OR(stditems!C933=81,stditems!C933=82),"装备位置:时装戒指",IF(stditems!C933=83,"装备位置:时装勋章",IF(OR(stditems!C933=84,stditems!C933=85),"装备位置:时装腰带",IF(OR(stditems!C933=86,stditems!C933=87),"装备位置:时装靴子",IF(OR(stditems!C933=88,stditems!C933=89),"装备位置:时装宝石","其他物品"))))))))))))))))))))))))))))))))))))</f>
        <v>书籍,双击使用</v>
      </c>
      <c r="C933" t="str">
        <f>IF(OR(stditems!C933=5,stditems!C933=10,stditems!C933=11,stditems!C933=30,stditems!C933=16,stditems!C933=12,stditems!C933=25),0,IF(OR(stditems!C933=15,stditems!C933=19,stditems!C933=20,stditems!C933=21,stditems!C933=22,stditems!C933=23,stditems!C933=24,stditems!C933=26,stditems!C933=28,stditems!C933=29,stditems!C933=30,stditems!C933=53,stditems!C933=62,stditems!C933=63,stditems!C933=64,stditems!C933=65,stditems!C933=90),stditems!D933,""))</f>
        <v/>
      </c>
      <c r="D933" t="str">
        <f>IF(ISNA( VLOOKUP(C933,attrDesc!A:C,2,FALSE)),"", "\250/"&amp;VLOOKUP(C933,attrDesc!A:C,2,FALSE)&amp;":"&amp;VLOOKUP(C933,attrDesc!A:C,3,FALSE))</f>
        <v/>
      </c>
      <c r="H933" t="str">
        <f t="shared" si="64"/>
        <v>151/书籍,双击使用</v>
      </c>
      <c r="I933" t="str">
        <f t="shared" si="65"/>
        <v>施毒术=151/书籍,双击使用</v>
      </c>
      <c r="J933" t="str">
        <f t="shared" si="66"/>
        <v/>
      </c>
      <c r="K933" t="str">
        <f t="shared" si="63"/>
        <v/>
      </c>
    </row>
    <row r="934" spans="1:11" x14ac:dyDescent="0.2">
      <c r="A934" t="str">
        <f>IF(LEN(stditems!B934)=0,"",stditems!B934)</f>
        <v>蛊毒咒</v>
      </c>
      <c r="B934" t="str">
        <f>IF(stditems!C934=15,"装备位置:头盔",IF(OR(stditems!C934=19,stditems!C934=20,stditems!C934=21),"装备位置:项链",IF(OR(stditems!C934=5,stditems!C934=6),"装备位置:武器",IF(OR(stditems!C934=10,stditems!C934=11),"装备位置:衣服",IF(stditems!C934=16,"装备位置:斗笠",IF(OR(stditems!C934=22,stditems!C934=23),"装备位置:戒指",IF(OR(stditems!C934=24,stditems!C934=26),"装备位置:手镯",IF(stditems!C934=31,"双击使用物品",IF(stditems!C934=4,"书籍,双击使用",IF(stditems!C934=25,"装备位置:毒符",IF(stditems!C934=41,"任务物品",IF(stditems!C934=56,"强化宝石",IF(stditems!C934=0,"药品",IF(stditems!C934=3,"卷轴",IF(stditems!C934=43,"矿石",IF(stditems!C934=2,"可使用物品",IF(stditems!C934=64,"装备位置:腰带",IF(stditems!C934=62,"装备位置:鞋子",IF(stditems!C934=53,"装备位置:宝石\有气血石功能",IF(stditems!C934=63,"装备位置:灵石",IF(stditems!C934=65,"装备位置:官印",IF(stditems!C934=90,"装备位置:灵玉",IF(OR(stditems!C934=72,stditems!C934=73,stditems!C934=74),"装备位置:称号",IF(stditems!C934=30,"装备位置:勋章",IF(stditems!C934=28,"装备位置:马牌",IF(stditems!C934=12,"装备位置:盾牌",IF(OR(stditems!C934=66,stditems!C934=67),"装备位置:时装衣服",IF(OR(stditems!C934=68,stditems!C934=69),"装备位置:时装武器",IF(OR(stditems!C934=75,stditems!C934=76,stditems!C934=77),"装备位置:时装项链",IF(stditems!C934=78,"装备位置:时装头盔",IF(OR(stditems!C934=79,stditems!C934=80),"装备位置:时装手镯",IF(OR(stditems!C934=81,stditems!C934=82),"装备位置:时装戒指",IF(stditems!C934=83,"装备位置:时装勋章",IF(OR(stditems!C934=84,stditems!C934=85),"装备位置:时装腰带",IF(OR(stditems!C934=86,stditems!C934=87),"装备位置:时装靴子",IF(OR(stditems!C934=88,stditems!C934=89),"装备位置:时装宝石","其他物品"))))))))))))))))))))))))))))))))))))</f>
        <v>书籍,双击使用</v>
      </c>
      <c r="C934" t="str">
        <f>IF(OR(stditems!C934=5,stditems!C934=10,stditems!C934=11,stditems!C934=30,stditems!C934=16,stditems!C934=12,stditems!C934=25),0,IF(OR(stditems!C934=15,stditems!C934=19,stditems!C934=20,stditems!C934=21,stditems!C934=22,stditems!C934=23,stditems!C934=24,stditems!C934=26,stditems!C934=28,stditems!C934=29,stditems!C934=30,stditems!C934=53,stditems!C934=62,stditems!C934=63,stditems!C934=64,stditems!C934=65,stditems!C934=90),stditems!D934,""))</f>
        <v/>
      </c>
      <c r="D934" t="str">
        <f>IF(ISNA( VLOOKUP(C934,attrDesc!A:C,2,FALSE)),"", "\250/"&amp;VLOOKUP(C934,attrDesc!A:C,2,FALSE)&amp;":"&amp;VLOOKUP(C934,attrDesc!A:C,3,FALSE))</f>
        <v/>
      </c>
      <c r="H934" t="str">
        <f t="shared" si="64"/>
        <v>151/书籍,双击使用</v>
      </c>
      <c r="I934" t="str">
        <f t="shared" si="65"/>
        <v>蛊毒咒=151/书籍,双击使用</v>
      </c>
      <c r="J934" t="str">
        <f t="shared" si="66"/>
        <v/>
      </c>
      <c r="K934" t="str">
        <f t="shared" si="63"/>
        <v/>
      </c>
    </row>
    <row r="935" spans="1:11" x14ac:dyDescent="0.2">
      <c r="A935" t="str">
        <f>IF(LEN(stditems!B935)=0,"",stditems!B935)</f>
        <v>群体施毒术</v>
      </c>
      <c r="B935" t="str">
        <f>IF(stditems!C935=15,"装备位置:头盔",IF(OR(stditems!C935=19,stditems!C935=20,stditems!C935=21),"装备位置:项链",IF(OR(stditems!C935=5,stditems!C935=6),"装备位置:武器",IF(OR(stditems!C935=10,stditems!C935=11),"装备位置:衣服",IF(stditems!C935=16,"装备位置:斗笠",IF(OR(stditems!C935=22,stditems!C935=23),"装备位置:戒指",IF(OR(stditems!C935=24,stditems!C935=26),"装备位置:手镯",IF(stditems!C935=31,"双击使用物品",IF(stditems!C935=4,"书籍,双击使用",IF(stditems!C935=25,"装备位置:毒符",IF(stditems!C935=41,"任务物品",IF(stditems!C935=56,"强化宝石",IF(stditems!C935=0,"药品",IF(stditems!C935=3,"卷轴",IF(stditems!C935=43,"矿石",IF(stditems!C935=2,"可使用物品",IF(stditems!C935=64,"装备位置:腰带",IF(stditems!C935=62,"装备位置:鞋子",IF(stditems!C935=53,"装备位置:宝石\有气血石功能",IF(stditems!C935=63,"装备位置:灵石",IF(stditems!C935=65,"装备位置:官印",IF(stditems!C935=90,"装备位置:灵玉",IF(OR(stditems!C935=72,stditems!C935=73,stditems!C935=74),"装备位置:称号",IF(stditems!C935=30,"装备位置:勋章",IF(stditems!C935=28,"装备位置:马牌",IF(stditems!C935=12,"装备位置:盾牌",IF(OR(stditems!C935=66,stditems!C935=67),"装备位置:时装衣服",IF(OR(stditems!C935=68,stditems!C935=69),"装备位置:时装武器",IF(OR(stditems!C935=75,stditems!C935=76,stditems!C935=77),"装备位置:时装项链",IF(stditems!C935=78,"装备位置:时装头盔",IF(OR(stditems!C935=79,stditems!C935=80),"装备位置:时装手镯",IF(OR(stditems!C935=81,stditems!C935=82),"装备位置:时装戒指",IF(stditems!C935=83,"装备位置:时装勋章",IF(OR(stditems!C935=84,stditems!C935=85),"装备位置:时装腰带",IF(OR(stditems!C935=86,stditems!C935=87),"装备位置:时装靴子",IF(OR(stditems!C935=88,stditems!C935=89),"装备位置:时装宝石","其他物品"))))))))))))))))))))))))))))))))))))</f>
        <v>书籍,双击使用</v>
      </c>
      <c r="C935" t="str">
        <f>IF(OR(stditems!C935=5,stditems!C935=10,stditems!C935=11,stditems!C935=30,stditems!C935=16,stditems!C935=12,stditems!C935=25),0,IF(OR(stditems!C935=15,stditems!C935=19,stditems!C935=20,stditems!C935=21,stditems!C935=22,stditems!C935=23,stditems!C935=24,stditems!C935=26,stditems!C935=28,stditems!C935=29,stditems!C935=30,stditems!C935=53,stditems!C935=62,stditems!C935=63,stditems!C935=64,stditems!C935=65,stditems!C935=90),stditems!D935,""))</f>
        <v/>
      </c>
      <c r="D935" t="str">
        <f>IF(ISNA( VLOOKUP(C935,attrDesc!A:C,2,FALSE)),"", "\250/"&amp;VLOOKUP(C935,attrDesc!A:C,2,FALSE)&amp;":"&amp;VLOOKUP(C935,attrDesc!A:C,3,FALSE))</f>
        <v/>
      </c>
      <c r="H935" t="str">
        <f t="shared" si="64"/>
        <v>151/书籍,双击使用</v>
      </c>
      <c r="I935" t="str">
        <f t="shared" si="65"/>
        <v>群体施毒术=151/书籍,双击使用</v>
      </c>
      <c r="J935" t="str">
        <f t="shared" si="66"/>
        <v/>
      </c>
      <c r="K935" t="str">
        <f t="shared" si="63"/>
        <v/>
      </c>
    </row>
    <row r="936" spans="1:11" x14ac:dyDescent="0.2">
      <c r="A936" t="str">
        <f>IF(LEN(stditems!B936)=0,"",stditems!B936)</f>
        <v>噬血术</v>
      </c>
      <c r="B936" t="str">
        <f>IF(stditems!C936=15,"装备位置:头盔",IF(OR(stditems!C936=19,stditems!C936=20,stditems!C936=21),"装备位置:项链",IF(OR(stditems!C936=5,stditems!C936=6),"装备位置:武器",IF(OR(stditems!C936=10,stditems!C936=11),"装备位置:衣服",IF(stditems!C936=16,"装备位置:斗笠",IF(OR(stditems!C936=22,stditems!C936=23),"装备位置:戒指",IF(OR(stditems!C936=24,stditems!C936=26),"装备位置:手镯",IF(stditems!C936=31,"双击使用物品",IF(stditems!C936=4,"书籍,双击使用",IF(stditems!C936=25,"装备位置:毒符",IF(stditems!C936=41,"任务物品",IF(stditems!C936=56,"强化宝石",IF(stditems!C936=0,"药品",IF(stditems!C936=3,"卷轴",IF(stditems!C936=43,"矿石",IF(stditems!C936=2,"可使用物品",IF(stditems!C936=64,"装备位置:腰带",IF(stditems!C936=62,"装备位置:鞋子",IF(stditems!C936=53,"装备位置:宝石\有气血石功能",IF(stditems!C936=63,"装备位置:灵石",IF(stditems!C936=65,"装备位置:官印",IF(stditems!C936=90,"装备位置:灵玉",IF(OR(stditems!C936=72,stditems!C936=73,stditems!C936=74),"装备位置:称号",IF(stditems!C936=30,"装备位置:勋章",IF(stditems!C936=28,"装备位置:马牌",IF(stditems!C936=12,"装备位置:盾牌",IF(OR(stditems!C936=66,stditems!C936=67),"装备位置:时装衣服",IF(OR(stditems!C936=68,stditems!C936=69),"装备位置:时装武器",IF(OR(stditems!C936=75,stditems!C936=76,stditems!C936=77),"装备位置:时装项链",IF(stditems!C936=78,"装备位置:时装头盔",IF(OR(stditems!C936=79,stditems!C936=80),"装备位置:时装手镯",IF(OR(stditems!C936=81,stditems!C936=82),"装备位置:时装戒指",IF(stditems!C936=83,"装备位置:时装勋章",IF(OR(stditems!C936=84,stditems!C936=85),"装备位置:时装腰带",IF(OR(stditems!C936=86,stditems!C936=87),"装备位置:时装靴子",IF(OR(stditems!C936=88,stditems!C936=89),"装备位置:时装宝石","其他物品"))))))))))))))))))))))))))))))))))))</f>
        <v>书籍,双击使用</v>
      </c>
      <c r="C936" t="str">
        <f>IF(OR(stditems!C936=5,stditems!C936=10,stditems!C936=11,stditems!C936=30,stditems!C936=16,stditems!C936=12,stditems!C936=25),0,IF(OR(stditems!C936=15,stditems!C936=19,stditems!C936=20,stditems!C936=21,stditems!C936=22,stditems!C936=23,stditems!C936=24,stditems!C936=26,stditems!C936=28,stditems!C936=29,stditems!C936=30,stditems!C936=53,stditems!C936=62,stditems!C936=63,stditems!C936=64,stditems!C936=65,stditems!C936=90),stditems!D936,""))</f>
        <v/>
      </c>
      <c r="D936" t="str">
        <f>IF(ISNA( VLOOKUP(C936,attrDesc!A:C,2,FALSE)),"", "\250/"&amp;VLOOKUP(C936,attrDesc!A:C,2,FALSE)&amp;":"&amp;VLOOKUP(C936,attrDesc!A:C,3,FALSE))</f>
        <v/>
      </c>
      <c r="H936" t="str">
        <f t="shared" si="64"/>
        <v>151/书籍,双击使用</v>
      </c>
      <c r="I936" t="str">
        <f t="shared" si="65"/>
        <v>噬血术=151/书籍,双击使用</v>
      </c>
      <c r="J936" t="str">
        <f t="shared" si="66"/>
        <v/>
      </c>
      <c r="K936" t="str">
        <f t="shared" si="63"/>
        <v/>
      </c>
    </row>
    <row r="937" spans="1:11" x14ac:dyDescent="0.2">
      <c r="A937" t="str">
        <f>IF(LEN(stditems!B937)=0,"",stditems!B937)</f>
        <v>隐身术</v>
      </c>
      <c r="B937" t="str">
        <f>IF(stditems!C937=15,"装备位置:头盔",IF(OR(stditems!C937=19,stditems!C937=20,stditems!C937=21),"装备位置:项链",IF(OR(stditems!C937=5,stditems!C937=6),"装备位置:武器",IF(OR(stditems!C937=10,stditems!C937=11),"装备位置:衣服",IF(stditems!C937=16,"装备位置:斗笠",IF(OR(stditems!C937=22,stditems!C937=23),"装备位置:戒指",IF(OR(stditems!C937=24,stditems!C937=26),"装备位置:手镯",IF(stditems!C937=31,"双击使用物品",IF(stditems!C937=4,"书籍,双击使用",IF(stditems!C937=25,"装备位置:毒符",IF(stditems!C937=41,"任务物品",IF(stditems!C937=56,"强化宝石",IF(stditems!C937=0,"药品",IF(stditems!C937=3,"卷轴",IF(stditems!C937=43,"矿石",IF(stditems!C937=2,"可使用物品",IF(stditems!C937=64,"装备位置:腰带",IF(stditems!C937=62,"装备位置:鞋子",IF(stditems!C937=53,"装备位置:宝石\有气血石功能",IF(stditems!C937=63,"装备位置:灵石",IF(stditems!C937=65,"装备位置:官印",IF(stditems!C937=90,"装备位置:灵玉",IF(OR(stditems!C937=72,stditems!C937=73,stditems!C937=74),"装备位置:称号",IF(stditems!C937=30,"装备位置:勋章",IF(stditems!C937=28,"装备位置:马牌",IF(stditems!C937=12,"装备位置:盾牌",IF(OR(stditems!C937=66,stditems!C937=67),"装备位置:时装衣服",IF(OR(stditems!C937=68,stditems!C937=69),"装备位置:时装武器",IF(OR(stditems!C937=75,stditems!C937=76,stditems!C937=77),"装备位置:时装项链",IF(stditems!C937=78,"装备位置:时装头盔",IF(OR(stditems!C937=79,stditems!C937=80),"装备位置:时装手镯",IF(OR(stditems!C937=81,stditems!C937=82),"装备位置:时装戒指",IF(stditems!C937=83,"装备位置:时装勋章",IF(OR(stditems!C937=84,stditems!C937=85),"装备位置:时装腰带",IF(OR(stditems!C937=86,stditems!C937=87),"装备位置:时装靴子",IF(OR(stditems!C937=88,stditems!C937=89),"装备位置:时装宝石","其他物品"))))))))))))))))))))))))))))))))))))</f>
        <v>书籍,双击使用</v>
      </c>
      <c r="C937" t="str">
        <f>IF(OR(stditems!C937=5,stditems!C937=10,stditems!C937=11,stditems!C937=30,stditems!C937=16,stditems!C937=12,stditems!C937=25),0,IF(OR(stditems!C937=15,stditems!C937=19,stditems!C937=20,stditems!C937=21,stditems!C937=22,stditems!C937=23,stditems!C937=24,stditems!C937=26,stditems!C937=28,stditems!C937=29,stditems!C937=30,stditems!C937=53,stditems!C937=62,stditems!C937=63,stditems!C937=64,stditems!C937=65,stditems!C937=90),stditems!D937,""))</f>
        <v/>
      </c>
      <c r="D937" t="str">
        <f>IF(ISNA( VLOOKUP(C937,attrDesc!A:C,2,FALSE)),"", "\250/"&amp;VLOOKUP(C937,attrDesc!A:C,2,FALSE)&amp;":"&amp;VLOOKUP(C937,attrDesc!A:C,3,FALSE))</f>
        <v/>
      </c>
      <c r="H937" t="str">
        <f t="shared" si="64"/>
        <v>151/书籍,双击使用</v>
      </c>
      <c r="I937" t="str">
        <f t="shared" si="65"/>
        <v>隐身术=151/书籍,双击使用</v>
      </c>
      <c r="J937" t="str">
        <f t="shared" si="66"/>
        <v/>
      </c>
      <c r="K937" t="str">
        <f t="shared" si="63"/>
        <v/>
      </c>
    </row>
    <row r="938" spans="1:11" x14ac:dyDescent="0.2">
      <c r="A938" t="str">
        <f>IF(LEN(stditems!B938)=0,"",stditems!B938)</f>
        <v>禁锢咒</v>
      </c>
      <c r="B938" t="str">
        <f>IF(stditems!C938=15,"装备位置:头盔",IF(OR(stditems!C938=19,stditems!C938=20,stditems!C938=21),"装备位置:项链",IF(OR(stditems!C938=5,stditems!C938=6),"装备位置:武器",IF(OR(stditems!C938=10,stditems!C938=11),"装备位置:衣服",IF(stditems!C938=16,"装备位置:斗笠",IF(OR(stditems!C938=22,stditems!C938=23),"装备位置:戒指",IF(OR(stditems!C938=24,stditems!C938=26),"装备位置:手镯",IF(stditems!C938=31,"双击使用物品",IF(stditems!C938=4,"书籍,双击使用",IF(stditems!C938=25,"装备位置:毒符",IF(stditems!C938=41,"任务物品",IF(stditems!C938=56,"强化宝石",IF(stditems!C938=0,"药品",IF(stditems!C938=3,"卷轴",IF(stditems!C938=43,"矿石",IF(stditems!C938=2,"可使用物品",IF(stditems!C938=64,"装备位置:腰带",IF(stditems!C938=62,"装备位置:鞋子",IF(stditems!C938=53,"装备位置:宝石\有气血石功能",IF(stditems!C938=63,"装备位置:灵石",IF(stditems!C938=65,"装备位置:官印",IF(stditems!C938=90,"装备位置:灵玉",IF(OR(stditems!C938=72,stditems!C938=73,stditems!C938=74),"装备位置:称号",IF(stditems!C938=30,"装备位置:勋章",IF(stditems!C938=28,"装备位置:马牌",IF(stditems!C938=12,"装备位置:盾牌",IF(OR(stditems!C938=66,stditems!C938=67),"装备位置:时装衣服",IF(OR(stditems!C938=68,stditems!C938=69),"装备位置:时装武器",IF(OR(stditems!C938=75,stditems!C938=76,stditems!C938=77),"装备位置:时装项链",IF(stditems!C938=78,"装备位置:时装头盔",IF(OR(stditems!C938=79,stditems!C938=80),"装备位置:时装手镯",IF(OR(stditems!C938=81,stditems!C938=82),"装备位置:时装戒指",IF(stditems!C938=83,"装备位置:时装勋章",IF(OR(stditems!C938=84,stditems!C938=85),"装备位置:时装腰带",IF(OR(stditems!C938=86,stditems!C938=87),"装备位置:时装靴子",IF(OR(stditems!C938=88,stditems!C938=89),"装备位置:时装宝石","其他物品"))))))))))))))))))))))))))))))))))))</f>
        <v>书籍,双击使用</v>
      </c>
      <c r="C938" t="str">
        <f>IF(OR(stditems!C938=5,stditems!C938=10,stditems!C938=11,stditems!C938=30,stditems!C938=16,stditems!C938=12,stditems!C938=25),0,IF(OR(stditems!C938=15,stditems!C938=19,stditems!C938=20,stditems!C938=21,stditems!C938=22,stditems!C938=23,stditems!C938=24,stditems!C938=26,stditems!C938=28,stditems!C938=29,stditems!C938=30,stditems!C938=53,stditems!C938=62,stditems!C938=63,stditems!C938=64,stditems!C938=65,stditems!C938=90),stditems!D938,""))</f>
        <v/>
      </c>
      <c r="D938" t="str">
        <f>IF(ISNA( VLOOKUP(C938,attrDesc!A:C,2,FALSE)),"", "\250/"&amp;VLOOKUP(C938,attrDesc!A:C,2,FALSE)&amp;":"&amp;VLOOKUP(C938,attrDesc!A:C,3,FALSE))</f>
        <v/>
      </c>
      <c r="H938" t="str">
        <f t="shared" si="64"/>
        <v>151/书籍,双击使用</v>
      </c>
      <c r="I938" t="str">
        <f t="shared" si="65"/>
        <v>禁锢咒=151/书籍,双击使用</v>
      </c>
      <c r="J938" t="str">
        <f t="shared" si="66"/>
        <v/>
      </c>
      <c r="K938" t="str">
        <f t="shared" si="63"/>
        <v/>
      </c>
    </row>
    <row r="939" spans="1:11" x14ac:dyDescent="0.2">
      <c r="A939" t="str">
        <f>IF(LEN(stditems!B939)=0,"",stditems!B939)</f>
        <v>集体隐身术</v>
      </c>
      <c r="B939" t="str">
        <f>IF(stditems!C939=15,"装备位置:头盔",IF(OR(stditems!C939=19,stditems!C939=20,stditems!C939=21),"装备位置:项链",IF(OR(stditems!C939=5,stditems!C939=6),"装备位置:武器",IF(OR(stditems!C939=10,stditems!C939=11),"装备位置:衣服",IF(stditems!C939=16,"装备位置:斗笠",IF(OR(stditems!C939=22,stditems!C939=23),"装备位置:戒指",IF(OR(stditems!C939=24,stditems!C939=26),"装备位置:手镯",IF(stditems!C939=31,"双击使用物品",IF(stditems!C939=4,"书籍,双击使用",IF(stditems!C939=25,"装备位置:毒符",IF(stditems!C939=41,"任务物品",IF(stditems!C939=56,"强化宝石",IF(stditems!C939=0,"药品",IF(stditems!C939=3,"卷轴",IF(stditems!C939=43,"矿石",IF(stditems!C939=2,"可使用物品",IF(stditems!C939=64,"装备位置:腰带",IF(stditems!C939=62,"装备位置:鞋子",IF(stditems!C939=53,"装备位置:宝石\有气血石功能",IF(stditems!C939=63,"装备位置:灵石",IF(stditems!C939=65,"装备位置:官印",IF(stditems!C939=90,"装备位置:灵玉",IF(OR(stditems!C939=72,stditems!C939=73,stditems!C939=74),"装备位置:称号",IF(stditems!C939=30,"装备位置:勋章",IF(stditems!C939=28,"装备位置:马牌",IF(stditems!C939=12,"装备位置:盾牌",IF(OR(stditems!C939=66,stditems!C939=67),"装备位置:时装衣服",IF(OR(stditems!C939=68,stditems!C939=69),"装备位置:时装武器",IF(OR(stditems!C939=75,stditems!C939=76,stditems!C939=77),"装备位置:时装项链",IF(stditems!C939=78,"装备位置:时装头盔",IF(OR(stditems!C939=79,stditems!C939=80),"装备位置:时装手镯",IF(OR(stditems!C939=81,stditems!C939=82),"装备位置:时装戒指",IF(stditems!C939=83,"装备位置:时装勋章",IF(OR(stditems!C939=84,stditems!C939=85),"装备位置:时装腰带",IF(OR(stditems!C939=86,stditems!C939=87),"装备位置:时装靴子",IF(OR(stditems!C939=88,stditems!C939=89),"装备位置:时装宝石","其他物品"))))))))))))))))))))))))))))))))))))</f>
        <v>书籍,双击使用</v>
      </c>
      <c r="C939" t="str">
        <f>IF(OR(stditems!C939=5,stditems!C939=10,stditems!C939=11,stditems!C939=30,stditems!C939=16,stditems!C939=12,stditems!C939=25),0,IF(OR(stditems!C939=15,stditems!C939=19,stditems!C939=20,stditems!C939=21,stditems!C939=22,stditems!C939=23,stditems!C939=24,stditems!C939=26,stditems!C939=28,stditems!C939=29,stditems!C939=30,stditems!C939=53,stditems!C939=62,stditems!C939=63,stditems!C939=64,stditems!C939=65,stditems!C939=90),stditems!D939,""))</f>
        <v/>
      </c>
      <c r="D939" t="str">
        <f>IF(ISNA( VLOOKUP(C939,attrDesc!A:C,2,FALSE)),"", "\250/"&amp;VLOOKUP(C939,attrDesc!A:C,2,FALSE)&amp;":"&amp;VLOOKUP(C939,attrDesc!A:C,3,FALSE))</f>
        <v/>
      </c>
      <c r="H939" t="str">
        <f t="shared" si="64"/>
        <v>151/书籍,双击使用</v>
      </c>
      <c r="I939" t="str">
        <f t="shared" si="65"/>
        <v>集体隐身术=151/书籍,双击使用</v>
      </c>
      <c r="J939" t="str">
        <f t="shared" si="66"/>
        <v/>
      </c>
      <c r="K939" t="str">
        <f t="shared" si="63"/>
        <v/>
      </c>
    </row>
    <row r="940" spans="1:11" x14ac:dyDescent="0.2">
      <c r="A940" t="str">
        <f>IF(LEN(stditems!B940)=0,"",stditems!B940)</f>
        <v>裂神符</v>
      </c>
      <c r="B940" t="str">
        <f>IF(stditems!C940=15,"装备位置:头盔",IF(OR(stditems!C940=19,stditems!C940=20,stditems!C940=21),"装备位置:项链",IF(OR(stditems!C940=5,stditems!C940=6),"装备位置:武器",IF(OR(stditems!C940=10,stditems!C940=11),"装备位置:衣服",IF(stditems!C940=16,"装备位置:斗笠",IF(OR(stditems!C940=22,stditems!C940=23),"装备位置:戒指",IF(OR(stditems!C940=24,stditems!C940=26),"装备位置:手镯",IF(stditems!C940=31,"双击使用物品",IF(stditems!C940=4,"书籍,双击使用",IF(stditems!C940=25,"装备位置:毒符",IF(stditems!C940=41,"任务物品",IF(stditems!C940=56,"强化宝石",IF(stditems!C940=0,"药品",IF(stditems!C940=3,"卷轴",IF(stditems!C940=43,"矿石",IF(stditems!C940=2,"可使用物品",IF(stditems!C940=64,"装备位置:腰带",IF(stditems!C940=62,"装备位置:鞋子",IF(stditems!C940=53,"装备位置:宝石\有气血石功能",IF(stditems!C940=63,"装备位置:灵石",IF(stditems!C940=65,"装备位置:官印",IF(stditems!C940=90,"装备位置:灵玉",IF(OR(stditems!C940=72,stditems!C940=73,stditems!C940=74),"装备位置:称号",IF(stditems!C940=30,"装备位置:勋章",IF(stditems!C940=28,"装备位置:马牌",IF(stditems!C940=12,"装备位置:盾牌",IF(OR(stditems!C940=66,stditems!C940=67),"装备位置:时装衣服",IF(OR(stditems!C940=68,stditems!C940=69),"装备位置:时装武器",IF(OR(stditems!C940=75,stditems!C940=76,stditems!C940=77),"装备位置:时装项链",IF(stditems!C940=78,"装备位置:时装头盔",IF(OR(stditems!C940=79,stditems!C940=80),"装备位置:时装手镯",IF(OR(stditems!C940=81,stditems!C940=82),"装备位置:时装戒指",IF(stditems!C940=83,"装备位置:时装勋章",IF(OR(stditems!C940=84,stditems!C940=85),"装备位置:时装腰带",IF(OR(stditems!C940=86,stditems!C940=87),"装备位置:时装靴子",IF(OR(stditems!C940=88,stditems!C940=89),"装备位置:时装宝石","其他物品"))))))))))))))))))))))))))))))))))))</f>
        <v>书籍,双击使用</v>
      </c>
      <c r="C940" t="str">
        <f>IF(OR(stditems!C940=5,stditems!C940=10,stditems!C940=11,stditems!C940=30,stditems!C940=16,stditems!C940=12,stditems!C940=25),0,IF(OR(stditems!C940=15,stditems!C940=19,stditems!C940=20,stditems!C940=21,stditems!C940=22,stditems!C940=23,stditems!C940=24,stditems!C940=26,stditems!C940=28,stditems!C940=29,stditems!C940=30,stditems!C940=53,stditems!C940=62,stditems!C940=63,stditems!C940=64,stditems!C940=65,stditems!C940=90),stditems!D940,""))</f>
        <v/>
      </c>
      <c r="D940" t="str">
        <f>IF(ISNA( VLOOKUP(C940,attrDesc!A:C,2,FALSE)),"", "\250/"&amp;VLOOKUP(C940,attrDesc!A:C,2,FALSE)&amp;":"&amp;VLOOKUP(C940,attrDesc!A:C,3,FALSE))</f>
        <v/>
      </c>
      <c r="H940" t="str">
        <f t="shared" si="64"/>
        <v>151/书籍,双击使用</v>
      </c>
      <c r="I940" t="str">
        <f t="shared" si="65"/>
        <v>裂神符=151/书籍,双击使用</v>
      </c>
      <c r="J940" t="str">
        <f t="shared" si="66"/>
        <v/>
      </c>
      <c r="K940" t="str">
        <f t="shared" si="63"/>
        <v/>
      </c>
    </row>
    <row r="941" spans="1:11" x14ac:dyDescent="0.2">
      <c r="A941" t="str">
        <f>IF(LEN(stditems!B941)=0,"",stditems!B941)</f>
        <v>潜行术</v>
      </c>
      <c r="B941" t="str">
        <f>IF(stditems!C941=15,"装备位置:头盔",IF(OR(stditems!C941=19,stditems!C941=20,stditems!C941=21),"装备位置:项链",IF(OR(stditems!C941=5,stditems!C941=6),"装备位置:武器",IF(OR(stditems!C941=10,stditems!C941=11),"装备位置:衣服",IF(stditems!C941=16,"装备位置:斗笠",IF(OR(stditems!C941=22,stditems!C941=23),"装备位置:戒指",IF(OR(stditems!C941=24,stditems!C941=26),"装备位置:手镯",IF(stditems!C941=31,"双击使用物品",IF(stditems!C941=4,"书籍,双击使用",IF(stditems!C941=25,"装备位置:毒符",IF(stditems!C941=41,"任务物品",IF(stditems!C941=56,"强化宝石",IF(stditems!C941=0,"药品",IF(stditems!C941=3,"卷轴",IF(stditems!C941=43,"矿石",IF(stditems!C941=2,"可使用物品",IF(stditems!C941=64,"装备位置:腰带",IF(stditems!C941=62,"装备位置:鞋子",IF(stditems!C941=53,"装备位置:宝石\有气血石功能",IF(stditems!C941=63,"装备位置:灵石",IF(stditems!C941=65,"装备位置:官印",IF(stditems!C941=90,"装备位置:灵玉",IF(OR(stditems!C941=72,stditems!C941=73,stditems!C941=74),"装备位置:称号",IF(stditems!C941=30,"装备位置:勋章",IF(stditems!C941=28,"装备位置:马牌",IF(stditems!C941=12,"装备位置:盾牌",IF(OR(stditems!C941=66,stditems!C941=67),"装备位置:时装衣服",IF(OR(stditems!C941=68,stditems!C941=69),"装备位置:时装武器",IF(OR(stditems!C941=75,stditems!C941=76,stditems!C941=77),"装备位置:时装项链",IF(stditems!C941=78,"装备位置:时装头盔",IF(OR(stditems!C941=79,stditems!C941=80),"装备位置:时装手镯",IF(OR(stditems!C941=81,stditems!C941=82),"装备位置:时装戒指",IF(stditems!C941=83,"装备位置:时装勋章",IF(OR(stditems!C941=84,stditems!C941=85),"装备位置:时装腰带",IF(OR(stditems!C941=86,stditems!C941=87),"装备位置:时装靴子",IF(OR(stditems!C941=88,stditems!C941=89),"装备位置:时装宝石","其他物品"))))))))))))))))))))))))))))))))))))</f>
        <v>书籍,双击使用</v>
      </c>
      <c r="C941" t="str">
        <f>IF(OR(stditems!C941=5,stditems!C941=10,stditems!C941=11,stditems!C941=30,stditems!C941=16,stditems!C941=12,stditems!C941=25),0,IF(OR(stditems!C941=15,stditems!C941=19,stditems!C941=20,stditems!C941=21,stditems!C941=22,stditems!C941=23,stditems!C941=24,stditems!C941=26,stditems!C941=28,stditems!C941=29,stditems!C941=30,stditems!C941=53,stditems!C941=62,stditems!C941=63,stditems!C941=64,stditems!C941=65,stditems!C941=90),stditems!D941,""))</f>
        <v/>
      </c>
      <c r="D941" t="str">
        <f>IF(ISNA( VLOOKUP(C941,attrDesc!A:C,2,FALSE)),"", "\250/"&amp;VLOOKUP(C941,attrDesc!A:C,2,FALSE)&amp;":"&amp;VLOOKUP(C941,attrDesc!A:C,3,FALSE))</f>
        <v/>
      </c>
      <c r="H941" t="str">
        <f t="shared" si="64"/>
        <v>151/书籍,双击使用</v>
      </c>
      <c r="I941" t="str">
        <f t="shared" si="65"/>
        <v>潜行术=151/书籍,双击使用</v>
      </c>
      <c r="J941" t="str">
        <f t="shared" si="66"/>
        <v/>
      </c>
      <c r="K941" t="str">
        <f t="shared" si="63"/>
        <v/>
      </c>
    </row>
    <row r="942" spans="1:11" x14ac:dyDescent="0.2">
      <c r="A942" t="str">
        <f>IF(LEN(stditems!B942)=0,"",stditems!B942)</f>
        <v>飓风破</v>
      </c>
      <c r="B942" t="str">
        <f>IF(stditems!C942=15,"装备位置:头盔",IF(OR(stditems!C942=19,stditems!C942=20,stditems!C942=21),"装备位置:项链",IF(OR(stditems!C942=5,stditems!C942=6),"装备位置:武器",IF(OR(stditems!C942=10,stditems!C942=11),"装备位置:衣服",IF(stditems!C942=16,"装备位置:斗笠",IF(OR(stditems!C942=22,stditems!C942=23),"装备位置:戒指",IF(OR(stditems!C942=24,stditems!C942=26),"装备位置:手镯",IF(stditems!C942=31,"双击使用物品",IF(stditems!C942=4,"书籍,双击使用",IF(stditems!C942=25,"装备位置:毒符",IF(stditems!C942=41,"任务物品",IF(stditems!C942=56,"强化宝石",IF(stditems!C942=0,"药品",IF(stditems!C942=3,"卷轴",IF(stditems!C942=43,"矿石",IF(stditems!C942=2,"可使用物品",IF(stditems!C942=64,"装备位置:腰带",IF(stditems!C942=62,"装备位置:鞋子",IF(stditems!C942=53,"装备位置:宝石\有气血石功能",IF(stditems!C942=63,"装备位置:灵石",IF(stditems!C942=65,"装备位置:官印",IF(stditems!C942=90,"装备位置:灵玉",IF(OR(stditems!C942=72,stditems!C942=73,stditems!C942=74),"装备位置:称号",IF(stditems!C942=30,"装备位置:勋章",IF(stditems!C942=28,"装备位置:马牌",IF(stditems!C942=12,"装备位置:盾牌",IF(OR(stditems!C942=66,stditems!C942=67),"装备位置:时装衣服",IF(OR(stditems!C942=68,stditems!C942=69),"装备位置:时装武器",IF(OR(stditems!C942=75,stditems!C942=76,stditems!C942=77),"装备位置:时装项链",IF(stditems!C942=78,"装备位置:时装头盔",IF(OR(stditems!C942=79,stditems!C942=80),"装备位置:时装手镯",IF(OR(stditems!C942=81,stditems!C942=82),"装备位置:时装戒指",IF(stditems!C942=83,"装备位置:时装勋章",IF(OR(stditems!C942=84,stditems!C942=85),"装备位置:时装腰带",IF(OR(stditems!C942=86,stditems!C942=87),"装备位置:时装靴子",IF(OR(stditems!C942=88,stditems!C942=89),"装备位置:时装宝石","其他物品"))))))))))))))))))))))))))))))))))))</f>
        <v>书籍,双击使用</v>
      </c>
      <c r="C942" t="str">
        <f>IF(OR(stditems!C942=5,stditems!C942=10,stditems!C942=11,stditems!C942=30,stditems!C942=16,stditems!C942=12,stditems!C942=25),0,IF(OR(stditems!C942=15,stditems!C942=19,stditems!C942=20,stditems!C942=21,stditems!C942=22,stditems!C942=23,stditems!C942=24,stditems!C942=26,stditems!C942=28,stditems!C942=29,stditems!C942=30,stditems!C942=53,stditems!C942=62,stditems!C942=63,stditems!C942=64,stditems!C942=65,stditems!C942=90),stditems!D942,""))</f>
        <v/>
      </c>
      <c r="D942" t="str">
        <f>IF(ISNA( VLOOKUP(C942,attrDesc!A:C,2,FALSE)),"", "\250/"&amp;VLOOKUP(C942,attrDesc!A:C,2,FALSE)&amp;":"&amp;VLOOKUP(C942,attrDesc!A:C,3,FALSE))</f>
        <v/>
      </c>
      <c r="H942" t="str">
        <f t="shared" si="64"/>
        <v>151/书籍,双击使用</v>
      </c>
      <c r="I942" t="str">
        <f t="shared" si="65"/>
        <v>飓风破=151/书籍,双击使用</v>
      </c>
      <c r="J942" t="str">
        <f t="shared" si="66"/>
        <v/>
      </c>
      <c r="K942" t="str">
        <f t="shared" si="63"/>
        <v/>
      </c>
    </row>
    <row r="943" spans="1:11" x14ac:dyDescent="0.2">
      <c r="A943" t="str">
        <f>IF(LEN(stditems!B943)=0,"",stditems!B943)</f>
        <v>无极真气</v>
      </c>
      <c r="B943" t="str">
        <f>IF(stditems!C943=15,"装备位置:头盔",IF(OR(stditems!C943=19,stditems!C943=20,stditems!C943=21),"装备位置:项链",IF(OR(stditems!C943=5,stditems!C943=6),"装备位置:武器",IF(OR(stditems!C943=10,stditems!C943=11),"装备位置:衣服",IF(stditems!C943=16,"装备位置:斗笠",IF(OR(stditems!C943=22,stditems!C943=23),"装备位置:戒指",IF(OR(stditems!C943=24,stditems!C943=26),"装备位置:手镯",IF(stditems!C943=31,"双击使用物品",IF(stditems!C943=4,"书籍,双击使用",IF(stditems!C943=25,"装备位置:毒符",IF(stditems!C943=41,"任务物品",IF(stditems!C943=56,"强化宝石",IF(stditems!C943=0,"药品",IF(stditems!C943=3,"卷轴",IF(stditems!C943=43,"矿石",IF(stditems!C943=2,"可使用物品",IF(stditems!C943=64,"装备位置:腰带",IF(stditems!C943=62,"装备位置:鞋子",IF(stditems!C943=53,"装备位置:宝石\有气血石功能",IF(stditems!C943=63,"装备位置:灵石",IF(stditems!C943=65,"装备位置:官印",IF(stditems!C943=90,"装备位置:灵玉",IF(OR(stditems!C943=72,stditems!C943=73,stditems!C943=74),"装备位置:称号",IF(stditems!C943=30,"装备位置:勋章",IF(stditems!C943=28,"装备位置:马牌",IF(stditems!C943=12,"装备位置:盾牌",IF(OR(stditems!C943=66,stditems!C943=67),"装备位置:时装衣服",IF(OR(stditems!C943=68,stditems!C943=69),"装备位置:时装武器",IF(OR(stditems!C943=75,stditems!C943=76,stditems!C943=77),"装备位置:时装项链",IF(stditems!C943=78,"装备位置:时装头盔",IF(OR(stditems!C943=79,stditems!C943=80),"装备位置:时装手镯",IF(OR(stditems!C943=81,stditems!C943=82),"装备位置:时装戒指",IF(stditems!C943=83,"装备位置:时装勋章",IF(OR(stditems!C943=84,stditems!C943=85),"装备位置:时装腰带",IF(OR(stditems!C943=86,stditems!C943=87),"装备位置:时装靴子",IF(OR(stditems!C943=88,stditems!C943=89),"装备位置:时装宝石","其他物品"))))))))))))))))))))))))))))))))))))</f>
        <v>书籍,双击使用</v>
      </c>
      <c r="C943" t="str">
        <f>IF(OR(stditems!C943=5,stditems!C943=10,stditems!C943=11,stditems!C943=30,stditems!C943=16,stditems!C943=12,stditems!C943=25),0,IF(OR(stditems!C943=15,stditems!C943=19,stditems!C943=20,stditems!C943=21,stditems!C943=22,stditems!C943=23,stditems!C943=24,stditems!C943=26,stditems!C943=28,stditems!C943=29,stditems!C943=30,stditems!C943=53,stditems!C943=62,stditems!C943=63,stditems!C943=64,stditems!C943=65,stditems!C943=90),stditems!D943,""))</f>
        <v/>
      </c>
      <c r="D943" t="str">
        <f>IF(ISNA( VLOOKUP(C943,attrDesc!A:C,2,FALSE)),"", "\250/"&amp;VLOOKUP(C943,attrDesc!A:C,2,FALSE)&amp;":"&amp;VLOOKUP(C943,attrDesc!A:C,3,FALSE))</f>
        <v/>
      </c>
      <c r="H943" t="str">
        <f t="shared" si="64"/>
        <v>151/书籍,双击使用</v>
      </c>
      <c r="I943" t="str">
        <f t="shared" si="65"/>
        <v>无极真气=151/书籍,双击使用</v>
      </c>
      <c r="J943" t="str">
        <f t="shared" si="66"/>
        <v/>
      </c>
      <c r="K943" t="str">
        <f t="shared" si="63"/>
        <v/>
      </c>
    </row>
    <row r="944" spans="1:11" x14ac:dyDescent="0.2">
      <c r="A944" t="str">
        <f>IF(LEN(stditems!B944)=0,"",stditems!B944)</f>
        <v>死亡之眼</v>
      </c>
      <c r="B944" t="str">
        <f>IF(stditems!C944=15,"装备位置:头盔",IF(OR(stditems!C944=19,stditems!C944=20,stditems!C944=21),"装备位置:项链",IF(OR(stditems!C944=5,stditems!C944=6),"装备位置:武器",IF(OR(stditems!C944=10,stditems!C944=11),"装备位置:衣服",IF(stditems!C944=16,"装备位置:斗笠",IF(OR(stditems!C944=22,stditems!C944=23),"装备位置:戒指",IF(OR(stditems!C944=24,stditems!C944=26),"装备位置:手镯",IF(stditems!C944=31,"双击使用物品",IF(stditems!C944=4,"书籍,双击使用",IF(stditems!C944=25,"装备位置:毒符",IF(stditems!C944=41,"任务物品",IF(stditems!C944=56,"强化宝石",IF(stditems!C944=0,"药品",IF(stditems!C944=3,"卷轴",IF(stditems!C944=43,"矿石",IF(stditems!C944=2,"可使用物品",IF(stditems!C944=64,"装备位置:腰带",IF(stditems!C944=62,"装备位置:鞋子",IF(stditems!C944=53,"装备位置:宝石\有气血石功能",IF(stditems!C944=63,"装备位置:灵石",IF(stditems!C944=65,"装备位置:官印",IF(stditems!C944=90,"装备位置:灵玉",IF(OR(stditems!C944=72,stditems!C944=73,stditems!C944=74),"装备位置:称号",IF(stditems!C944=30,"装备位置:勋章",IF(stditems!C944=28,"装备位置:马牌",IF(stditems!C944=12,"装备位置:盾牌",IF(OR(stditems!C944=66,stditems!C944=67),"装备位置:时装衣服",IF(OR(stditems!C944=68,stditems!C944=69),"装备位置:时装武器",IF(OR(stditems!C944=75,stditems!C944=76,stditems!C944=77),"装备位置:时装项链",IF(stditems!C944=78,"装备位置:时装头盔",IF(OR(stditems!C944=79,stditems!C944=80),"装备位置:时装手镯",IF(OR(stditems!C944=81,stditems!C944=82),"装备位置:时装戒指",IF(stditems!C944=83,"装备位置:时装勋章",IF(OR(stditems!C944=84,stditems!C944=85),"装备位置:时装腰带",IF(OR(stditems!C944=86,stditems!C944=87),"装备位置:时装靴子",IF(OR(stditems!C944=88,stditems!C944=89),"装备位置:时装宝石","其他物品"))))))))))))))))))))))))))))))))))))</f>
        <v>书籍,双击使用</v>
      </c>
      <c r="C944" t="str">
        <f>IF(OR(stditems!C944=5,stditems!C944=10,stditems!C944=11,stditems!C944=30,stditems!C944=16,stditems!C944=12,stditems!C944=25),0,IF(OR(stditems!C944=15,stditems!C944=19,stditems!C944=20,stditems!C944=21,stditems!C944=22,stditems!C944=23,stditems!C944=24,stditems!C944=26,stditems!C944=28,stditems!C944=29,stditems!C944=30,stditems!C944=53,stditems!C944=62,stditems!C944=63,stditems!C944=64,stditems!C944=65,stditems!C944=90),stditems!D944,""))</f>
        <v/>
      </c>
      <c r="D944" t="str">
        <f>IF(ISNA( VLOOKUP(C944,attrDesc!A:C,2,FALSE)),"", "\250/"&amp;VLOOKUP(C944,attrDesc!A:C,2,FALSE)&amp;":"&amp;VLOOKUP(C944,attrDesc!A:C,3,FALSE))</f>
        <v/>
      </c>
      <c r="H944" t="str">
        <f t="shared" si="64"/>
        <v>151/书籍,双击使用</v>
      </c>
      <c r="I944" t="str">
        <f t="shared" si="65"/>
        <v>死亡之眼=151/书籍,双击使用</v>
      </c>
      <c r="J944" t="str">
        <f t="shared" si="66"/>
        <v/>
      </c>
      <c r="K944" t="str">
        <f t="shared" si="63"/>
        <v/>
      </c>
    </row>
    <row r="945" spans="1:11" x14ac:dyDescent="0.2">
      <c r="A945" t="str">
        <f>IF(LEN(stditems!B945)=0,"",stditems!B945)</f>
        <v>灵魂火符</v>
      </c>
      <c r="B945" t="str">
        <f>IF(stditems!C945=15,"装备位置:头盔",IF(OR(stditems!C945=19,stditems!C945=20,stditems!C945=21),"装备位置:项链",IF(OR(stditems!C945=5,stditems!C945=6),"装备位置:武器",IF(OR(stditems!C945=10,stditems!C945=11),"装备位置:衣服",IF(stditems!C945=16,"装备位置:斗笠",IF(OR(stditems!C945=22,stditems!C945=23),"装备位置:戒指",IF(OR(stditems!C945=24,stditems!C945=26),"装备位置:手镯",IF(stditems!C945=31,"双击使用物品",IF(stditems!C945=4,"书籍,双击使用",IF(stditems!C945=25,"装备位置:毒符",IF(stditems!C945=41,"任务物品",IF(stditems!C945=56,"强化宝石",IF(stditems!C945=0,"药品",IF(stditems!C945=3,"卷轴",IF(stditems!C945=43,"矿石",IF(stditems!C945=2,"可使用物品",IF(stditems!C945=64,"装备位置:腰带",IF(stditems!C945=62,"装备位置:鞋子",IF(stditems!C945=53,"装备位置:宝石\有气血石功能",IF(stditems!C945=63,"装备位置:灵石",IF(stditems!C945=65,"装备位置:官印",IF(stditems!C945=90,"装备位置:灵玉",IF(OR(stditems!C945=72,stditems!C945=73,stditems!C945=74),"装备位置:称号",IF(stditems!C945=30,"装备位置:勋章",IF(stditems!C945=28,"装备位置:马牌",IF(stditems!C945=12,"装备位置:盾牌",IF(OR(stditems!C945=66,stditems!C945=67),"装备位置:时装衣服",IF(OR(stditems!C945=68,stditems!C945=69),"装备位置:时装武器",IF(OR(stditems!C945=75,stditems!C945=76,stditems!C945=77),"装备位置:时装项链",IF(stditems!C945=78,"装备位置:时装头盔",IF(OR(stditems!C945=79,stditems!C945=80),"装备位置:时装手镯",IF(OR(stditems!C945=81,stditems!C945=82),"装备位置:时装戒指",IF(stditems!C945=83,"装备位置:时装勋章",IF(OR(stditems!C945=84,stditems!C945=85),"装备位置:时装腰带",IF(OR(stditems!C945=86,stditems!C945=87),"装备位置:时装靴子",IF(OR(stditems!C945=88,stditems!C945=89),"装备位置:时装宝石","其他物品"))))))))))))))))))))))))))))))))))))</f>
        <v>书籍,双击使用</v>
      </c>
      <c r="C945" t="str">
        <f>IF(OR(stditems!C945=5,stditems!C945=10,stditems!C945=11,stditems!C945=30,stditems!C945=16,stditems!C945=12,stditems!C945=25),0,IF(OR(stditems!C945=15,stditems!C945=19,stditems!C945=20,stditems!C945=21,stditems!C945=22,stditems!C945=23,stditems!C945=24,stditems!C945=26,stditems!C945=28,stditems!C945=29,stditems!C945=30,stditems!C945=53,stditems!C945=62,stditems!C945=63,stditems!C945=64,stditems!C945=65,stditems!C945=90),stditems!D945,""))</f>
        <v/>
      </c>
      <c r="D945" t="str">
        <f>IF(ISNA( VLOOKUP(C945,attrDesc!A:C,2,FALSE)),"", "\250/"&amp;VLOOKUP(C945,attrDesc!A:C,2,FALSE)&amp;":"&amp;VLOOKUP(C945,attrDesc!A:C,3,FALSE))</f>
        <v/>
      </c>
      <c r="H945" t="str">
        <f t="shared" si="64"/>
        <v>151/书籍,双击使用</v>
      </c>
      <c r="I945" t="str">
        <f t="shared" si="65"/>
        <v>灵魂火符=151/书籍,双击使用</v>
      </c>
      <c r="J945" t="str">
        <f t="shared" si="66"/>
        <v/>
      </c>
      <c r="K945" t="str">
        <f t="shared" si="63"/>
        <v/>
      </c>
    </row>
    <row r="946" spans="1:11" x14ac:dyDescent="0.2">
      <c r="A946" t="str">
        <f>IF(LEN(stditems!B946)=0,"",stditems!B946)</f>
        <v>召唤骷髅</v>
      </c>
      <c r="B946" t="str">
        <f>IF(stditems!C946=15,"装备位置:头盔",IF(OR(stditems!C946=19,stditems!C946=20,stditems!C946=21),"装备位置:项链",IF(OR(stditems!C946=5,stditems!C946=6),"装备位置:武器",IF(OR(stditems!C946=10,stditems!C946=11),"装备位置:衣服",IF(stditems!C946=16,"装备位置:斗笠",IF(OR(stditems!C946=22,stditems!C946=23),"装备位置:戒指",IF(OR(stditems!C946=24,stditems!C946=26),"装备位置:手镯",IF(stditems!C946=31,"双击使用物品",IF(stditems!C946=4,"书籍,双击使用",IF(stditems!C946=25,"装备位置:毒符",IF(stditems!C946=41,"任务物品",IF(stditems!C946=56,"强化宝石",IF(stditems!C946=0,"药品",IF(stditems!C946=3,"卷轴",IF(stditems!C946=43,"矿石",IF(stditems!C946=2,"可使用物品",IF(stditems!C946=64,"装备位置:腰带",IF(stditems!C946=62,"装备位置:鞋子",IF(stditems!C946=53,"装备位置:宝石\有气血石功能",IF(stditems!C946=63,"装备位置:灵石",IF(stditems!C946=65,"装备位置:官印",IF(stditems!C946=90,"装备位置:灵玉",IF(OR(stditems!C946=72,stditems!C946=73,stditems!C946=74),"装备位置:称号",IF(stditems!C946=30,"装备位置:勋章",IF(stditems!C946=28,"装备位置:马牌",IF(stditems!C946=12,"装备位置:盾牌",IF(OR(stditems!C946=66,stditems!C946=67),"装备位置:时装衣服",IF(OR(stditems!C946=68,stditems!C946=69),"装备位置:时装武器",IF(OR(stditems!C946=75,stditems!C946=76,stditems!C946=77),"装备位置:时装项链",IF(stditems!C946=78,"装备位置:时装头盔",IF(OR(stditems!C946=79,stditems!C946=80),"装备位置:时装手镯",IF(OR(stditems!C946=81,stditems!C946=82),"装备位置:时装戒指",IF(stditems!C946=83,"装备位置:时装勋章",IF(OR(stditems!C946=84,stditems!C946=85),"装备位置:时装腰带",IF(OR(stditems!C946=86,stditems!C946=87),"装备位置:时装靴子",IF(OR(stditems!C946=88,stditems!C946=89),"装备位置:时装宝石","其他物品"))))))))))))))))))))))))))))))))))))</f>
        <v>书籍,双击使用</v>
      </c>
      <c r="C946" t="str">
        <f>IF(OR(stditems!C946=5,stditems!C946=10,stditems!C946=11,stditems!C946=30,stditems!C946=16,stditems!C946=12,stditems!C946=25),0,IF(OR(stditems!C946=15,stditems!C946=19,stditems!C946=20,stditems!C946=21,stditems!C946=22,stditems!C946=23,stditems!C946=24,stditems!C946=26,stditems!C946=28,stditems!C946=29,stditems!C946=30,stditems!C946=53,stditems!C946=62,stditems!C946=63,stditems!C946=64,stditems!C946=65,stditems!C946=90),stditems!D946,""))</f>
        <v/>
      </c>
      <c r="D946" t="str">
        <f>IF(ISNA( VLOOKUP(C946,attrDesc!A:C,2,FALSE)),"", "\250/"&amp;VLOOKUP(C946,attrDesc!A:C,2,FALSE)&amp;":"&amp;VLOOKUP(C946,attrDesc!A:C,3,FALSE))</f>
        <v/>
      </c>
      <c r="H946" t="str">
        <f t="shared" si="64"/>
        <v>151/书籍,双击使用</v>
      </c>
      <c r="I946" t="str">
        <f t="shared" si="65"/>
        <v>召唤骷髅=151/书籍,双击使用</v>
      </c>
      <c r="J946" t="str">
        <f t="shared" si="66"/>
        <v/>
      </c>
      <c r="K946" t="str">
        <f t="shared" si="63"/>
        <v/>
      </c>
    </row>
    <row r="947" spans="1:11" x14ac:dyDescent="0.2">
      <c r="A947" t="str">
        <f>IF(LEN(stditems!B947)=0,"",stditems!B947)</f>
        <v>召唤神兽</v>
      </c>
      <c r="B947" t="str">
        <f>IF(stditems!C947=15,"装备位置:头盔",IF(OR(stditems!C947=19,stditems!C947=20,stditems!C947=21),"装备位置:项链",IF(OR(stditems!C947=5,stditems!C947=6),"装备位置:武器",IF(OR(stditems!C947=10,stditems!C947=11),"装备位置:衣服",IF(stditems!C947=16,"装备位置:斗笠",IF(OR(stditems!C947=22,stditems!C947=23),"装备位置:戒指",IF(OR(stditems!C947=24,stditems!C947=26),"装备位置:手镯",IF(stditems!C947=31,"双击使用物品",IF(stditems!C947=4,"书籍,双击使用",IF(stditems!C947=25,"装备位置:毒符",IF(stditems!C947=41,"任务物品",IF(stditems!C947=56,"强化宝石",IF(stditems!C947=0,"药品",IF(stditems!C947=3,"卷轴",IF(stditems!C947=43,"矿石",IF(stditems!C947=2,"可使用物品",IF(stditems!C947=64,"装备位置:腰带",IF(stditems!C947=62,"装备位置:鞋子",IF(stditems!C947=53,"装备位置:宝石\有气血石功能",IF(stditems!C947=63,"装备位置:灵石",IF(stditems!C947=65,"装备位置:官印",IF(stditems!C947=90,"装备位置:灵玉",IF(OR(stditems!C947=72,stditems!C947=73,stditems!C947=74),"装备位置:称号",IF(stditems!C947=30,"装备位置:勋章",IF(stditems!C947=28,"装备位置:马牌",IF(stditems!C947=12,"装备位置:盾牌",IF(OR(stditems!C947=66,stditems!C947=67),"装备位置:时装衣服",IF(OR(stditems!C947=68,stditems!C947=69),"装备位置:时装武器",IF(OR(stditems!C947=75,stditems!C947=76,stditems!C947=77),"装备位置:时装项链",IF(stditems!C947=78,"装备位置:时装头盔",IF(OR(stditems!C947=79,stditems!C947=80),"装备位置:时装手镯",IF(OR(stditems!C947=81,stditems!C947=82),"装备位置:时装戒指",IF(stditems!C947=83,"装备位置:时装勋章",IF(OR(stditems!C947=84,stditems!C947=85),"装备位置:时装腰带",IF(OR(stditems!C947=86,stditems!C947=87),"装备位置:时装靴子",IF(OR(stditems!C947=88,stditems!C947=89),"装备位置:时装宝石","其他物品"))))))))))))))))))))))))))))))))))))</f>
        <v>书籍,双击使用</v>
      </c>
      <c r="C947" t="str">
        <f>IF(OR(stditems!C947=5,stditems!C947=10,stditems!C947=11,stditems!C947=30,stditems!C947=16,stditems!C947=12,stditems!C947=25),0,IF(OR(stditems!C947=15,stditems!C947=19,stditems!C947=20,stditems!C947=21,stditems!C947=22,stditems!C947=23,stditems!C947=24,stditems!C947=26,stditems!C947=28,stditems!C947=29,stditems!C947=30,stditems!C947=53,stditems!C947=62,stditems!C947=63,stditems!C947=64,stditems!C947=65,stditems!C947=90),stditems!D947,""))</f>
        <v/>
      </c>
      <c r="D947" t="str">
        <f>IF(ISNA( VLOOKUP(C947,attrDesc!A:C,2,FALSE)),"", "\250/"&amp;VLOOKUP(C947,attrDesc!A:C,2,FALSE)&amp;":"&amp;VLOOKUP(C947,attrDesc!A:C,3,FALSE))</f>
        <v/>
      </c>
      <c r="H947" t="str">
        <f t="shared" si="64"/>
        <v>151/书籍,双击使用</v>
      </c>
      <c r="I947" t="str">
        <f t="shared" si="65"/>
        <v>召唤神兽=151/书籍,双击使用</v>
      </c>
      <c r="J947" t="str">
        <f t="shared" si="66"/>
        <v/>
      </c>
      <c r="K947" t="str">
        <f t="shared" si="63"/>
        <v/>
      </c>
    </row>
    <row r="948" spans="1:11" x14ac:dyDescent="0.2">
      <c r="A948" t="str">
        <f>IF(LEN(stditems!B948)=0,"",stditems!B948)</f>
        <v>召唤月灵</v>
      </c>
      <c r="B948" t="str">
        <f>IF(stditems!C948=15,"装备位置:头盔",IF(OR(stditems!C948=19,stditems!C948=20,stditems!C948=21),"装备位置:项链",IF(OR(stditems!C948=5,stditems!C948=6),"装备位置:武器",IF(OR(stditems!C948=10,stditems!C948=11),"装备位置:衣服",IF(stditems!C948=16,"装备位置:斗笠",IF(OR(stditems!C948=22,stditems!C948=23),"装备位置:戒指",IF(OR(stditems!C948=24,stditems!C948=26),"装备位置:手镯",IF(stditems!C948=31,"双击使用物品",IF(stditems!C948=4,"书籍,双击使用",IF(stditems!C948=25,"装备位置:毒符",IF(stditems!C948=41,"任务物品",IF(stditems!C948=56,"强化宝石",IF(stditems!C948=0,"药品",IF(stditems!C948=3,"卷轴",IF(stditems!C948=43,"矿石",IF(stditems!C948=2,"可使用物品",IF(stditems!C948=64,"装备位置:腰带",IF(stditems!C948=62,"装备位置:鞋子",IF(stditems!C948=53,"装备位置:宝石\有气血石功能",IF(stditems!C948=63,"装备位置:灵石",IF(stditems!C948=65,"装备位置:官印",IF(stditems!C948=90,"装备位置:灵玉",IF(OR(stditems!C948=72,stditems!C948=73,stditems!C948=74),"装备位置:称号",IF(stditems!C948=30,"装备位置:勋章",IF(stditems!C948=28,"装备位置:马牌",IF(stditems!C948=12,"装备位置:盾牌",IF(OR(stditems!C948=66,stditems!C948=67),"装备位置:时装衣服",IF(OR(stditems!C948=68,stditems!C948=69),"装备位置:时装武器",IF(OR(stditems!C948=75,stditems!C948=76,stditems!C948=77),"装备位置:时装项链",IF(stditems!C948=78,"装备位置:时装头盔",IF(OR(stditems!C948=79,stditems!C948=80),"装备位置:时装手镯",IF(OR(stditems!C948=81,stditems!C948=82),"装备位置:时装戒指",IF(stditems!C948=83,"装备位置:时装勋章",IF(OR(stditems!C948=84,stditems!C948=85),"装备位置:时装腰带",IF(OR(stditems!C948=86,stditems!C948=87),"装备位置:时装靴子",IF(OR(stditems!C948=88,stditems!C948=89),"装备位置:时装宝石","其他物品"))))))))))))))))))))))))))))))))))))</f>
        <v>书籍,双击使用</v>
      </c>
      <c r="C948" t="str">
        <f>IF(OR(stditems!C948=5,stditems!C948=10,stditems!C948=11,stditems!C948=30,stditems!C948=16,stditems!C948=12,stditems!C948=25),0,IF(OR(stditems!C948=15,stditems!C948=19,stditems!C948=20,stditems!C948=21,stditems!C948=22,stditems!C948=23,stditems!C948=24,stditems!C948=26,stditems!C948=28,stditems!C948=29,stditems!C948=30,stditems!C948=53,stditems!C948=62,stditems!C948=63,stditems!C948=64,stditems!C948=65,stditems!C948=90),stditems!D948,""))</f>
        <v/>
      </c>
      <c r="D948" t="str">
        <f>IF(ISNA( VLOOKUP(C948,attrDesc!A:C,2,FALSE)),"", "\250/"&amp;VLOOKUP(C948,attrDesc!A:C,2,FALSE)&amp;":"&amp;VLOOKUP(C948,attrDesc!A:C,3,FALSE))</f>
        <v/>
      </c>
      <c r="H948" t="str">
        <f t="shared" si="64"/>
        <v>151/书籍,双击使用</v>
      </c>
      <c r="I948" t="str">
        <f t="shared" si="65"/>
        <v>召唤月灵=151/书籍,双击使用</v>
      </c>
      <c r="J948" t="str">
        <f t="shared" si="66"/>
        <v/>
      </c>
      <c r="K948" t="str">
        <f t="shared" si="63"/>
        <v/>
      </c>
    </row>
    <row r="949" spans="1:11" x14ac:dyDescent="0.2">
      <c r="A949" t="str">
        <f>IF(LEN(stditems!B949)=0,"",stditems!B949)</f>
        <v>幽冥火符</v>
      </c>
      <c r="B949" t="str">
        <f>IF(stditems!C949=15,"装备位置:头盔",IF(OR(stditems!C949=19,stditems!C949=20,stditems!C949=21),"装备位置:项链",IF(OR(stditems!C949=5,stditems!C949=6),"装备位置:武器",IF(OR(stditems!C949=10,stditems!C949=11),"装备位置:衣服",IF(stditems!C949=16,"装备位置:斗笠",IF(OR(stditems!C949=22,stditems!C949=23),"装备位置:戒指",IF(OR(stditems!C949=24,stditems!C949=26),"装备位置:手镯",IF(stditems!C949=31,"双击使用物品",IF(stditems!C949=4,"书籍,双击使用",IF(stditems!C949=25,"装备位置:毒符",IF(stditems!C949=41,"任务物品",IF(stditems!C949=56,"强化宝石",IF(stditems!C949=0,"药品",IF(stditems!C949=3,"卷轴",IF(stditems!C949=43,"矿石",IF(stditems!C949=2,"可使用物品",IF(stditems!C949=64,"装备位置:腰带",IF(stditems!C949=62,"装备位置:鞋子",IF(stditems!C949=53,"装备位置:宝石\有气血石功能",IF(stditems!C949=63,"装备位置:灵石",IF(stditems!C949=65,"装备位置:官印",IF(stditems!C949=90,"装备位置:灵玉",IF(OR(stditems!C949=72,stditems!C949=73,stditems!C949=74),"装备位置:称号",IF(stditems!C949=30,"装备位置:勋章",IF(stditems!C949=28,"装备位置:马牌",IF(stditems!C949=12,"装备位置:盾牌",IF(OR(stditems!C949=66,stditems!C949=67),"装备位置:时装衣服",IF(OR(stditems!C949=68,stditems!C949=69),"装备位置:时装武器",IF(OR(stditems!C949=75,stditems!C949=76,stditems!C949=77),"装备位置:时装项链",IF(stditems!C949=78,"装备位置:时装头盔",IF(OR(stditems!C949=79,stditems!C949=80),"装备位置:时装手镯",IF(OR(stditems!C949=81,stditems!C949=82),"装备位置:时装戒指",IF(stditems!C949=83,"装备位置:时装勋章",IF(OR(stditems!C949=84,stditems!C949=85),"装备位置:时装腰带",IF(OR(stditems!C949=86,stditems!C949=87),"装备位置:时装靴子",IF(OR(stditems!C949=88,stditems!C949=89),"装备位置:时装宝石","其他物品"))))))))))))))))))))))))))))))))))))</f>
        <v>书籍,双击使用</v>
      </c>
      <c r="C949" t="str">
        <f>IF(OR(stditems!C949=5,stditems!C949=10,stditems!C949=11,stditems!C949=30,stditems!C949=16,stditems!C949=12,stditems!C949=25),0,IF(OR(stditems!C949=15,stditems!C949=19,stditems!C949=20,stditems!C949=21,stditems!C949=22,stditems!C949=23,stditems!C949=24,stditems!C949=26,stditems!C949=28,stditems!C949=29,stditems!C949=30,stditems!C949=53,stditems!C949=62,stditems!C949=63,stditems!C949=64,stditems!C949=65,stditems!C949=90),stditems!D949,""))</f>
        <v/>
      </c>
      <c r="D949" t="str">
        <f>IF(ISNA( VLOOKUP(C949,attrDesc!A:C,2,FALSE)),"", "\250/"&amp;VLOOKUP(C949,attrDesc!A:C,2,FALSE)&amp;":"&amp;VLOOKUP(C949,attrDesc!A:C,3,FALSE))</f>
        <v/>
      </c>
      <c r="H949" t="str">
        <f t="shared" si="64"/>
        <v>151/书籍,双击使用</v>
      </c>
      <c r="I949" t="str">
        <f t="shared" si="65"/>
        <v>幽冥火符=151/书籍,双击使用</v>
      </c>
      <c r="J949" t="str">
        <f t="shared" si="66"/>
        <v/>
      </c>
      <c r="K949" t="str">
        <f t="shared" si="63"/>
        <v/>
      </c>
    </row>
    <row r="950" spans="1:11" x14ac:dyDescent="0.2">
      <c r="A950" t="str">
        <f>IF(LEN(stditems!B950)=0,"",stditems!B950)</f>
        <v>治愈术</v>
      </c>
      <c r="B950" t="str">
        <f>IF(stditems!C950=15,"装备位置:头盔",IF(OR(stditems!C950=19,stditems!C950=20,stditems!C950=21),"装备位置:项链",IF(OR(stditems!C950=5,stditems!C950=6),"装备位置:武器",IF(OR(stditems!C950=10,stditems!C950=11),"装备位置:衣服",IF(stditems!C950=16,"装备位置:斗笠",IF(OR(stditems!C950=22,stditems!C950=23),"装备位置:戒指",IF(OR(stditems!C950=24,stditems!C950=26),"装备位置:手镯",IF(stditems!C950=31,"双击使用物品",IF(stditems!C950=4,"书籍,双击使用",IF(stditems!C950=25,"装备位置:毒符",IF(stditems!C950=41,"任务物品",IF(stditems!C950=56,"强化宝石",IF(stditems!C950=0,"药品",IF(stditems!C950=3,"卷轴",IF(stditems!C950=43,"矿石",IF(stditems!C950=2,"可使用物品",IF(stditems!C950=64,"装备位置:腰带",IF(stditems!C950=62,"装备位置:鞋子",IF(stditems!C950=53,"装备位置:宝石\有气血石功能",IF(stditems!C950=63,"装备位置:灵石",IF(stditems!C950=65,"装备位置:官印",IF(stditems!C950=90,"装备位置:灵玉",IF(OR(stditems!C950=72,stditems!C950=73,stditems!C950=74),"装备位置:称号",IF(stditems!C950=30,"装备位置:勋章",IF(stditems!C950=28,"装备位置:马牌",IF(stditems!C950=12,"装备位置:盾牌",IF(OR(stditems!C950=66,stditems!C950=67),"装备位置:时装衣服",IF(OR(stditems!C950=68,stditems!C950=69),"装备位置:时装武器",IF(OR(stditems!C950=75,stditems!C950=76,stditems!C950=77),"装备位置:时装项链",IF(stditems!C950=78,"装备位置:时装头盔",IF(OR(stditems!C950=79,stditems!C950=80),"装备位置:时装手镯",IF(OR(stditems!C950=81,stditems!C950=82),"装备位置:时装戒指",IF(stditems!C950=83,"装备位置:时装勋章",IF(OR(stditems!C950=84,stditems!C950=85),"装备位置:时装腰带",IF(OR(stditems!C950=86,stditems!C950=87),"装备位置:时装靴子",IF(OR(stditems!C950=88,stditems!C950=89),"装备位置:时装宝石","其他物品"))))))))))))))))))))))))))))))))))))</f>
        <v>书籍,双击使用</v>
      </c>
      <c r="C950" t="str">
        <f>IF(OR(stditems!C950=5,stditems!C950=10,stditems!C950=11,stditems!C950=30,stditems!C950=16,stditems!C950=12,stditems!C950=25),0,IF(OR(stditems!C950=15,stditems!C950=19,stditems!C950=20,stditems!C950=21,stditems!C950=22,stditems!C950=23,stditems!C950=24,stditems!C950=26,stditems!C950=28,stditems!C950=29,stditems!C950=30,stditems!C950=53,stditems!C950=62,stditems!C950=63,stditems!C950=64,stditems!C950=65,stditems!C950=90),stditems!D950,""))</f>
        <v/>
      </c>
      <c r="D950" t="str">
        <f>IF(ISNA( VLOOKUP(C950,attrDesc!A:C,2,FALSE)),"", "\250/"&amp;VLOOKUP(C950,attrDesc!A:C,2,FALSE)&amp;":"&amp;VLOOKUP(C950,attrDesc!A:C,3,FALSE))</f>
        <v/>
      </c>
      <c r="H950" t="str">
        <f t="shared" si="64"/>
        <v>151/书籍,双击使用</v>
      </c>
      <c r="I950" t="str">
        <f t="shared" si="65"/>
        <v>治愈术=151/书籍,双击使用</v>
      </c>
      <c r="J950" t="str">
        <f t="shared" si="66"/>
        <v/>
      </c>
      <c r="K950" t="str">
        <f t="shared" ref="K950:K1013" si="67">IF(LEN(J950)=0,"",A950&amp;"="&amp;J950)</f>
        <v/>
      </c>
    </row>
    <row r="951" spans="1:11" x14ac:dyDescent="0.2">
      <c r="A951" t="str">
        <f>IF(LEN(stditems!B951)=0,"",stditems!B951)</f>
        <v>幽灵盾</v>
      </c>
      <c r="B951" t="str">
        <f>IF(stditems!C951=15,"装备位置:头盔",IF(OR(stditems!C951=19,stditems!C951=20,stditems!C951=21),"装备位置:项链",IF(OR(stditems!C951=5,stditems!C951=6),"装备位置:武器",IF(OR(stditems!C951=10,stditems!C951=11),"装备位置:衣服",IF(stditems!C951=16,"装备位置:斗笠",IF(OR(stditems!C951=22,stditems!C951=23),"装备位置:戒指",IF(OR(stditems!C951=24,stditems!C951=26),"装备位置:手镯",IF(stditems!C951=31,"双击使用物品",IF(stditems!C951=4,"书籍,双击使用",IF(stditems!C951=25,"装备位置:毒符",IF(stditems!C951=41,"任务物品",IF(stditems!C951=56,"强化宝石",IF(stditems!C951=0,"药品",IF(stditems!C951=3,"卷轴",IF(stditems!C951=43,"矿石",IF(stditems!C951=2,"可使用物品",IF(stditems!C951=64,"装备位置:腰带",IF(stditems!C951=62,"装备位置:鞋子",IF(stditems!C951=53,"装备位置:宝石\有气血石功能",IF(stditems!C951=63,"装备位置:灵石",IF(stditems!C951=65,"装备位置:官印",IF(stditems!C951=90,"装备位置:灵玉",IF(OR(stditems!C951=72,stditems!C951=73,stditems!C951=74),"装备位置:称号",IF(stditems!C951=30,"装备位置:勋章",IF(stditems!C951=28,"装备位置:马牌",IF(stditems!C951=12,"装备位置:盾牌",IF(OR(stditems!C951=66,stditems!C951=67),"装备位置:时装衣服",IF(OR(stditems!C951=68,stditems!C951=69),"装备位置:时装武器",IF(OR(stditems!C951=75,stditems!C951=76,stditems!C951=77),"装备位置:时装项链",IF(stditems!C951=78,"装备位置:时装头盔",IF(OR(stditems!C951=79,stditems!C951=80),"装备位置:时装手镯",IF(OR(stditems!C951=81,stditems!C951=82),"装备位置:时装戒指",IF(stditems!C951=83,"装备位置:时装勋章",IF(OR(stditems!C951=84,stditems!C951=85),"装备位置:时装腰带",IF(OR(stditems!C951=86,stditems!C951=87),"装备位置:时装靴子",IF(OR(stditems!C951=88,stditems!C951=89),"装备位置:时装宝石","其他物品"))))))))))))))))))))))))))))))))))))</f>
        <v>书籍,双击使用</v>
      </c>
      <c r="C951" t="str">
        <f>IF(OR(stditems!C951=5,stditems!C951=10,stditems!C951=11,stditems!C951=30,stditems!C951=16,stditems!C951=12,stditems!C951=25),0,IF(OR(stditems!C951=15,stditems!C951=19,stditems!C951=20,stditems!C951=21,stditems!C951=22,stditems!C951=23,stditems!C951=24,stditems!C951=26,stditems!C951=28,stditems!C951=29,stditems!C951=30,stditems!C951=53,stditems!C951=62,stditems!C951=63,stditems!C951=64,stditems!C951=65,stditems!C951=90),stditems!D951,""))</f>
        <v/>
      </c>
      <c r="D951" t="str">
        <f>IF(ISNA( VLOOKUP(C951,attrDesc!A:C,2,FALSE)),"", "\250/"&amp;VLOOKUP(C951,attrDesc!A:C,2,FALSE)&amp;":"&amp;VLOOKUP(C951,attrDesc!A:C,3,FALSE))</f>
        <v/>
      </c>
      <c r="H951" t="str">
        <f t="shared" si="64"/>
        <v>151/书籍,双击使用</v>
      </c>
      <c r="I951" t="str">
        <f t="shared" si="65"/>
        <v>幽灵盾=151/书籍,双击使用</v>
      </c>
      <c r="J951" t="str">
        <f t="shared" si="66"/>
        <v/>
      </c>
      <c r="K951" t="str">
        <f t="shared" si="67"/>
        <v/>
      </c>
    </row>
    <row r="952" spans="1:11" x14ac:dyDescent="0.2">
      <c r="A952" t="str">
        <f>IF(LEN(stditems!B952)=0,"",stditems!B952)</f>
        <v>神圣战甲术</v>
      </c>
      <c r="B952" t="str">
        <f>IF(stditems!C952=15,"装备位置:头盔",IF(OR(stditems!C952=19,stditems!C952=20,stditems!C952=21),"装备位置:项链",IF(OR(stditems!C952=5,stditems!C952=6),"装备位置:武器",IF(OR(stditems!C952=10,stditems!C952=11),"装备位置:衣服",IF(stditems!C952=16,"装备位置:斗笠",IF(OR(stditems!C952=22,stditems!C952=23),"装备位置:戒指",IF(OR(stditems!C952=24,stditems!C952=26),"装备位置:手镯",IF(stditems!C952=31,"双击使用物品",IF(stditems!C952=4,"书籍,双击使用",IF(stditems!C952=25,"装备位置:毒符",IF(stditems!C952=41,"任务物品",IF(stditems!C952=56,"强化宝石",IF(stditems!C952=0,"药品",IF(stditems!C952=3,"卷轴",IF(stditems!C952=43,"矿石",IF(stditems!C952=2,"可使用物品",IF(stditems!C952=64,"装备位置:腰带",IF(stditems!C952=62,"装备位置:鞋子",IF(stditems!C952=53,"装备位置:宝石\有气血石功能",IF(stditems!C952=63,"装备位置:灵石",IF(stditems!C952=65,"装备位置:官印",IF(stditems!C952=90,"装备位置:灵玉",IF(OR(stditems!C952=72,stditems!C952=73,stditems!C952=74),"装备位置:称号",IF(stditems!C952=30,"装备位置:勋章",IF(stditems!C952=28,"装备位置:马牌",IF(stditems!C952=12,"装备位置:盾牌",IF(OR(stditems!C952=66,stditems!C952=67),"装备位置:时装衣服",IF(OR(stditems!C952=68,stditems!C952=69),"装备位置:时装武器",IF(OR(stditems!C952=75,stditems!C952=76,stditems!C952=77),"装备位置:时装项链",IF(stditems!C952=78,"装备位置:时装头盔",IF(OR(stditems!C952=79,stditems!C952=80),"装备位置:时装手镯",IF(OR(stditems!C952=81,stditems!C952=82),"装备位置:时装戒指",IF(stditems!C952=83,"装备位置:时装勋章",IF(OR(stditems!C952=84,stditems!C952=85),"装备位置:时装腰带",IF(OR(stditems!C952=86,stditems!C952=87),"装备位置:时装靴子",IF(OR(stditems!C952=88,stditems!C952=89),"装备位置:时装宝石","其他物品"))))))))))))))))))))))))))))))))))))</f>
        <v>书籍,双击使用</v>
      </c>
      <c r="C952" t="str">
        <f>IF(OR(stditems!C952=5,stditems!C952=10,stditems!C952=11,stditems!C952=30,stditems!C952=16,stditems!C952=12,stditems!C952=25),0,IF(OR(stditems!C952=15,stditems!C952=19,stditems!C952=20,stditems!C952=21,stditems!C952=22,stditems!C952=23,stditems!C952=24,stditems!C952=26,stditems!C952=28,stditems!C952=29,stditems!C952=30,stditems!C952=53,stditems!C952=62,stditems!C952=63,stditems!C952=64,stditems!C952=65,stditems!C952=90),stditems!D952,""))</f>
        <v/>
      </c>
      <c r="D952" t="str">
        <f>IF(ISNA( VLOOKUP(C952,attrDesc!A:C,2,FALSE)),"", "\250/"&amp;VLOOKUP(C952,attrDesc!A:C,2,FALSE)&amp;":"&amp;VLOOKUP(C952,attrDesc!A:C,3,FALSE))</f>
        <v/>
      </c>
      <c r="H952" t="str">
        <f t="shared" si="64"/>
        <v>151/书籍,双击使用</v>
      </c>
      <c r="I952" t="str">
        <f t="shared" si="65"/>
        <v>神圣战甲术=151/书籍,双击使用</v>
      </c>
      <c r="J952" t="str">
        <f t="shared" si="66"/>
        <v/>
      </c>
      <c r="K952" t="str">
        <f t="shared" si="67"/>
        <v/>
      </c>
    </row>
    <row r="953" spans="1:11" x14ac:dyDescent="0.2">
      <c r="A953" t="str">
        <f>IF(LEN(stditems!B953)=0,"",stditems!B953)</f>
        <v>群体治愈术</v>
      </c>
      <c r="B953" t="str">
        <f>IF(stditems!C953=15,"装备位置:头盔",IF(OR(stditems!C953=19,stditems!C953=20,stditems!C953=21),"装备位置:项链",IF(OR(stditems!C953=5,stditems!C953=6),"装备位置:武器",IF(OR(stditems!C953=10,stditems!C953=11),"装备位置:衣服",IF(stditems!C953=16,"装备位置:斗笠",IF(OR(stditems!C953=22,stditems!C953=23),"装备位置:戒指",IF(OR(stditems!C953=24,stditems!C953=26),"装备位置:手镯",IF(stditems!C953=31,"双击使用物品",IF(stditems!C953=4,"书籍,双击使用",IF(stditems!C953=25,"装备位置:毒符",IF(stditems!C953=41,"任务物品",IF(stditems!C953=56,"强化宝石",IF(stditems!C953=0,"药品",IF(stditems!C953=3,"卷轴",IF(stditems!C953=43,"矿石",IF(stditems!C953=2,"可使用物品",IF(stditems!C953=64,"装备位置:腰带",IF(stditems!C953=62,"装备位置:鞋子",IF(stditems!C953=53,"装备位置:宝石\有气血石功能",IF(stditems!C953=63,"装备位置:灵石",IF(stditems!C953=65,"装备位置:官印",IF(stditems!C953=90,"装备位置:灵玉",IF(OR(stditems!C953=72,stditems!C953=73,stditems!C953=74),"装备位置:称号",IF(stditems!C953=30,"装备位置:勋章",IF(stditems!C953=28,"装备位置:马牌",IF(stditems!C953=12,"装备位置:盾牌",IF(OR(stditems!C953=66,stditems!C953=67),"装备位置:时装衣服",IF(OR(stditems!C953=68,stditems!C953=69),"装备位置:时装武器",IF(OR(stditems!C953=75,stditems!C953=76,stditems!C953=77),"装备位置:时装项链",IF(stditems!C953=78,"装备位置:时装头盔",IF(OR(stditems!C953=79,stditems!C953=80),"装备位置:时装手镯",IF(OR(stditems!C953=81,stditems!C953=82),"装备位置:时装戒指",IF(stditems!C953=83,"装备位置:时装勋章",IF(OR(stditems!C953=84,stditems!C953=85),"装备位置:时装腰带",IF(OR(stditems!C953=86,stditems!C953=87),"装备位置:时装靴子",IF(OR(stditems!C953=88,stditems!C953=89),"装备位置:时装宝石","其他物品"))))))))))))))))))))))))))))))))))))</f>
        <v>书籍,双击使用</v>
      </c>
      <c r="C953" t="str">
        <f>IF(OR(stditems!C953=5,stditems!C953=10,stditems!C953=11,stditems!C953=30,stditems!C953=16,stditems!C953=12,stditems!C953=25),0,IF(OR(stditems!C953=15,stditems!C953=19,stditems!C953=20,stditems!C953=21,stditems!C953=22,stditems!C953=23,stditems!C953=24,stditems!C953=26,stditems!C953=28,stditems!C953=29,stditems!C953=30,stditems!C953=53,stditems!C953=62,stditems!C953=63,stditems!C953=64,stditems!C953=65,stditems!C953=90),stditems!D953,""))</f>
        <v/>
      </c>
      <c r="D953" t="str">
        <f>IF(ISNA( VLOOKUP(C953,attrDesc!A:C,2,FALSE)),"", "\250/"&amp;VLOOKUP(C953,attrDesc!A:C,2,FALSE)&amp;":"&amp;VLOOKUP(C953,attrDesc!A:C,3,FALSE))</f>
        <v/>
      </c>
      <c r="H953" t="str">
        <f t="shared" si="64"/>
        <v>151/书籍,双击使用</v>
      </c>
      <c r="I953" t="str">
        <f t="shared" si="65"/>
        <v>群体治愈术=151/书籍,双击使用</v>
      </c>
      <c r="J953" t="str">
        <f t="shared" si="66"/>
        <v/>
      </c>
      <c r="K953" t="str">
        <f t="shared" si="67"/>
        <v/>
      </c>
    </row>
    <row r="954" spans="1:11" x14ac:dyDescent="0.2">
      <c r="A954" t="str">
        <f>IF(LEN(stditems!B954)=0,"",stditems!B954)</f>
        <v>无坚不摧</v>
      </c>
      <c r="B954" t="str">
        <f>IF(stditems!C954=15,"装备位置:头盔",IF(OR(stditems!C954=19,stditems!C954=20,stditems!C954=21),"装备位置:项链",IF(OR(stditems!C954=5,stditems!C954=6),"装备位置:武器",IF(OR(stditems!C954=10,stditems!C954=11),"装备位置:衣服",IF(stditems!C954=16,"装备位置:斗笠",IF(OR(stditems!C954=22,stditems!C954=23),"装备位置:戒指",IF(OR(stditems!C954=24,stditems!C954=26),"装备位置:手镯",IF(stditems!C954=31,"双击使用物品",IF(stditems!C954=4,"书籍,双击使用",IF(stditems!C954=25,"装备位置:毒符",IF(stditems!C954=41,"任务物品",IF(stditems!C954=56,"强化宝石",IF(stditems!C954=0,"药品",IF(stditems!C954=3,"卷轴",IF(stditems!C954=43,"矿石",IF(stditems!C954=2,"可使用物品",IF(stditems!C954=64,"装备位置:腰带",IF(stditems!C954=62,"装备位置:鞋子",IF(stditems!C954=53,"装备位置:宝石\有气血石功能",IF(stditems!C954=63,"装备位置:灵石",IF(stditems!C954=65,"装备位置:官印",IF(stditems!C954=90,"装备位置:灵玉",IF(OR(stditems!C954=72,stditems!C954=73,stditems!C954=74),"装备位置:称号",IF(stditems!C954=30,"装备位置:勋章",IF(stditems!C954=28,"装备位置:马牌",IF(stditems!C954=12,"装备位置:盾牌",IF(OR(stditems!C954=66,stditems!C954=67),"装备位置:时装衣服",IF(OR(stditems!C954=68,stditems!C954=69),"装备位置:时装武器",IF(OR(stditems!C954=75,stditems!C954=76,stditems!C954=77),"装备位置:时装项链",IF(stditems!C954=78,"装备位置:时装头盔",IF(OR(stditems!C954=79,stditems!C954=80),"装备位置:时装手镯",IF(OR(stditems!C954=81,stditems!C954=82),"装备位置:时装戒指",IF(stditems!C954=83,"装备位置:时装勋章",IF(OR(stditems!C954=84,stditems!C954=85),"装备位置:时装腰带",IF(OR(stditems!C954=86,stditems!C954=87),"装备位置:时装靴子",IF(OR(stditems!C954=88,stditems!C954=89),"装备位置:时装宝石","其他物品"))))))))))))))))))))))))))))))))))))</f>
        <v>书籍,双击使用</v>
      </c>
      <c r="C954" t="str">
        <f>IF(OR(stditems!C954=5,stditems!C954=10,stditems!C954=11,stditems!C954=30,stditems!C954=16,stditems!C954=12,stditems!C954=25),0,IF(OR(stditems!C954=15,stditems!C954=19,stditems!C954=20,stditems!C954=21,stditems!C954=22,stditems!C954=23,stditems!C954=24,stditems!C954=26,stditems!C954=28,stditems!C954=29,stditems!C954=30,stditems!C954=53,stditems!C954=62,stditems!C954=63,stditems!C954=64,stditems!C954=65,stditems!C954=90),stditems!D954,""))</f>
        <v/>
      </c>
      <c r="D954" t="str">
        <f>IF(ISNA( VLOOKUP(C954,attrDesc!A:C,2,FALSE)),"", "\250/"&amp;VLOOKUP(C954,attrDesc!A:C,2,FALSE)&amp;":"&amp;VLOOKUP(C954,attrDesc!A:C,3,FALSE))</f>
        <v/>
      </c>
      <c r="H954" t="str">
        <f t="shared" si="64"/>
        <v>151/书籍,双击使用</v>
      </c>
      <c r="I954" t="str">
        <f t="shared" si="65"/>
        <v>无坚不摧=151/书籍,双击使用</v>
      </c>
      <c r="J954" t="str">
        <f t="shared" si="66"/>
        <v/>
      </c>
      <c r="K954" t="str">
        <f t="shared" si="67"/>
        <v/>
      </c>
    </row>
    <row r="955" spans="1:11" x14ac:dyDescent="0.2">
      <c r="A955" t="str">
        <f>IF(LEN(stditems!B955)=0,"",stditems!B955)</f>
        <v>解毒术</v>
      </c>
      <c r="B955" t="str">
        <f>IF(stditems!C955=15,"装备位置:头盔",IF(OR(stditems!C955=19,stditems!C955=20,stditems!C955=21),"装备位置:项链",IF(OR(stditems!C955=5,stditems!C955=6),"装备位置:武器",IF(OR(stditems!C955=10,stditems!C955=11),"装备位置:衣服",IF(stditems!C955=16,"装备位置:斗笠",IF(OR(stditems!C955=22,stditems!C955=23),"装备位置:戒指",IF(OR(stditems!C955=24,stditems!C955=26),"装备位置:手镯",IF(stditems!C955=31,"双击使用物品",IF(stditems!C955=4,"书籍,双击使用",IF(stditems!C955=25,"装备位置:毒符",IF(stditems!C955=41,"任务物品",IF(stditems!C955=56,"强化宝石",IF(stditems!C955=0,"药品",IF(stditems!C955=3,"卷轴",IF(stditems!C955=43,"矿石",IF(stditems!C955=2,"可使用物品",IF(stditems!C955=64,"装备位置:腰带",IF(stditems!C955=62,"装备位置:鞋子",IF(stditems!C955=53,"装备位置:宝石\有气血石功能",IF(stditems!C955=63,"装备位置:灵石",IF(stditems!C955=65,"装备位置:官印",IF(stditems!C955=90,"装备位置:灵玉",IF(OR(stditems!C955=72,stditems!C955=73,stditems!C955=74),"装备位置:称号",IF(stditems!C955=30,"装备位置:勋章",IF(stditems!C955=28,"装备位置:马牌",IF(stditems!C955=12,"装备位置:盾牌",IF(OR(stditems!C955=66,stditems!C955=67),"装备位置:时装衣服",IF(OR(stditems!C955=68,stditems!C955=69),"装备位置:时装武器",IF(OR(stditems!C955=75,stditems!C955=76,stditems!C955=77),"装备位置:时装项链",IF(stditems!C955=78,"装备位置:时装头盔",IF(OR(stditems!C955=79,stditems!C955=80),"装备位置:时装手镯",IF(OR(stditems!C955=81,stditems!C955=82),"装备位置:时装戒指",IF(stditems!C955=83,"装备位置:时装勋章",IF(OR(stditems!C955=84,stditems!C955=85),"装备位置:时装腰带",IF(OR(stditems!C955=86,stditems!C955=87),"装备位置:时装靴子",IF(OR(stditems!C955=88,stditems!C955=89),"装备位置:时装宝石","其他物品"))))))))))))))))))))))))))))))))))))</f>
        <v>书籍,双击使用</v>
      </c>
      <c r="C955" t="str">
        <f>IF(OR(stditems!C955=5,stditems!C955=10,stditems!C955=11,stditems!C955=30,stditems!C955=16,stditems!C955=12,stditems!C955=25),0,IF(OR(stditems!C955=15,stditems!C955=19,stditems!C955=20,stditems!C955=21,stditems!C955=22,stditems!C955=23,stditems!C955=24,stditems!C955=26,stditems!C955=28,stditems!C955=29,stditems!C955=30,stditems!C955=53,stditems!C955=62,stditems!C955=63,stditems!C955=64,stditems!C955=65,stditems!C955=90),stditems!D955,""))</f>
        <v/>
      </c>
      <c r="D955" t="str">
        <f>IF(ISNA( VLOOKUP(C955,attrDesc!A:C,2,FALSE)),"", "\250/"&amp;VLOOKUP(C955,attrDesc!A:C,2,FALSE)&amp;":"&amp;VLOOKUP(C955,attrDesc!A:C,3,FALSE))</f>
        <v/>
      </c>
      <c r="H955" t="str">
        <f t="shared" si="64"/>
        <v>151/书籍,双击使用</v>
      </c>
      <c r="I955" t="str">
        <f t="shared" si="65"/>
        <v>解毒术=151/书籍,双击使用</v>
      </c>
      <c r="J955" t="str">
        <f t="shared" si="66"/>
        <v/>
      </c>
      <c r="K955" t="str">
        <f t="shared" si="67"/>
        <v/>
      </c>
    </row>
    <row r="956" spans="1:11" x14ac:dyDescent="0.2">
      <c r="A956" t="str">
        <f>IF(LEN(stditems!B956)=0,"",stditems!B956)</f>
        <v>阴阳加持</v>
      </c>
      <c r="B956" t="str">
        <f>IF(stditems!C956=15,"装备位置:头盔",IF(OR(stditems!C956=19,stditems!C956=20,stditems!C956=21),"装备位置:项链",IF(OR(stditems!C956=5,stditems!C956=6),"装备位置:武器",IF(OR(stditems!C956=10,stditems!C956=11),"装备位置:衣服",IF(stditems!C956=16,"装备位置:斗笠",IF(OR(stditems!C956=22,stditems!C956=23),"装备位置:戒指",IF(OR(stditems!C956=24,stditems!C956=26),"装备位置:手镯",IF(stditems!C956=31,"双击使用物品",IF(stditems!C956=4,"书籍,双击使用",IF(stditems!C956=25,"装备位置:毒符",IF(stditems!C956=41,"任务物品",IF(stditems!C956=56,"强化宝石",IF(stditems!C956=0,"药品",IF(stditems!C956=3,"卷轴",IF(stditems!C956=43,"矿石",IF(stditems!C956=2,"可使用物品",IF(stditems!C956=64,"装备位置:腰带",IF(stditems!C956=62,"装备位置:鞋子",IF(stditems!C956=53,"装备位置:宝石\有气血石功能",IF(stditems!C956=63,"装备位置:灵石",IF(stditems!C956=65,"装备位置:官印",IF(stditems!C956=90,"装备位置:灵玉",IF(OR(stditems!C956=72,stditems!C956=73,stditems!C956=74),"装备位置:称号",IF(stditems!C956=30,"装备位置:勋章",IF(stditems!C956=28,"装备位置:马牌",IF(stditems!C956=12,"装备位置:盾牌",IF(OR(stditems!C956=66,stditems!C956=67),"装备位置:时装衣服",IF(OR(stditems!C956=68,stditems!C956=69),"装备位置:时装武器",IF(OR(stditems!C956=75,stditems!C956=76,stditems!C956=77),"装备位置:时装项链",IF(stditems!C956=78,"装备位置:时装头盔",IF(OR(stditems!C956=79,stditems!C956=80),"装备位置:时装手镯",IF(OR(stditems!C956=81,stditems!C956=82),"装备位置:时装戒指",IF(stditems!C956=83,"装备位置:时装勋章",IF(OR(stditems!C956=84,stditems!C956=85),"装备位置:时装腰带",IF(OR(stditems!C956=86,stditems!C956=87),"装备位置:时装靴子",IF(OR(stditems!C956=88,stditems!C956=89),"装备位置:时装宝石","其他物品"))))))))))))))))))))))))))))))))))))</f>
        <v>书籍,双击使用</v>
      </c>
      <c r="C956" t="str">
        <f>IF(OR(stditems!C956=5,stditems!C956=10,stditems!C956=11,stditems!C956=30,stditems!C956=16,stditems!C956=12,stditems!C956=25),0,IF(OR(stditems!C956=15,stditems!C956=19,stditems!C956=20,stditems!C956=21,stditems!C956=22,stditems!C956=23,stditems!C956=24,stditems!C956=26,stditems!C956=28,stditems!C956=29,stditems!C956=30,stditems!C956=53,stditems!C956=62,stditems!C956=63,stditems!C956=64,stditems!C956=65,stditems!C956=90),stditems!D956,""))</f>
        <v/>
      </c>
      <c r="D956" t="str">
        <f>IF(ISNA( VLOOKUP(C956,attrDesc!A:C,2,FALSE)),"", "\250/"&amp;VLOOKUP(C956,attrDesc!A:C,2,FALSE)&amp;":"&amp;VLOOKUP(C956,attrDesc!A:C,3,FALSE))</f>
        <v/>
      </c>
      <c r="H956" t="str">
        <f t="shared" si="64"/>
        <v>151/书籍,双击使用</v>
      </c>
      <c r="I956" t="str">
        <f t="shared" si="65"/>
        <v>阴阳加持=151/书籍,双击使用</v>
      </c>
      <c r="J956" t="str">
        <f t="shared" si="66"/>
        <v/>
      </c>
      <c r="K956" t="str">
        <f t="shared" si="67"/>
        <v/>
      </c>
    </row>
    <row r="957" spans="1:11" x14ac:dyDescent="0.2">
      <c r="A957" t="str">
        <f>IF(LEN(stditems!B957)=0,"",stditems!B957)</f>
        <v>医疗阵</v>
      </c>
      <c r="B957" t="str">
        <f>IF(stditems!C957=15,"装备位置:头盔",IF(OR(stditems!C957=19,stditems!C957=20,stditems!C957=21),"装备位置:项链",IF(OR(stditems!C957=5,stditems!C957=6),"装备位置:武器",IF(OR(stditems!C957=10,stditems!C957=11),"装备位置:衣服",IF(stditems!C957=16,"装备位置:斗笠",IF(OR(stditems!C957=22,stditems!C957=23),"装备位置:戒指",IF(OR(stditems!C957=24,stditems!C957=26),"装备位置:手镯",IF(stditems!C957=31,"双击使用物品",IF(stditems!C957=4,"书籍,双击使用",IF(stditems!C957=25,"装备位置:毒符",IF(stditems!C957=41,"任务物品",IF(stditems!C957=56,"强化宝石",IF(stditems!C957=0,"药品",IF(stditems!C957=3,"卷轴",IF(stditems!C957=43,"矿石",IF(stditems!C957=2,"可使用物品",IF(stditems!C957=64,"装备位置:腰带",IF(stditems!C957=62,"装备位置:鞋子",IF(stditems!C957=53,"装备位置:宝石\有气血石功能",IF(stditems!C957=63,"装备位置:灵石",IF(stditems!C957=65,"装备位置:官印",IF(stditems!C957=90,"装备位置:灵玉",IF(OR(stditems!C957=72,stditems!C957=73,stditems!C957=74),"装备位置:称号",IF(stditems!C957=30,"装备位置:勋章",IF(stditems!C957=28,"装备位置:马牌",IF(stditems!C957=12,"装备位置:盾牌",IF(OR(stditems!C957=66,stditems!C957=67),"装备位置:时装衣服",IF(OR(stditems!C957=68,stditems!C957=69),"装备位置:时装武器",IF(OR(stditems!C957=75,stditems!C957=76,stditems!C957=77),"装备位置:时装项链",IF(stditems!C957=78,"装备位置:时装头盔",IF(OR(stditems!C957=79,stditems!C957=80),"装备位置:时装手镯",IF(OR(stditems!C957=81,stditems!C957=82),"装备位置:时装戒指",IF(stditems!C957=83,"装备位置:时装勋章",IF(OR(stditems!C957=84,stditems!C957=85),"装备位置:时装腰带",IF(OR(stditems!C957=86,stditems!C957=87),"装备位置:时装靴子",IF(OR(stditems!C957=88,stditems!C957=89),"装备位置:时装宝石","其他物品"))))))))))))))))))))))))))))))))))))</f>
        <v>书籍,双击使用</v>
      </c>
      <c r="C957" t="str">
        <f>IF(OR(stditems!C957=5,stditems!C957=10,stditems!C957=11,stditems!C957=30,stditems!C957=16,stditems!C957=12,stditems!C957=25),0,IF(OR(stditems!C957=15,stditems!C957=19,stditems!C957=20,stditems!C957=21,stditems!C957=22,stditems!C957=23,stditems!C957=24,stditems!C957=26,stditems!C957=28,stditems!C957=29,stditems!C957=30,stditems!C957=53,stditems!C957=62,stditems!C957=63,stditems!C957=64,stditems!C957=65,stditems!C957=90),stditems!D957,""))</f>
        <v/>
      </c>
      <c r="D957" t="str">
        <f>IF(ISNA( VLOOKUP(C957,attrDesc!A:C,2,FALSE)),"", "\250/"&amp;VLOOKUP(C957,attrDesc!A:C,2,FALSE)&amp;":"&amp;VLOOKUP(C957,attrDesc!A:C,3,FALSE))</f>
        <v/>
      </c>
      <c r="H957" t="str">
        <f t="shared" si="64"/>
        <v>151/书籍,双击使用</v>
      </c>
      <c r="I957" t="str">
        <f t="shared" si="65"/>
        <v>医疗阵=151/书籍,双击使用</v>
      </c>
      <c r="J957" t="str">
        <f t="shared" si="66"/>
        <v/>
      </c>
      <c r="K957" t="str">
        <f t="shared" si="67"/>
        <v/>
      </c>
    </row>
    <row r="958" spans="1:11" x14ac:dyDescent="0.2">
      <c r="A958" t="str">
        <f>IF(LEN(stditems!B958)=0,"",stditems!B958)</f>
        <v>护体神盾</v>
      </c>
      <c r="B958" t="str">
        <f>IF(stditems!C958=15,"装备位置:头盔",IF(OR(stditems!C958=19,stditems!C958=20,stditems!C958=21),"装备位置:项链",IF(OR(stditems!C958=5,stditems!C958=6),"装备位置:武器",IF(OR(stditems!C958=10,stditems!C958=11),"装备位置:衣服",IF(stditems!C958=16,"装备位置:斗笠",IF(OR(stditems!C958=22,stditems!C958=23),"装备位置:戒指",IF(OR(stditems!C958=24,stditems!C958=26),"装备位置:手镯",IF(stditems!C958=31,"双击使用物品",IF(stditems!C958=4,"书籍,双击使用",IF(stditems!C958=25,"装备位置:毒符",IF(stditems!C958=41,"任务物品",IF(stditems!C958=56,"强化宝石",IF(stditems!C958=0,"药品",IF(stditems!C958=3,"卷轴",IF(stditems!C958=43,"矿石",IF(stditems!C958=2,"可使用物品",IF(stditems!C958=64,"装备位置:腰带",IF(stditems!C958=62,"装备位置:鞋子",IF(stditems!C958=53,"装备位置:宝石\有气血石功能",IF(stditems!C958=63,"装备位置:灵石",IF(stditems!C958=65,"装备位置:官印",IF(stditems!C958=90,"装备位置:灵玉",IF(OR(stditems!C958=72,stditems!C958=73,stditems!C958=74),"装备位置:称号",IF(stditems!C958=30,"装备位置:勋章",IF(stditems!C958=28,"装备位置:马牌",IF(stditems!C958=12,"装备位置:盾牌",IF(OR(stditems!C958=66,stditems!C958=67),"装备位置:时装衣服",IF(OR(stditems!C958=68,stditems!C958=69),"装备位置:时装武器",IF(OR(stditems!C958=75,stditems!C958=76,stditems!C958=77),"装备位置:时装项链",IF(stditems!C958=78,"装备位置:时装头盔",IF(OR(stditems!C958=79,stditems!C958=80),"装备位置:时装手镯",IF(OR(stditems!C958=81,stditems!C958=82),"装备位置:时装戒指",IF(stditems!C958=83,"装备位置:时装勋章",IF(OR(stditems!C958=84,stditems!C958=85),"装备位置:时装腰带",IF(OR(stditems!C958=86,stditems!C958=87),"装备位置:时装靴子",IF(OR(stditems!C958=88,stditems!C958=89),"装备位置:时装宝石","其他物品"))))))))))))))))))))))))))))))))))))</f>
        <v>书籍,双击使用</v>
      </c>
      <c r="C958" t="str">
        <f>IF(OR(stditems!C958=5,stditems!C958=10,stditems!C958=11,stditems!C958=30,stditems!C958=16,stditems!C958=12,stditems!C958=25),0,IF(OR(stditems!C958=15,stditems!C958=19,stditems!C958=20,stditems!C958=21,stditems!C958=22,stditems!C958=23,stditems!C958=24,stditems!C958=26,stditems!C958=28,stditems!C958=29,stditems!C958=30,stditems!C958=53,stditems!C958=62,stditems!C958=63,stditems!C958=64,stditems!C958=65,stditems!C958=90),stditems!D958,""))</f>
        <v/>
      </c>
      <c r="D958" t="str">
        <f>IF(ISNA( VLOOKUP(C958,attrDesc!A:C,2,FALSE)),"", "\250/"&amp;VLOOKUP(C958,attrDesc!A:C,2,FALSE)&amp;":"&amp;VLOOKUP(C958,attrDesc!A:C,3,FALSE))</f>
        <v/>
      </c>
      <c r="H958" t="str">
        <f t="shared" si="64"/>
        <v>151/书籍,双击使用</v>
      </c>
      <c r="I958" t="str">
        <f t="shared" si="65"/>
        <v>护体神盾=151/书籍,双击使用</v>
      </c>
      <c r="J958" t="str">
        <f t="shared" si="66"/>
        <v/>
      </c>
      <c r="K958" t="str">
        <f t="shared" si="67"/>
        <v/>
      </c>
    </row>
    <row r="959" spans="1:11" x14ac:dyDescent="0.2">
      <c r="A959" t="str">
        <f>IF(LEN(stditems!B959)=0,"",stditems!B959)</f>
        <v>分身术</v>
      </c>
      <c r="B959" t="str">
        <f>IF(stditems!C959=15,"装备位置:头盔",IF(OR(stditems!C959=19,stditems!C959=20,stditems!C959=21),"装备位置:项链",IF(OR(stditems!C959=5,stditems!C959=6),"装备位置:武器",IF(OR(stditems!C959=10,stditems!C959=11),"装备位置:衣服",IF(stditems!C959=16,"装备位置:斗笠",IF(OR(stditems!C959=22,stditems!C959=23),"装备位置:戒指",IF(OR(stditems!C959=24,stditems!C959=26),"装备位置:手镯",IF(stditems!C959=31,"双击使用物品",IF(stditems!C959=4,"书籍,双击使用",IF(stditems!C959=25,"装备位置:毒符",IF(stditems!C959=41,"任务物品",IF(stditems!C959=56,"强化宝石",IF(stditems!C959=0,"药品",IF(stditems!C959=3,"卷轴",IF(stditems!C959=43,"矿石",IF(stditems!C959=2,"可使用物品",IF(stditems!C959=64,"装备位置:腰带",IF(stditems!C959=62,"装备位置:鞋子",IF(stditems!C959=53,"装备位置:宝石\有气血石功能",IF(stditems!C959=63,"装备位置:灵石",IF(stditems!C959=65,"装备位置:官印",IF(stditems!C959=90,"装备位置:灵玉",IF(OR(stditems!C959=72,stditems!C959=73,stditems!C959=74),"装备位置:称号",IF(stditems!C959=30,"装备位置:勋章",IF(stditems!C959=28,"装备位置:马牌",IF(stditems!C959=12,"装备位置:盾牌",IF(OR(stditems!C959=66,stditems!C959=67),"装备位置:时装衣服",IF(OR(stditems!C959=68,stditems!C959=69),"装备位置:时装武器",IF(OR(stditems!C959=75,stditems!C959=76,stditems!C959=77),"装备位置:时装项链",IF(stditems!C959=78,"装备位置:时装头盔",IF(OR(stditems!C959=79,stditems!C959=80),"装备位置:时装手镯",IF(OR(stditems!C959=81,stditems!C959=82),"装备位置:时装戒指",IF(stditems!C959=83,"装备位置:时装勋章",IF(OR(stditems!C959=84,stditems!C959=85),"装备位置:时装腰带",IF(OR(stditems!C959=86,stditems!C959=87),"装备位置:时装靴子",IF(OR(stditems!C959=88,stditems!C959=89),"装备位置:时装宝石","其他物品"))))))))))))))))))))))))))))))))))))</f>
        <v>书籍,双击使用</v>
      </c>
      <c r="C959" t="str">
        <f>IF(OR(stditems!C959=5,stditems!C959=10,stditems!C959=11,stditems!C959=30,stditems!C959=16,stditems!C959=12,stditems!C959=25),0,IF(OR(stditems!C959=15,stditems!C959=19,stditems!C959=20,stditems!C959=21,stditems!C959=22,stditems!C959=23,stditems!C959=24,stditems!C959=26,stditems!C959=28,stditems!C959=29,stditems!C959=30,stditems!C959=53,stditems!C959=62,stditems!C959=63,stditems!C959=64,stditems!C959=65,stditems!C959=90),stditems!D959,""))</f>
        <v/>
      </c>
      <c r="D959" t="str">
        <f>IF(ISNA( VLOOKUP(C959,attrDesc!A:C,2,FALSE)),"", "\250/"&amp;VLOOKUP(C959,attrDesc!A:C,2,FALSE)&amp;":"&amp;VLOOKUP(C959,attrDesc!A:C,3,FALSE))</f>
        <v/>
      </c>
      <c r="H959" t="str">
        <f t="shared" si="64"/>
        <v>151/书籍,双击使用</v>
      </c>
      <c r="I959" t="str">
        <f t="shared" si="65"/>
        <v>分身术=151/书籍,双击使用</v>
      </c>
      <c r="J959" t="str">
        <f t="shared" si="66"/>
        <v/>
      </c>
      <c r="K959" t="str">
        <f t="shared" si="67"/>
        <v/>
      </c>
    </row>
    <row r="960" spans="1:11" x14ac:dyDescent="0.2">
      <c r="A960" t="str">
        <f>IF(LEN(stditems!B960)=0,"",stditems!B960)</f>
        <v>圣者无敌</v>
      </c>
      <c r="B960" t="str">
        <f>IF(stditems!C960=15,"装备位置:头盔",IF(OR(stditems!C960=19,stditems!C960=20,stditems!C960=21),"装备位置:项链",IF(OR(stditems!C960=5,stditems!C960=6),"装备位置:武器",IF(OR(stditems!C960=10,stditems!C960=11),"装备位置:衣服",IF(stditems!C960=16,"装备位置:斗笠",IF(OR(stditems!C960=22,stditems!C960=23),"装备位置:戒指",IF(OR(stditems!C960=24,stditems!C960=26),"装备位置:手镯",IF(stditems!C960=31,"双击使用物品",IF(stditems!C960=4,"书籍,双击使用",IF(stditems!C960=25,"装备位置:毒符",IF(stditems!C960=41,"任务物品",IF(stditems!C960=56,"强化宝石",IF(stditems!C960=0,"药品",IF(stditems!C960=3,"卷轴",IF(stditems!C960=43,"矿石",IF(stditems!C960=2,"可使用物品",IF(stditems!C960=64,"装备位置:腰带",IF(stditems!C960=62,"装备位置:鞋子",IF(stditems!C960=53,"装备位置:宝石\有气血石功能",IF(stditems!C960=63,"装备位置:灵石",IF(stditems!C960=65,"装备位置:官印",IF(stditems!C960=90,"装备位置:灵玉",IF(OR(stditems!C960=72,stditems!C960=73,stditems!C960=74),"装备位置:称号",IF(stditems!C960=30,"装备位置:勋章",IF(stditems!C960=28,"装备位置:马牌",IF(stditems!C960=12,"装备位置:盾牌",IF(OR(stditems!C960=66,stditems!C960=67),"装备位置:时装衣服",IF(OR(stditems!C960=68,stditems!C960=69),"装备位置:时装武器",IF(OR(stditems!C960=75,stditems!C960=76,stditems!C960=77),"装备位置:时装项链",IF(stditems!C960=78,"装备位置:时装头盔",IF(OR(stditems!C960=79,stditems!C960=80),"装备位置:时装手镯",IF(OR(stditems!C960=81,stditems!C960=82),"装备位置:时装戒指",IF(stditems!C960=83,"装备位置:时装勋章",IF(OR(stditems!C960=84,stditems!C960=85),"装备位置:时装腰带",IF(OR(stditems!C960=86,stditems!C960=87),"装备位置:时装靴子",IF(OR(stditems!C960=88,stditems!C960=89),"装备位置:时装宝石","其他物品"))))))))))))))))))))))))))))))))))))</f>
        <v>书籍,双击使用</v>
      </c>
      <c r="C960" t="str">
        <f>IF(OR(stditems!C960=5,stditems!C960=10,stditems!C960=11,stditems!C960=30,stditems!C960=16,stditems!C960=12,stditems!C960=25),0,IF(OR(stditems!C960=15,stditems!C960=19,stditems!C960=20,stditems!C960=21,stditems!C960=22,stditems!C960=23,stditems!C960=24,stditems!C960=26,stditems!C960=28,stditems!C960=29,stditems!C960=30,stditems!C960=53,stditems!C960=62,stditems!C960=63,stditems!C960=64,stditems!C960=65,stditems!C960=90),stditems!D960,""))</f>
        <v/>
      </c>
      <c r="D960" t="str">
        <f>IF(ISNA( VLOOKUP(C960,attrDesc!A:C,2,FALSE)),"", "\250/"&amp;VLOOKUP(C960,attrDesc!A:C,2,FALSE)&amp;":"&amp;VLOOKUP(C960,attrDesc!A:C,3,FALSE))</f>
        <v/>
      </c>
      <c r="H960" t="str">
        <f t="shared" si="64"/>
        <v>151/书籍,双击使用</v>
      </c>
      <c r="I960" t="str">
        <f t="shared" si="65"/>
        <v>圣者无敌=151/书籍,双击使用</v>
      </c>
      <c r="J960" t="str">
        <f t="shared" si="66"/>
        <v/>
      </c>
      <c r="K960" t="str">
        <f t="shared" si="67"/>
        <v/>
      </c>
    </row>
    <row r="961" spans="1:11" x14ac:dyDescent="0.2">
      <c r="A961" t="str">
        <f>IF(LEN(stditems!B961)=0,"",stditems!B961)</f>
        <v>冰封千里</v>
      </c>
      <c r="B961" t="str">
        <f>IF(stditems!C961=15,"装备位置:头盔",IF(OR(stditems!C961=19,stditems!C961=20,stditems!C961=21),"装备位置:项链",IF(OR(stditems!C961=5,stditems!C961=6),"装备位置:武器",IF(OR(stditems!C961=10,stditems!C961=11),"装备位置:衣服",IF(stditems!C961=16,"装备位置:斗笠",IF(OR(stditems!C961=22,stditems!C961=23),"装备位置:戒指",IF(OR(stditems!C961=24,stditems!C961=26),"装备位置:手镯",IF(stditems!C961=31,"双击使用物品",IF(stditems!C961=4,"书籍,双击使用",IF(stditems!C961=25,"装备位置:毒符",IF(stditems!C961=41,"任务物品",IF(stditems!C961=56,"强化宝石",IF(stditems!C961=0,"药品",IF(stditems!C961=3,"卷轴",IF(stditems!C961=43,"矿石",IF(stditems!C961=2,"可使用物品",IF(stditems!C961=64,"装备位置:腰带",IF(stditems!C961=62,"装备位置:鞋子",IF(stditems!C961=53,"装备位置:宝石\有气血石功能",IF(stditems!C961=63,"装备位置:灵石",IF(stditems!C961=65,"装备位置:官印",IF(stditems!C961=90,"装备位置:灵玉",IF(OR(stditems!C961=72,stditems!C961=73,stditems!C961=74),"装备位置:称号",IF(stditems!C961=30,"装备位置:勋章",IF(stditems!C961=28,"装备位置:马牌",IF(stditems!C961=12,"装备位置:盾牌",IF(OR(stditems!C961=66,stditems!C961=67),"装备位置:时装衣服",IF(OR(stditems!C961=68,stditems!C961=69),"装备位置:时装武器",IF(OR(stditems!C961=75,stditems!C961=76,stditems!C961=77),"装备位置:时装项链",IF(stditems!C961=78,"装备位置:时装头盔",IF(OR(stditems!C961=79,stditems!C961=80),"装备位置:时装手镯",IF(OR(stditems!C961=81,stditems!C961=82),"装备位置:时装戒指",IF(stditems!C961=83,"装备位置:时装勋章",IF(OR(stditems!C961=84,stditems!C961=85),"装备位置:时装腰带",IF(OR(stditems!C961=86,stditems!C961=87),"装备位置:时装靴子",IF(OR(stditems!C961=88,stditems!C961=89),"装备位置:时装宝石","其他物品"))))))))))))))))))))))))))))))))))))</f>
        <v>书籍,双击使用</v>
      </c>
      <c r="C961" t="str">
        <f>IF(OR(stditems!C961=5,stditems!C961=10,stditems!C961=11,stditems!C961=30,stditems!C961=16,stditems!C961=12,stditems!C961=25),0,IF(OR(stditems!C961=15,stditems!C961=19,stditems!C961=20,stditems!C961=21,stditems!C961=22,stditems!C961=23,stditems!C961=24,stditems!C961=26,stditems!C961=28,stditems!C961=29,stditems!C961=30,stditems!C961=53,stditems!C961=62,stditems!C961=63,stditems!C961=64,stditems!C961=65,stditems!C961=90),stditems!D961,""))</f>
        <v/>
      </c>
      <c r="D961" t="str">
        <f>IF(ISNA( VLOOKUP(C961,attrDesc!A:C,2,FALSE)),"", "\250/"&amp;VLOOKUP(C961,attrDesc!A:C,2,FALSE)&amp;":"&amp;VLOOKUP(C961,attrDesc!A:C,3,FALSE))</f>
        <v/>
      </c>
      <c r="H961" t="str">
        <f t="shared" si="64"/>
        <v>151/书籍,双击使用</v>
      </c>
      <c r="I961" t="str">
        <f t="shared" si="65"/>
        <v>冰封千里=151/书籍,双击使用</v>
      </c>
      <c r="J961" t="str">
        <f t="shared" si="66"/>
        <v/>
      </c>
      <c r="K961" t="str">
        <f t="shared" si="67"/>
        <v/>
      </c>
    </row>
    <row r="962" spans="1:11" x14ac:dyDescent="0.2">
      <c r="A962" t="str">
        <f>IF(LEN(stditems!B962)=0,"",stditems!B962)</f>
        <v>雷霆法阵</v>
      </c>
      <c r="B962" t="str">
        <f>IF(stditems!C962=15,"装备位置:头盔",IF(OR(stditems!C962=19,stditems!C962=20,stditems!C962=21),"装备位置:项链",IF(OR(stditems!C962=5,stditems!C962=6),"装备位置:武器",IF(OR(stditems!C962=10,stditems!C962=11),"装备位置:衣服",IF(stditems!C962=16,"装备位置:斗笠",IF(OR(stditems!C962=22,stditems!C962=23),"装备位置:戒指",IF(OR(stditems!C962=24,stditems!C962=26),"装备位置:手镯",IF(stditems!C962=31,"双击使用物品",IF(stditems!C962=4,"书籍,双击使用",IF(stditems!C962=25,"装备位置:毒符",IF(stditems!C962=41,"任务物品",IF(stditems!C962=56,"强化宝石",IF(stditems!C962=0,"药品",IF(stditems!C962=3,"卷轴",IF(stditems!C962=43,"矿石",IF(stditems!C962=2,"可使用物品",IF(stditems!C962=64,"装备位置:腰带",IF(stditems!C962=62,"装备位置:鞋子",IF(stditems!C962=53,"装备位置:宝石\有气血石功能",IF(stditems!C962=63,"装备位置:灵石",IF(stditems!C962=65,"装备位置:官印",IF(stditems!C962=90,"装备位置:灵玉",IF(OR(stditems!C962=72,stditems!C962=73,stditems!C962=74),"装备位置:称号",IF(stditems!C962=30,"装备位置:勋章",IF(stditems!C962=28,"装备位置:马牌",IF(stditems!C962=12,"装备位置:盾牌",IF(OR(stditems!C962=66,stditems!C962=67),"装备位置:时装衣服",IF(OR(stditems!C962=68,stditems!C962=69),"装备位置:时装武器",IF(OR(stditems!C962=75,stditems!C962=76,stditems!C962=77),"装备位置:时装项链",IF(stditems!C962=78,"装备位置:时装头盔",IF(OR(stditems!C962=79,stditems!C962=80),"装备位置:时装手镯",IF(OR(stditems!C962=81,stditems!C962=82),"装备位置:时装戒指",IF(stditems!C962=83,"装备位置:时装勋章",IF(OR(stditems!C962=84,stditems!C962=85),"装备位置:时装腰带",IF(OR(stditems!C962=86,stditems!C962=87),"装备位置:时装靴子",IF(OR(stditems!C962=88,stditems!C962=89),"装备位置:时装宝石","其他物品"))))))))))))))))))))))))))))))))))))</f>
        <v>书籍,双击使用</v>
      </c>
      <c r="C962" t="str">
        <f>IF(OR(stditems!C962=5,stditems!C962=10,stditems!C962=11,stditems!C962=30,stditems!C962=16,stditems!C962=12,stditems!C962=25),0,IF(OR(stditems!C962=15,stditems!C962=19,stditems!C962=20,stditems!C962=21,stditems!C962=22,stditems!C962=23,stditems!C962=24,stditems!C962=26,stditems!C962=28,stditems!C962=29,stditems!C962=30,stditems!C962=53,stditems!C962=62,stditems!C962=63,stditems!C962=64,stditems!C962=65,stditems!C962=90),stditems!D962,""))</f>
        <v/>
      </c>
      <c r="D962" t="str">
        <f>IF(ISNA( VLOOKUP(C962,attrDesc!A:C,2,FALSE)),"", "\250/"&amp;VLOOKUP(C962,attrDesc!A:C,2,FALSE)&amp;":"&amp;VLOOKUP(C962,attrDesc!A:C,3,FALSE))</f>
        <v/>
      </c>
      <c r="H962" t="str">
        <f t="shared" si="64"/>
        <v>151/书籍,双击使用</v>
      </c>
      <c r="I962" t="str">
        <f t="shared" si="65"/>
        <v>雷霆法阵=151/书籍,双击使用</v>
      </c>
      <c r="J962" t="str">
        <f t="shared" si="66"/>
        <v/>
      </c>
      <c r="K962" t="str">
        <f t="shared" si="67"/>
        <v/>
      </c>
    </row>
    <row r="963" spans="1:11" x14ac:dyDescent="0.2">
      <c r="A963" t="str">
        <f>IF(LEN(stditems!B963)=0,"",stditems!B963)</f>
        <v>尸气鼓荡</v>
      </c>
      <c r="B963" t="str">
        <f>IF(stditems!C963=15,"装备位置:头盔",IF(OR(stditems!C963=19,stditems!C963=20,stditems!C963=21),"装备位置:项链",IF(OR(stditems!C963=5,stditems!C963=6),"装备位置:武器",IF(OR(stditems!C963=10,stditems!C963=11),"装备位置:衣服",IF(stditems!C963=16,"装备位置:斗笠",IF(OR(stditems!C963=22,stditems!C963=23),"装备位置:戒指",IF(OR(stditems!C963=24,stditems!C963=26),"装备位置:手镯",IF(stditems!C963=31,"双击使用物品",IF(stditems!C963=4,"书籍,双击使用",IF(stditems!C963=25,"装备位置:毒符",IF(stditems!C963=41,"任务物品",IF(stditems!C963=56,"强化宝石",IF(stditems!C963=0,"药品",IF(stditems!C963=3,"卷轴",IF(stditems!C963=43,"矿石",IF(stditems!C963=2,"可使用物品",IF(stditems!C963=64,"装备位置:腰带",IF(stditems!C963=62,"装备位置:鞋子",IF(stditems!C963=53,"装备位置:宝石\有气血石功能",IF(stditems!C963=63,"装备位置:灵石",IF(stditems!C963=65,"装备位置:官印",IF(stditems!C963=90,"装备位置:灵玉",IF(OR(stditems!C963=72,stditems!C963=73,stditems!C963=74),"装备位置:称号",IF(stditems!C963=30,"装备位置:勋章",IF(stditems!C963=28,"装备位置:马牌",IF(stditems!C963=12,"装备位置:盾牌",IF(OR(stditems!C963=66,stditems!C963=67),"装备位置:时装衣服",IF(OR(stditems!C963=68,stditems!C963=69),"装备位置:时装武器",IF(OR(stditems!C963=75,stditems!C963=76,stditems!C963=77),"装备位置:时装项链",IF(stditems!C963=78,"装备位置:时装头盔",IF(OR(stditems!C963=79,stditems!C963=80),"装备位置:时装手镯",IF(OR(stditems!C963=81,stditems!C963=82),"装备位置:时装戒指",IF(stditems!C963=83,"装备位置:时装勋章",IF(OR(stditems!C963=84,stditems!C963=85),"装备位置:时装腰带",IF(OR(stditems!C963=86,stditems!C963=87),"装备位置:时装靴子",IF(OR(stditems!C963=88,stditems!C963=89),"装备位置:时装宝石","其他物品"))))))))))))))))))))))))))))))))))))</f>
        <v>书籍,双击使用</v>
      </c>
      <c r="C963" t="str">
        <f>IF(OR(stditems!C963=5,stditems!C963=10,stditems!C963=11,stditems!C963=30,stditems!C963=16,stditems!C963=12,stditems!C963=25),0,IF(OR(stditems!C963=15,stditems!C963=19,stditems!C963=20,stditems!C963=21,stditems!C963=22,stditems!C963=23,stditems!C963=24,stditems!C963=26,stditems!C963=28,stditems!C963=29,stditems!C963=30,stditems!C963=53,stditems!C963=62,stditems!C963=63,stditems!C963=64,stditems!C963=65,stditems!C963=90),stditems!D963,""))</f>
        <v/>
      </c>
      <c r="D963" t="str">
        <f>IF(ISNA( VLOOKUP(C963,attrDesc!A:C,2,FALSE)),"", "\250/"&amp;VLOOKUP(C963,attrDesc!A:C,2,FALSE)&amp;":"&amp;VLOOKUP(C963,attrDesc!A:C,3,FALSE))</f>
        <v/>
      </c>
      <c r="H963" t="str">
        <f t="shared" ref="H963:H1026" si="68">IF(LEN(A963)=0,"", IF(LEN(B963)=0,"","151/"&amp;B963)&amp;IF(LEN(D963)=0,"", "\249/"&amp;D963))</f>
        <v>151/书籍,双击使用</v>
      </c>
      <c r="I963" t="str">
        <f t="shared" ref="I963:I1026" si="69">IF(LEN(H963)=0,"",A963&amp;"="&amp; H963)</f>
        <v>尸气鼓荡=151/书籍,双击使用</v>
      </c>
      <c r="J963" t="str">
        <f t="shared" ref="J963:J1026" si="70">IF(LEN(E963)=0,"", "\168/[物品特性]\"&amp;E963) &amp;IF(LEN(F963)=0,"", "\168/[物品备注]\"&amp; F963)&amp;IF(LEN(G963)=0,"", "\168/[物品出处]\"&amp; G963)</f>
        <v/>
      </c>
      <c r="K963" t="str">
        <f t="shared" si="67"/>
        <v/>
      </c>
    </row>
    <row r="964" spans="1:11" x14ac:dyDescent="0.2">
      <c r="A964" t="str">
        <f>IF(LEN(stditems!B964)=0,"",stditems!B964)</f>
        <v>焚天继海</v>
      </c>
      <c r="B964" t="str">
        <f>IF(stditems!C964=15,"装备位置:头盔",IF(OR(stditems!C964=19,stditems!C964=20,stditems!C964=21),"装备位置:项链",IF(OR(stditems!C964=5,stditems!C964=6),"装备位置:武器",IF(OR(stditems!C964=10,stditems!C964=11),"装备位置:衣服",IF(stditems!C964=16,"装备位置:斗笠",IF(OR(stditems!C964=22,stditems!C964=23),"装备位置:戒指",IF(OR(stditems!C964=24,stditems!C964=26),"装备位置:手镯",IF(stditems!C964=31,"双击使用物品",IF(stditems!C964=4,"书籍,双击使用",IF(stditems!C964=25,"装备位置:毒符",IF(stditems!C964=41,"任务物品",IF(stditems!C964=56,"强化宝石",IF(stditems!C964=0,"药品",IF(stditems!C964=3,"卷轴",IF(stditems!C964=43,"矿石",IF(stditems!C964=2,"可使用物品",IF(stditems!C964=64,"装备位置:腰带",IF(stditems!C964=62,"装备位置:鞋子",IF(stditems!C964=53,"装备位置:宝石\有气血石功能",IF(stditems!C964=63,"装备位置:灵石",IF(stditems!C964=65,"装备位置:官印",IF(stditems!C964=90,"装备位置:灵玉",IF(OR(stditems!C964=72,stditems!C964=73,stditems!C964=74),"装备位置:称号",IF(stditems!C964=30,"装备位置:勋章",IF(stditems!C964=28,"装备位置:马牌",IF(stditems!C964=12,"装备位置:盾牌",IF(OR(stditems!C964=66,stditems!C964=67),"装备位置:时装衣服",IF(OR(stditems!C964=68,stditems!C964=69),"装备位置:时装武器",IF(OR(stditems!C964=75,stditems!C964=76,stditems!C964=77),"装备位置:时装项链",IF(stditems!C964=78,"装备位置:时装头盔",IF(OR(stditems!C964=79,stditems!C964=80),"装备位置:时装手镯",IF(OR(stditems!C964=81,stditems!C964=82),"装备位置:时装戒指",IF(stditems!C964=83,"装备位置:时装勋章",IF(OR(stditems!C964=84,stditems!C964=85),"装备位置:时装腰带",IF(OR(stditems!C964=86,stditems!C964=87),"装备位置:时装靴子",IF(OR(stditems!C964=88,stditems!C964=89),"装备位置:时装宝石","其他物品"))))))))))))))))))))))))))))))))))))</f>
        <v>书籍,双击使用</v>
      </c>
      <c r="C964" t="str">
        <f>IF(OR(stditems!C964=5,stditems!C964=10,stditems!C964=11,stditems!C964=30,stditems!C964=16,stditems!C964=12,stditems!C964=25),0,IF(OR(stditems!C964=15,stditems!C964=19,stditems!C964=20,stditems!C964=21,stditems!C964=22,stditems!C964=23,stditems!C964=24,stditems!C964=26,stditems!C964=28,stditems!C964=29,stditems!C964=30,stditems!C964=53,stditems!C964=62,stditems!C964=63,stditems!C964=64,stditems!C964=65,stditems!C964=90),stditems!D964,""))</f>
        <v/>
      </c>
      <c r="D964" t="str">
        <f>IF(ISNA( VLOOKUP(C964,attrDesc!A:C,2,FALSE)),"", "\250/"&amp;VLOOKUP(C964,attrDesc!A:C,2,FALSE)&amp;":"&amp;VLOOKUP(C964,attrDesc!A:C,3,FALSE))</f>
        <v/>
      </c>
      <c r="H964" t="str">
        <f t="shared" si="68"/>
        <v>151/书籍,双击使用</v>
      </c>
      <c r="I964" t="str">
        <f t="shared" si="69"/>
        <v>焚天继海=151/书籍,双击使用</v>
      </c>
      <c r="J964" t="str">
        <f t="shared" si="70"/>
        <v/>
      </c>
      <c r="K964" t="str">
        <f t="shared" si="67"/>
        <v/>
      </c>
    </row>
    <row r="965" spans="1:11" x14ac:dyDescent="0.2">
      <c r="A965" t="str">
        <f>IF(LEN(stditems!B965)=0,"",stditems!B965)</f>
        <v>倚天辟地</v>
      </c>
      <c r="B965" t="str">
        <f>IF(stditems!C965=15,"装备位置:头盔",IF(OR(stditems!C965=19,stditems!C965=20,stditems!C965=21),"装备位置:项链",IF(OR(stditems!C965=5,stditems!C965=6),"装备位置:武器",IF(OR(stditems!C965=10,stditems!C965=11),"装备位置:衣服",IF(stditems!C965=16,"装备位置:斗笠",IF(OR(stditems!C965=22,stditems!C965=23),"装备位置:戒指",IF(OR(stditems!C965=24,stditems!C965=26),"装备位置:手镯",IF(stditems!C965=31,"双击使用物品",IF(stditems!C965=4,"书籍,双击使用",IF(stditems!C965=25,"装备位置:毒符",IF(stditems!C965=41,"任务物品",IF(stditems!C965=56,"强化宝石",IF(stditems!C965=0,"药品",IF(stditems!C965=3,"卷轴",IF(stditems!C965=43,"矿石",IF(stditems!C965=2,"可使用物品",IF(stditems!C965=64,"装备位置:腰带",IF(stditems!C965=62,"装备位置:鞋子",IF(stditems!C965=53,"装备位置:宝石\有气血石功能",IF(stditems!C965=63,"装备位置:灵石",IF(stditems!C965=65,"装备位置:官印",IF(stditems!C965=90,"装备位置:灵玉",IF(OR(stditems!C965=72,stditems!C965=73,stditems!C965=74),"装备位置:称号",IF(stditems!C965=30,"装备位置:勋章",IF(stditems!C965=28,"装备位置:马牌",IF(stditems!C965=12,"装备位置:盾牌",IF(OR(stditems!C965=66,stditems!C965=67),"装备位置:时装衣服",IF(OR(stditems!C965=68,stditems!C965=69),"装备位置:时装武器",IF(OR(stditems!C965=75,stditems!C965=76,stditems!C965=77),"装备位置:时装项链",IF(stditems!C965=78,"装备位置:时装头盔",IF(OR(stditems!C965=79,stditems!C965=80),"装备位置:时装手镯",IF(OR(stditems!C965=81,stditems!C965=82),"装备位置:时装戒指",IF(stditems!C965=83,"装备位置:时装勋章",IF(OR(stditems!C965=84,stditems!C965=85),"装备位置:时装腰带",IF(OR(stditems!C965=86,stditems!C965=87),"装备位置:时装靴子",IF(OR(stditems!C965=88,stditems!C965=89),"装备位置:时装宝石","其他物品"))))))))))))))))))))))))))))))))))))</f>
        <v>书籍,双击使用</v>
      </c>
      <c r="C965" t="str">
        <f>IF(OR(stditems!C965=5,stditems!C965=10,stditems!C965=11,stditems!C965=30,stditems!C965=16,stditems!C965=12,stditems!C965=25),0,IF(OR(stditems!C965=15,stditems!C965=19,stditems!C965=20,stditems!C965=21,stditems!C965=22,stditems!C965=23,stditems!C965=24,stditems!C965=26,stditems!C965=28,stditems!C965=29,stditems!C965=30,stditems!C965=53,stditems!C965=62,stditems!C965=63,stditems!C965=64,stditems!C965=65,stditems!C965=90),stditems!D965,""))</f>
        <v/>
      </c>
      <c r="D965" t="str">
        <f>IF(ISNA( VLOOKUP(C965,attrDesc!A:C,2,FALSE)),"", "\250/"&amp;VLOOKUP(C965,attrDesc!A:C,2,FALSE)&amp;":"&amp;VLOOKUP(C965,attrDesc!A:C,3,FALSE))</f>
        <v/>
      </c>
      <c r="H965" t="str">
        <f t="shared" si="68"/>
        <v>151/书籍,双击使用</v>
      </c>
      <c r="I965" t="str">
        <f t="shared" si="69"/>
        <v>倚天辟地=151/书籍,双击使用</v>
      </c>
      <c r="J965" t="str">
        <f t="shared" si="70"/>
        <v/>
      </c>
      <c r="K965" t="str">
        <f t="shared" si="67"/>
        <v/>
      </c>
    </row>
    <row r="966" spans="1:11" x14ac:dyDescent="0.2">
      <c r="A966" t="str">
        <f>IF(LEN(stditems!B966)=0,"",stditems!B966)</f>
        <v>大火球</v>
      </c>
      <c r="B966" t="str">
        <f>IF(stditems!C966=15,"装备位置:头盔",IF(OR(stditems!C966=19,stditems!C966=20,stditems!C966=21),"装备位置:项链",IF(OR(stditems!C966=5,stditems!C966=6),"装备位置:武器",IF(OR(stditems!C966=10,stditems!C966=11),"装备位置:衣服",IF(stditems!C966=16,"装备位置:斗笠",IF(OR(stditems!C966=22,stditems!C966=23),"装备位置:戒指",IF(OR(stditems!C966=24,stditems!C966=26),"装备位置:手镯",IF(stditems!C966=31,"双击使用物品",IF(stditems!C966=4,"书籍,双击使用",IF(stditems!C966=25,"装备位置:毒符",IF(stditems!C966=41,"任务物品",IF(stditems!C966=56,"强化宝石",IF(stditems!C966=0,"药品",IF(stditems!C966=3,"卷轴",IF(stditems!C966=43,"矿石",IF(stditems!C966=2,"可使用物品",IF(stditems!C966=64,"装备位置:腰带",IF(stditems!C966=62,"装备位置:鞋子",IF(stditems!C966=53,"装备位置:宝石\有气血石功能",IF(stditems!C966=63,"装备位置:灵石",IF(stditems!C966=65,"装备位置:官印",IF(stditems!C966=90,"装备位置:灵玉",IF(OR(stditems!C966=72,stditems!C966=73,stditems!C966=74),"装备位置:称号",IF(stditems!C966=30,"装备位置:勋章",IF(stditems!C966=28,"装备位置:马牌",IF(stditems!C966=12,"装备位置:盾牌",IF(OR(stditems!C966=66,stditems!C966=67),"装备位置:时装衣服",IF(OR(stditems!C966=68,stditems!C966=69),"装备位置:时装武器",IF(OR(stditems!C966=75,stditems!C966=76,stditems!C966=77),"装备位置:时装项链",IF(stditems!C966=78,"装备位置:时装头盔",IF(OR(stditems!C966=79,stditems!C966=80),"装备位置:时装手镯",IF(OR(stditems!C966=81,stditems!C966=82),"装备位置:时装戒指",IF(stditems!C966=83,"装备位置:时装勋章",IF(OR(stditems!C966=84,stditems!C966=85),"装备位置:时装腰带",IF(OR(stditems!C966=86,stditems!C966=87),"装备位置:时装靴子",IF(OR(stditems!C966=88,stditems!C966=89),"装备位置:时装宝石","其他物品"))))))))))))))))))))))))))))))))))))</f>
        <v>书籍,双击使用</v>
      </c>
      <c r="C966" t="str">
        <f>IF(OR(stditems!C966=5,stditems!C966=10,stditems!C966=11,stditems!C966=30,stditems!C966=16,stditems!C966=12,stditems!C966=25),0,IF(OR(stditems!C966=15,stditems!C966=19,stditems!C966=20,stditems!C966=21,stditems!C966=22,stditems!C966=23,stditems!C966=24,stditems!C966=26,stditems!C966=28,stditems!C966=29,stditems!C966=30,stditems!C966=53,stditems!C966=62,stditems!C966=63,stditems!C966=64,stditems!C966=65,stditems!C966=90),stditems!D966,""))</f>
        <v/>
      </c>
      <c r="D966" t="str">
        <f>IF(ISNA( VLOOKUP(C966,attrDesc!A:C,2,FALSE)),"", "\250/"&amp;VLOOKUP(C966,attrDesc!A:C,2,FALSE)&amp;":"&amp;VLOOKUP(C966,attrDesc!A:C,3,FALSE))</f>
        <v/>
      </c>
      <c r="H966" t="str">
        <f t="shared" si="68"/>
        <v>151/书籍,双击使用</v>
      </c>
      <c r="I966" t="str">
        <f t="shared" si="69"/>
        <v>大火球=151/书籍,双击使用</v>
      </c>
      <c r="J966" t="str">
        <f t="shared" si="70"/>
        <v/>
      </c>
      <c r="K966" t="str">
        <f t="shared" si="67"/>
        <v/>
      </c>
    </row>
    <row r="967" spans="1:11" x14ac:dyDescent="0.2">
      <c r="A967" t="str">
        <f>IF(LEN(stditems!B967)=0,"",stditems!B967)</f>
        <v>十香软筋散</v>
      </c>
      <c r="B967" t="str">
        <f>IF(stditems!C967=15,"装备位置:头盔",IF(OR(stditems!C967=19,stditems!C967=20,stditems!C967=21),"装备位置:项链",IF(OR(stditems!C967=5,stditems!C967=6),"装备位置:武器",IF(OR(stditems!C967=10,stditems!C967=11),"装备位置:衣服",IF(stditems!C967=16,"装备位置:斗笠",IF(OR(stditems!C967=22,stditems!C967=23),"装备位置:戒指",IF(OR(stditems!C967=24,stditems!C967=26),"装备位置:手镯",IF(stditems!C967=31,"双击使用物品",IF(stditems!C967=4,"书籍,双击使用",IF(stditems!C967=25,"装备位置:毒符",IF(stditems!C967=41,"任务物品",IF(stditems!C967=56,"强化宝石",IF(stditems!C967=0,"药品",IF(stditems!C967=3,"卷轴",IF(stditems!C967=43,"矿石",IF(stditems!C967=2,"可使用物品",IF(stditems!C967=64,"装备位置:腰带",IF(stditems!C967=62,"装备位置:鞋子",IF(stditems!C967=53,"装备位置:宝石\有气血石功能",IF(stditems!C967=63,"装备位置:灵石",IF(stditems!C967=65,"装备位置:官印",IF(stditems!C967=90,"装备位置:灵玉",IF(OR(stditems!C967=72,stditems!C967=73,stditems!C967=74),"装备位置:称号",IF(stditems!C967=30,"装备位置:勋章",IF(stditems!C967=28,"装备位置:马牌",IF(stditems!C967=12,"装备位置:盾牌",IF(OR(stditems!C967=66,stditems!C967=67),"装备位置:时装衣服",IF(OR(stditems!C967=68,stditems!C967=69),"装备位置:时装武器",IF(OR(stditems!C967=75,stditems!C967=76,stditems!C967=77),"装备位置:时装项链",IF(stditems!C967=78,"装备位置:时装头盔",IF(OR(stditems!C967=79,stditems!C967=80),"装备位置:时装手镯",IF(OR(stditems!C967=81,stditems!C967=82),"装备位置:时装戒指",IF(stditems!C967=83,"装备位置:时装勋章",IF(OR(stditems!C967=84,stditems!C967=85),"装备位置:时装腰带",IF(OR(stditems!C967=86,stditems!C967=87),"装备位置:时装靴子",IF(OR(stditems!C967=88,stditems!C967=89),"装备位置:时装宝石","其他物品"))))))))))))))))))))))))))))))))))))</f>
        <v>书籍,双击使用</v>
      </c>
      <c r="C967" t="str">
        <f>IF(OR(stditems!C967=5,stditems!C967=10,stditems!C967=11,stditems!C967=30,stditems!C967=16,stditems!C967=12,stditems!C967=25),0,IF(OR(stditems!C967=15,stditems!C967=19,stditems!C967=20,stditems!C967=21,stditems!C967=22,stditems!C967=23,stditems!C967=24,stditems!C967=26,stditems!C967=28,stditems!C967=29,stditems!C967=30,stditems!C967=53,stditems!C967=62,stditems!C967=63,stditems!C967=64,stditems!C967=65,stditems!C967=90),stditems!D967,""))</f>
        <v/>
      </c>
      <c r="D967" t="str">
        <f>IF(ISNA( VLOOKUP(C967,attrDesc!A:C,2,FALSE)),"", "\250/"&amp;VLOOKUP(C967,attrDesc!A:C,2,FALSE)&amp;":"&amp;VLOOKUP(C967,attrDesc!A:C,3,FALSE))</f>
        <v/>
      </c>
      <c r="H967" t="str">
        <f t="shared" si="68"/>
        <v>151/书籍,双击使用</v>
      </c>
      <c r="I967" t="str">
        <f t="shared" si="69"/>
        <v>十香软筋散=151/书籍,双击使用</v>
      </c>
      <c r="J967" t="str">
        <f t="shared" si="70"/>
        <v/>
      </c>
      <c r="K967" t="str">
        <f t="shared" si="67"/>
        <v/>
      </c>
    </row>
    <row r="968" spans="1:11" x14ac:dyDescent="0.2">
      <c r="A968" t="str">
        <f>IF(LEN(stditems!B968)=0,"",stditems!B968)</f>
        <v>六道轮回</v>
      </c>
      <c r="B968" t="str">
        <f>IF(stditems!C968=15,"装备位置:头盔",IF(OR(stditems!C968=19,stditems!C968=20,stditems!C968=21),"装备位置:项链",IF(OR(stditems!C968=5,stditems!C968=6),"装备位置:武器",IF(OR(stditems!C968=10,stditems!C968=11),"装备位置:衣服",IF(stditems!C968=16,"装备位置:斗笠",IF(OR(stditems!C968=22,stditems!C968=23),"装备位置:戒指",IF(OR(stditems!C968=24,stditems!C968=26),"装备位置:手镯",IF(stditems!C968=31,"双击使用物品",IF(stditems!C968=4,"书籍,双击使用",IF(stditems!C968=25,"装备位置:毒符",IF(stditems!C968=41,"任务物品",IF(stditems!C968=56,"强化宝石",IF(stditems!C968=0,"药品",IF(stditems!C968=3,"卷轴",IF(stditems!C968=43,"矿石",IF(stditems!C968=2,"可使用物品",IF(stditems!C968=64,"装备位置:腰带",IF(stditems!C968=62,"装备位置:鞋子",IF(stditems!C968=53,"装备位置:宝石\有气血石功能",IF(stditems!C968=63,"装备位置:灵石",IF(stditems!C968=65,"装备位置:官印",IF(stditems!C968=90,"装备位置:灵玉",IF(OR(stditems!C968=72,stditems!C968=73,stditems!C968=74),"装备位置:称号",IF(stditems!C968=30,"装备位置:勋章",IF(stditems!C968=28,"装备位置:马牌",IF(stditems!C968=12,"装备位置:盾牌",IF(OR(stditems!C968=66,stditems!C968=67),"装备位置:时装衣服",IF(OR(stditems!C968=68,stditems!C968=69),"装备位置:时装武器",IF(OR(stditems!C968=75,stditems!C968=76,stditems!C968=77),"装备位置:时装项链",IF(stditems!C968=78,"装备位置:时装头盔",IF(OR(stditems!C968=79,stditems!C968=80),"装备位置:时装手镯",IF(OR(stditems!C968=81,stditems!C968=82),"装备位置:时装戒指",IF(stditems!C968=83,"装备位置:时装勋章",IF(OR(stditems!C968=84,stditems!C968=85),"装备位置:时装腰带",IF(OR(stditems!C968=86,stditems!C968=87),"装备位置:时装靴子",IF(OR(stditems!C968=88,stditems!C968=89),"装备位置:时装宝石","其他物品"))))))))))))))))))))))))))))))))))))</f>
        <v>书籍,双击使用</v>
      </c>
      <c r="C968" t="str">
        <f>IF(OR(stditems!C968=5,stditems!C968=10,stditems!C968=11,stditems!C968=30,stditems!C968=16,stditems!C968=12,stditems!C968=25),0,IF(OR(stditems!C968=15,stditems!C968=19,stditems!C968=20,stditems!C968=21,stditems!C968=22,stditems!C968=23,stditems!C968=24,stditems!C968=26,stditems!C968=28,stditems!C968=29,stditems!C968=30,stditems!C968=53,stditems!C968=62,stditems!C968=63,stditems!C968=64,stditems!C968=65,stditems!C968=90),stditems!D968,""))</f>
        <v/>
      </c>
      <c r="D968" t="str">
        <f>IF(ISNA( VLOOKUP(C968,attrDesc!A:C,2,FALSE)),"", "\250/"&amp;VLOOKUP(C968,attrDesc!A:C,2,FALSE)&amp;":"&amp;VLOOKUP(C968,attrDesc!A:C,3,FALSE))</f>
        <v/>
      </c>
      <c r="H968" t="str">
        <f t="shared" si="68"/>
        <v>151/书籍,双击使用</v>
      </c>
      <c r="I968" t="str">
        <f t="shared" si="69"/>
        <v>六道轮回=151/书籍,双击使用</v>
      </c>
      <c r="J968" t="str">
        <f t="shared" si="70"/>
        <v/>
      </c>
      <c r="K968" t="str">
        <f t="shared" si="67"/>
        <v/>
      </c>
    </row>
    <row r="969" spans="1:11" x14ac:dyDescent="0.2">
      <c r="A969" t="str">
        <f>IF(LEN(stditems!B969)=0,"",stditems!B969)</f>
        <v>双倍卷轴</v>
      </c>
      <c r="B969" t="str">
        <f>IF(stditems!C969=15,"装备位置:头盔",IF(OR(stditems!C969=19,stditems!C969=20,stditems!C969=21),"装备位置:项链",IF(OR(stditems!C969=5,stditems!C969=6),"装备位置:武器",IF(OR(stditems!C969=10,stditems!C969=11),"装备位置:衣服",IF(stditems!C969=16,"装备位置:斗笠",IF(OR(stditems!C969=22,stditems!C969=23),"装备位置:戒指",IF(OR(stditems!C969=24,stditems!C969=26),"装备位置:手镯",IF(stditems!C969=31,"双击使用物品",IF(stditems!C969=4,"书籍,双击使用",IF(stditems!C969=25,"装备位置:毒符",IF(stditems!C969=41,"任务物品",IF(stditems!C969=56,"强化宝石",IF(stditems!C969=0,"药品",IF(stditems!C969=3,"卷轴",IF(stditems!C969=43,"矿石",IF(stditems!C969=2,"可使用物品",IF(stditems!C969=64,"装备位置:腰带",IF(stditems!C969=62,"装备位置:鞋子",IF(stditems!C969=53,"装备位置:宝石\有气血石功能",IF(stditems!C969=63,"装备位置:灵石",IF(stditems!C969=65,"装备位置:官印",IF(stditems!C969=90,"装备位置:灵玉",IF(OR(stditems!C969=72,stditems!C969=73,stditems!C969=74),"装备位置:称号",IF(stditems!C969=30,"装备位置:勋章",IF(stditems!C969=28,"装备位置:马牌",IF(stditems!C969=12,"装备位置:盾牌",IF(OR(stditems!C969=66,stditems!C969=67),"装备位置:时装衣服",IF(OR(stditems!C969=68,stditems!C969=69),"装备位置:时装武器",IF(OR(stditems!C969=75,stditems!C969=76,stditems!C969=77),"装备位置:时装项链",IF(stditems!C969=78,"装备位置:时装头盔",IF(OR(stditems!C969=79,stditems!C969=80),"装备位置:时装手镯",IF(OR(stditems!C969=81,stditems!C969=82),"装备位置:时装戒指",IF(stditems!C969=83,"装备位置:时装勋章",IF(OR(stditems!C969=84,stditems!C969=85),"装备位置:时装腰带",IF(OR(stditems!C969=86,stditems!C969=87),"装备位置:时装靴子",IF(OR(stditems!C969=88,stditems!C969=89),"装备位置:时装宝石","其他物品"))))))))))))))))))))))))))))))))))))</f>
        <v>双击使用物品</v>
      </c>
      <c r="C969" t="str">
        <f>IF(OR(stditems!C969=5,stditems!C969=10,stditems!C969=11,stditems!C969=30,stditems!C969=16,stditems!C969=12,stditems!C969=25),0,IF(OR(stditems!C969=15,stditems!C969=19,stditems!C969=20,stditems!C969=21,stditems!C969=22,stditems!C969=23,stditems!C969=24,stditems!C969=26,stditems!C969=28,stditems!C969=29,stditems!C969=30,stditems!C969=53,stditems!C969=62,stditems!C969=63,stditems!C969=64,stditems!C969=65,stditems!C969=90),stditems!D969,""))</f>
        <v/>
      </c>
      <c r="D969" t="str">
        <f>IF(ISNA( VLOOKUP(C969,attrDesc!A:C,2,FALSE)),"", "\250/"&amp;VLOOKUP(C969,attrDesc!A:C,2,FALSE)&amp;":"&amp;VLOOKUP(C969,attrDesc!A:C,3,FALSE))</f>
        <v/>
      </c>
      <c r="H969" t="str">
        <f t="shared" si="68"/>
        <v>151/双击使用物品</v>
      </c>
      <c r="I969" t="str">
        <f t="shared" si="69"/>
        <v>双倍卷轴=151/双击使用物品</v>
      </c>
      <c r="J969" t="str">
        <f t="shared" si="70"/>
        <v/>
      </c>
      <c r="K969" t="str">
        <f t="shared" si="67"/>
        <v/>
      </c>
    </row>
    <row r="970" spans="1:11" x14ac:dyDescent="0.2">
      <c r="A970" t="str">
        <f>IF(LEN(stditems!B970)=0,"",stditems!B970)</f>
        <v>双倍宝典(小)</v>
      </c>
      <c r="B970" t="str">
        <f>IF(stditems!C970=15,"装备位置:头盔",IF(OR(stditems!C970=19,stditems!C970=20,stditems!C970=21),"装备位置:项链",IF(OR(stditems!C970=5,stditems!C970=6),"装备位置:武器",IF(OR(stditems!C970=10,stditems!C970=11),"装备位置:衣服",IF(stditems!C970=16,"装备位置:斗笠",IF(OR(stditems!C970=22,stditems!C970=23),"装备位置:戒指",IF(OR(stditems!C970=24,stditems!C970=26),"装备位置:手镯",IF(stditems!C970=31,"双击使用物品",IF(stditems!C970=4,"书籍,双击使用",IF(stditems!C970=25,"装备位置:毒符",IF(stditems!C970=41,"任务物品",IF(stditems!C970=56,"强化宝石",IF(stditems!C970=0,"药品",IF(stditems!C970=3,"卷轴",IF(stditems!C970=43,"矿石",IF(stditems!C970=2,"可使用物品",IF(stditems!C970=64,"装备位置:腰带",IF(stditems!C970=62,"装备位置:鞋子",IF(stditems!C970=53,"装备位置:宝石\有气血石功能",IF(stditems!C970=63,"装备位置:灵石",IF(stditems!C970=65,"装备位置:官印",IF(stditems!C970=90,"装备位置:灵玉",IF(OR(stditems!C970=72,stditems!C970=73,stditems!C970=74),"装备位置:称号",IF(stditems!C970=30,"装备位置:勋章",IF(stditems!C970=28,"装备位置:马牌",IF(stditems!C970=12,"装备位置:盾牌",IF(OR(stditems!C970=66,stditems!C970=67),"装备位置:时装衣服",IF(OR(stditems!C970=68,stditems!C970=69),"装备位置:时装武器",IF(OR(stditems!C970=75,stditems!C970=76,stditems!C970=77),"装备位置:时装项链",IF(stditems!C970=78,"装备位置:时装头盔",IF(OR(stditems!C970=79,stditems!C970=80),"装备位置:时装手镯",IF(OR(stditems!C970=81,stditems!C970=82),"装备位置:时装戒指",IF(stditems!C970=83,"装备位置:时装勋章",IF(OR(stditems!C970=84,stditems!C970=85),"装备位置:时装腰带",IF(OR(stditems!C970=86,stditems!C970=87),"装备位置:时装靴子",IF(OR(stditems!C970=88,stditems!C970=89),"装备位置:时装宝石","其他物品"))))))))))))))))))))))))))))))))))))</f>
        <v>双击使用物品</v>
      </c>
      <c r="C970" t="str">
        <f>IF(OR(stditems!C970=5,stditems!C970=10,stditems!C970=11,stditems!C970=30,stditems!C970=16,stditems!C970=12,stditems!C970=25),0,IF(OR(stditems!C970=15,stditems!C970=19,stditems!C970=20,stditems!C970=21,stditems!C970=22,stditems!C970=23,stditems!C970=24,stditems!C970=26,stditems!C970=28,stditems!C970=29,stditems!C970=30,stditems!C970=53,stditems!C970=62,stditems!C970=63,stditems!C970=64,stditems!C970=65,stditems!C970=90),stditems!D970,""))</f>
        <v/>
      </c>
      <c r="D970" t="str">
        <f>IF(ISNA( VLOOKUP(C970,attrDesc!A:C,2,FALSE)),"", "\250/"&amp;VLOOKUP(C970,attrDesc!A:C,2,FALSE)&amp;":"&amp;VLOOKUP(C970,attrDesc!A:C,3,FALSE))</f>
        <v/>
      </c>
      <c r="H970" t="str">
        <f t="shared" si="68"/>
        <v>151/双击使用物品</v>
      </c>
      <c r="I970" t="str">
        <f t="shared" si="69"/>
        <v>双倍宝典(小)=151/双击使用物品</v>
      </c>
      <c r="J970" t="str">
        <f t="shared" si="70"/>
        <v/>
      </c>
      <c r="K970" t="str">
        <f t="shared" si="67"/>
        <v/>
      </c>
    </row>
    <row r="971" spans="1:11" x14ac:dyDescent="0.2">
      <c r="A971" t="str">
        <f>IF(LEN(stditems!B971)=0,"",stditems!B971)</f>
        <v>双倍宝典(中)</v>
      </c>
      <c r="B971" t="str">
        <f>IF(stditems!C971=15,"装备位置:头盔",IF(OR(stditems!C971=19,stditems!C971=20,stditems!C971=21),"装备位置:项链",IF(OR(stditems!C971=5,stditems!C971=6),"装备位置:武器",IF(OR(stditems!C971=10,stditems!C971=11),"装备位置:衣服",IF(stditems!C971=16,"装备位置:斗笠",IF(OR(stditems!C971=22,stditems!C971=23),"装备位置:戒指",IF(OR(stditems!C971=24,stditems!C971=26),"装备位置:手镯",IF(stditems!C971=31,"双击使用物品",IF(stditems!C971=4,"书籍,双击使用",IF(stditems!C971=25,"装备位置:毒符",IF(stditems!C971=41,"任务物品",IF(stditems!C971=56,"强化宝石",IF(stditems!C971=0,"药品",IF(stditems!C971=3,"卷轴",IF(stditems!C971=43,"矿石",IF(stditems!C971=2,"可使用物品",IF(stditems!C971=64,"装备位置:腰带",IF(stditems!C971=62,"装备位置:鞋子",IF(stditems!C971=53,"装备位置:宝石\有气血石功能",IF(stditems!C971=63,"装备位置:灵石",IF(stditems!C971=65,"装备位置:官印",IF(stditems!C971=90,"装备位置:灵玉",IF(OR(stditems!C971=72,stditems!C971=73,stditems!C971=74),"装备位置:称号",IF(stditems!C971=30,"装备位置:勋章",IF(stditems!C971=28,"装备位置:马牌",IF(stditems!C971=12,"装备位置:盾牌",IF(OR(stditems!C971=66,stditems!C971=67),"装备位置:时装衣服",IF(OR(stditems!C971=68,stditems!C971=69),"装备位置:时装武器",IF(OR(stditems!C971=75,stditems!C971=76,stditems!C971=77),"装备位置:时装项链",IF(stditems!C971=78,"装备位置:时装头盔",IF(OR(stditems!C971=79,stditems!C971=80),"装备位置:时装手镯",IF(OR(stditems!C971=81,stditems!C971=82),"装备位置:时装戒指",IF(stditems!C971=83,"装备位置:时装勋章",IF(OR(stditems!C971=84,stditems!C971=85),"装备位置:时装腰带",IF(OR(stditems!C971=86,stditems!C971=87),"装备位置:时装靴子",IF(OR(stditems!C971=88,stditems!C971=89),"装备位置:时装宝石","其他物品"))))))))))))))))))))))))))))))))))))</f>
        <v>双击使用物品</v>
      </c>
      <c r="C971" t="str">
        <f>IF(OR(stditems!C971=5,stditems!C971=10,stditems!C971=11,stditems!C971=30,stditems!C971=16,stditems!C971=12,stditems!C971=25),0,IF(OR(stditems!C971=15,stditems!C971=19,stditems!C971=20,stditems!C971=21,stditems!C971=22,stditems!C971=23,stditems!C971=24,stditems!C971=26,stditems!C971=28,stditems!C971=29,stditems!C971=30,stditems!C971=53,stditems!C971=62,stditems!C971=63,stditems!C971=64,stditems!C971=65,stditems!C971=90),stditems!D971,""))</f>
        <v/>
      </c>
      <c r="D971" t="str">
        <f>IF(ISNA( VLOOKUP(C971,attrDesc!A:C,2,FALSE)),"", "\250/"&amp;VLOOKUP(C971,attrDesc!A:C,2,FALSE)&amp;":"&amp;VLOOKUP(C971,attrDesc!A:C,3,FALSE))</f>
        <v/>
      </c>
      <c r="H971" t="str">
        <f t="shared" si="68"/>
        <v>151/双击使用物品</v>
      </c>
      <c r="I971" t="str">
        <f t="shared" si="69"/>
        <v>双倍宝典(中)=151/双击使用物品</v>
      </c>
      <c r="J971" t="str">
        <f t="shared" si="70"/>
        <v/>
      </c>
      <c r="K971" t="str">
        <f t="shared" si="67"/>
        <v/>
      </c>
    </row>
    <row r="972" spans="1:11" x14ac:dyDescent="0.2">
      <c r="A972" t="str">
        <f>IF(LEN(stditems!B972)=0,"",stditems!B972)</f>
        <v>双倍宝典(大)</v>
      </c>
      <c r="B972" t="str">
        <f>IF(stditems!C972=15,"装备位置:头盔",IF(OR(stditems!C972=19,stditems!C972=20,stditems!C972=21),"装备位置:项链",IF(OR(stditems!C972=5,stditems!C972=6),"装备位置:武器",IF(OR(stditems!C972=10,stditems!C972=11),"装备位置:衣服",IF(stditems!C972=16,"装备位置:斗笠",IF(OR(stditems!C972=22,stditems!C972=23),"装备位置:戒指",IF(OR(stditems!C972=24,stditems!C972=26),"装备位置:手镯",IF(stditems!C972=31,"双击使用物品",IF(stditems!C972=4,"书籍,双击使用",IF(stditems!C972=25,"装备位置:毒符",IF(stditems!C972=41,"任务物品",IF(stditems!C972=56,"强化宝石",IF(stditems!C972=0,"药品",IF(stditems!C972=3,"卷轴",IF(stditems!C972=43,"矿石",IF(stditems!C972=2,"可使用物品",IF(stditems!C972=64,"装备位置:腰带",IF(stditems!C972=62,"装备位置:鞋子",IF(stditems!C972=53,"装备位置:宝石\有气血石功能",IF(stditems!C972=63,"装备位置:灵石",IF(stditems!C972=65,"装备位置:官印",IF(stditems!C972=90,"装备位置:灵玉",IF(OR(stditems!C972=72,stditems!C972=73,stditems!C972=74),"装备位置:称号",IF(stditems!C972=30,"装备位置:勋章",IF(stditems!C972=28,"装备位置:马牌",IF(stditems!C972=12,"装备位置:盾牌",IF(OR(stditems!C972=66,stditems!C972=67),"装备位置:时装衣服",IF(OR(stditems!C972=68,stditems!C972=69),"装备位置:时装武器",IF(OR(stditems!C972=75,stditems!C972=76,stditems!C972=77),"装备位置:时装项链",IF(stditems!C972=78,"装备位置:时装头盔",IF(OR(stditems!C972=79,stditems!C972=80),"装备位置:时装手镯",IF(OR(stditems!C972=81,stditems!C972=82),"装备位置:时装戒指",IF(stditems!C972=83,"装备位置:时装勋章",IF(OR(stditems!C972=84,stditems!C972=85),"装备位置:时装腰带",IF(OR(stditems!C972=86,stditems!C972=87),"装备位置:时装靴子",IF(OR(stditems!C972=88,stditems!C972=89),"装备位置:时装宝石","其他物品"))))))))))))))))))))))))))))))))))))</f>
        <v>双击使用物品</v>
      </c>
      <c r="C972" t="str">
        <f>IF(OR(stditems!C972=5,stditems!C972=10,stditems!C972=11,stditems!C972=30,stditems!C972=16,stditems!C972=12,stditems!C972=25),0,IF(OR(stditems!C972=15,stditems!C972=19,stditems!C972=20,stditems!C972=21,stditems!C972=22,stditems!C972=23,stditems!C972=24,stditems!C972=26,stditems!C972=28,stditems!C972=29,stditems!C972=30,stditems!C972=53,stditems!C972=62,stditems!C972=63,stditems!C972=64,stditems!C972=65,stditems!C972=90),stditems!D972,""))</f>
        <v/>
      </c>
      <c r="D972" t="str">
        <f>IF(ISNA( VLOOKUP(C972,attrDesc!A:C,2,FALSE)),"", "\250/"&amp;VLOOKUP(C972,attrDesc!A:C,2,FALSE)&amp;":"&amp;VLOOKUP(C972,attrDesc!A:C,3,FALSE))</f>
        <v/>
      </c>
      <c r="H972" t="str">
        <f t="shared" si="68"/>
        <v>151/双击使用物品</v>
      </c>
      <c r="I972" t="str">
        <f t="shared" si="69"/>
        <v>双倍宝典(大)=151/双击使用物品</v>
      </c>
      <c r="J972" t="str">
        <f t="shared" si="70"/>
        <v/>
      </c>
      <c r="K972" t="str">
        <f t="shared" si="67"/>
        <v/>
      </c>
    </row>
    <row r="973" spans="1:11" x14ac:dyDescent="0.2">
      <c r="A973" t="str">
        <f>IF(LEN(stditems!B973)=0,"",stditems!B973)</f>
        <v>美酒</v>
      </c>
      <c r="B973" t="str">
        <f>IF(stditems!C973=15,"装备位置:头盔",IF(OR(stditems!C973=19,stditems!C973=20,stditems!C973=21),"装备位置:项链",IF(OR(stditems!C973=5,stditems!C973=6),"装备位置:武器",IF(OR(stditems!C973=10,stditems!C973=11),"装备位置:衣服",IF(stditems!C973=16,"装备位置:斗笠",IF(OR(stditems!C973=22,stditems!C973=23),"装备位置:戒指",IF(OR(stditems!C973=24,stditems!C973=26),"装备位置:手镯",IF(stditems!C973=31,"双击使用物品",IF(stditems!C973=4,"书籍,双击使用",IF(stditems!C973=25,"装备位置:毒符",IF(stditems!C973=41,"任务物品",IF(stditems!C973=56,"强化宝石",IF(stditems!C973=0,"药品",IF(stditems!C973=3,"卷轴",IF(stditems!C973=43,"矿石",IF(stditems!C973=2,"可使用物品",IF(stditems!C973=64,"装备位置:腰带",IF(stditems!C973=62,"装备位置:鞋子",IF(stditems!C973=53,"装备位置:宝石\有气血石功能",IF(stditems!C973=63,"装备位置:灵石",IF(stditems!C973=65,"装备位置:官印",IF(stditems!C973=90,"装备位置:灵玉",IF(OR(stditems!C973=72,stditems!C973=73,stditems!C973=74),"装备位置:称号",IF(stditems!C973=30,"装备位置:勋章",IF(stditems!C973=28,"装备位置:马牌",IF(stditems!C973=12,"装备位置:盾牌",IF(OR(stditems!C973=66,stditems!C973=67),"装备位置:时装衣服",IF(OR(stditems!C973=68,stditems!C973=69),"装备位置:时装武器",IF(OR(stditems!C973=75,stditems!C973=76,stditems!C973=77),"装备位置:时装项链",IF(stditems!C973=78,"装备位置:时装头盔",IF(OR(stditems!C973=79,stditems!C973=80),"装备位置:时装手镯",IF(OR(stditems!C973=81,stditems!C973=82),"装备位置:时装戒指",IF(stditems!C973=83,"装备位置:时装勋章",IF(OR(stditems!C973=84,stditems!C973=85),"装备位置:时装腰带",IF(OR(stditems!C973=86,stditems!C973=87),"装备位置:时装靴子",IF(OR(stditems!C973=88,stditems!C973=89),"装备位置:时装宝石","其他物品"))))))))))))))))))))))))))))))))))))</f>
        <v>其他物品</v>
      </c>
      <c r="C973" t="str">
        <f>IF(OR(stditems!C973=5,stditems!C973=10,stditems!C973=11,stditems!C973=30,stditems!C973=16,stditems!C973=12,stditems!C973=25),0,IF(OR(stditems!C973=15,stditems!C973=19,stditems!C973=20,stditems!C973=21,stditems!C973=22,stditems!C973=23,stditems!C973=24,stditems!C973=26,stditems!C973=28,stditems!C973=29,stditems!C973=30,stditems!C973=53,stditems!C973=62,stditems!C973=63,stditems!C973=64,stditems!C973=65,stditems!C973=90),stditems!D973,""))</f>
        <v/>
      </c>
      <c r="D973" t="str">
        <f>IF(ISNA( VLOOKUP(C973,attrDesc!A:C,2,FALSE)),"", "\250/"&amp;VLOOKUP(C973,attrDesc!A:C,2,FALSE)&amp;":"&amp;VLOOKUP(C973,attrDesc!A:C,3,FALSE))</f>
        <v/>
      </c>
      <c r="H973" t="str">
        <f t="shared" si="68"/>
        <v>151/其他物品</v>
      </c>
      <c r="I973" t="str">
        <f t="shared" si="69"/>
        <v>美酒=151/其他物品</v>
      </c>
      <c r="J973" t="str">
        <f t="shared" si="70"/>
        <v/>
      </c>
      <c r="K973" t="str">
        <f t="shared" si="67"/>
        <v/>
      </c>
    </row>
    <row r="974" spans="1:11" x14ac:dyDescent="0.2">
      <c r="A974" t="str">
        <f>IF(LEN(stditems!B974)=0,"",stditems!B974)</f>
        <v>月神之玉</v>
      </c>
      <c r="B974" t="str">
        <f>IF(stditems!C974=15,"装备位置:头盔",IF(OR(stditems!C974=19,stditems!C974=20,stditems!C974=21),"装备位置:项链",IF(OR(stditems!C974=5,stditems!C974=6),"装备位置:武器",IF(OR(stditems!C974=10,stditems!C974=11),"装备位置:衣服",IF(stditems!C974=16,"装备位置:斗笠",IF(OR(stditems!C974=22,stditems!C974=23),"装备位置:戒指",IF(OR(stditems!C974=24,stditems!C974=26),"装备位置:手镯",IF(stditems!C974=31,"双击使用物品",IF(stditems!C974=4,"书籍,双击使用",IF(stditems!C974=25,"装备位置:毒符",IF(stditems!C974=41,"任务物品",IF(stditems!C974=56,"强化宝石",IF(stditems!C974=0,"药品",IF(stditems!C974=3,"卷轴",IF(stditems!C974=43,"矿石",IF(stditems!C974=2,"可使用物品",IF(stditems!C974=64,"装备位置:腰带",IF(stditems!C974=62,"装备位置:鞋子",IF(stditems!C974=53,"装备位置:宝石\有气血石功能",IF(stditems!C974=63,"装备位置:灵石",IF(stditems!C974=65,"装备位置:官印",IF(stditems!C974=90,"装备位置:灵玉",IF(OR(stditems!C974=72,stditems!C974=73,stditems!C974=74),"装备位置:称号",IF(stditems!C974=30,"装备位置:勋章",IF(stditems!C974=28,"装备位置:马牌",IF(stditems!C974=12,"装备位置:盾牌",IF(OR(stditems!C974=66,stditems!C974=67),"装备位置:时装衣服",IF(OR(stditems!C974=68,stditems!C974=69),"装备位置:时装武器",IF(OR(stditems!C974=75,stditems!C974=76,stditems!C974=77),"装备位置:时装项链",IF(stditems!C974=78,"装备位置:时装头盔",IF(OR(stditems!C974=79,stditems!C974=80),"装备位置:时装手镯",IF(OR(stditems!C974=81,stditems!C974=82),"装备位置:时装戒指",IF(stditems!C974=83,"装备位置:时装勋章",IF(OR(stditems!C974=84,stditems!C974=85),"装备位置:时装腰带",IF(OR(stditems!C974=86,stditems!C974=87),"装备位置:时装靴子",IF(OR(stditems!C974=88,stditems!C974=89),"装备位置:时装宝石","其他物品"))))))))))))))))))))))))))))))))))))</f>
        <v>其他物品</v>
      </c>
      <c r="C974" t="str">
        <f>IF(OR(stditems!C974=5,stditems!C974=10,stditems!C974=11,stditems!C974=30,stditems!C974=16,stditems!C974=12,stditems!C974=25),0,IF(OR(stditems!C974=15,stditems!C974=19,stditems!C974=20,stditems!C974=21,stditems!C974=22,stditems!C974=23,stditems!C974=24,stditems!C974=26,stditems!C974=28,stditems!C974=29,stditems!C974=30,stditems!C974=53,stditems!C974=62,stditems!C974=63,stditems!C974=64,stditems!C974=65,stditems!C974=90),stditems!D974,""))</f>
        <v/>
      </c>
      <c r="D974" t="str">
        <f>IF(ISNA( VLOOKUP(C974,attrDesc!A:C,2,FALSE)),"", "\250/"&amp;VLOOKUP(C974,attrDesc!A:C,2,FALSE)&amp;":"&amp;VLOOKUP(C974,attrDesc!A:C,3,FALSE))</f>
        <v/>
      </c>
      <c r="H974" t="str">
        <f t="shared" si="68"/>
        <v>151/其他物品</v>
      </c>
      <c r="I974" t="str">
        <f t="shared" si="69"/>
        <v>月神之玉=151/其他物品</v>
      </c>
      <c r="J974" t="str">
        <f t="shared" si="70"/>
        <v/>
      </c>
      <c r="K974" t="str">
        <f t="shared" si="67"/>
        <v/>
      </c>
    </row>
    <row r="975" spans="1:11" x14ac:dyDescent="0.2">
      <c r="A975" t="str">
        <f>IF(LEN(stditems!B975)=0,"",stditems!B975)</f>
        <v>许中医的药</v>
      </c>
      <c r="B975" t="str">
        <f>IF(stditems!C975=15,"装备位置:头盔",IF(OR(stditems!C975=19,stditems!C975=20,stditems!C975=21),"装备位置:项链",IF(OR(stditems!C975=5,stditems!C975=6),"装备位置:武器",IF(OR(stditems!C975=10,stditems!C975=11),"装备位置:衣服",IF(stditems!C975=16,"装备位置:斗笠",IF(OR(stditems!C975=22,stditems!C975=23),"装备位置:戒指",IF(OR(stditems!C975=24,stditems!C975=26),"装备位置:手镯",IF(stditems!C975=31,"双击使用物品",IF(stditems!C975=4,"书籍,双击使用",IF(stditems!C975=25,"装备位置:毒符",IF(stditems!C975=41,"任务物品",IF(stditems!C975=56,"强化宝石",IF(stditems!C975=0,"药品",IF(stditems!C975=3,"卷轴",IF(stditems!C975=43,"矿石",IF(stditems!C975=2,"可使用物品",IF(stditems!C975=64,"装备位置:腰带",IF(stditems!C975=62,"装备位置:鞋子",IF(stditems!C975=53,"装备位置:宝石\有气血石功能",IF(stditems!C975=63,"装备位置:灵石",IF(stditems!C975=65,"装备位置:官印",IF(stditems!C975=90,"装备位置:灵玉",IF(OR(stditems!C975=72,stditems!C975=73,stditems!C975=74),"装备位置:称号",IF(stditems!C975=30,"装备位置:勋章",IF(stditems!C975=28,"装备位置:马牌",IF(stditems!C975=12,"装备位置:盾牌",IF(OR(stditems!C975=66,stditems!C975=67),"装备位置:时装衣服",IF(OR(stditems!C975=68,stditems!C975=69),"装备位置:时装武器",IF(OR(stditems!C975=75,stditems!C975=76,stditems!C975=77),"装备位置:时装项链",IF(stditems!C975=78,"装备位置:时装头盔",IF(OR(stditems!C975=79,stditems!C975=80),"装备位置:时装手镯",IF(OR(stditems!C975=81,stditems!C975=82),"装备位置:时装戒指",IF(stditems!C975=83,"装备位置:时装勋章",IF(OR(stditems!C975=84,stditems!C975=85),"装备位置:时装腰带",IF(OR(stditems!C975=86,stditems!C975=87),"装备位置:时装靴子",IF(OR(stditems!C975=88,stditems!C975=89),"装备位置:时装宝石","其他物品"))))))))))))))))))))))))))))))))))))</f>
        <v>其他物品</v>
      </c>
      <c r="C975" t="str">
        <f>IF(OR(stditems!C975=5,stditems!C975=10,stditems!C975=11,stditems!C975=30,stditems!C975=16,stditems!C975=12,stditems!C975=25),0,IF(OR(stditems!C975=15,stditems!C975=19,stditems!C975=20,stditems!C975=21,stditems!C975=22,stditems!C975=23,stditems!C975=24,stditems!C975=26,stditems!C975=28,stditems!C975=29,stditems!C975=30,stditems!C975=53,stditems!C975=62,stditems!C975=63,stditems!C975=64,stditems!C975=65,stditems!C975=90),stditems!D975,""))</f>
        <v/>
      </c>
      <c r="D975" t="str">
        <f>IF(ISNA( VLOOKUP(C975,attrDesc!A:C,2,FALSE)),"", "\250/"&amp;VLOOKUP(C975,attrDesc!A:C,2,FALSE)&amp;":"&amp;VLOOKUP(C975,attrDesc!A:C,3,FALSE))</f>
        <v/>
      </c>
      <c r="H975" t="str">
        <f t="shared" si="68"/>
        <v>151/其他物品</v>
      </c>
      <c r="I975" t="str">
        <f t="shared" si="69"/>
        <v>许中医的药=151/其他物品</v>
      </c>
      <c r="J975" t="str">
        <f t="shared" si="70"/>
        <v/>
      </c>
      <c r="K975" t="str">
        <f t="shared" si="67"/>
        <v/>
      </c>
    </row>
    <row r="976" spans="1:11" x14ac:dyDescent="0.2">
      <c r="A976" t="str">
        <f>IF(LEN(stditems!B976)=0,"",stditems!B976)</f>
        <v>药剂师的信</v>
      </c>
      <c r="B976" t="str">
        <f>IF(stditems!C976=15,"装备位置:头盔",IF(OR(stditems!C976=19,stditems!C976=20,stditems!C976=21),"装备位置:项链",IF(OR(stditems!C976=5,stditems!C976=6),"装备位置:武器",IF(OR(stditems!C976=10,stditems!C976=11),"装备位置:衣服",IF(stditems!C976=16,"装备位置:斗笠",IF(OR(stditems!C976=22,stditems!C976=23),"装备位置:戒指",IF(OR(stditems!C976=24,stditems!C976=26),"装备位置:手镯",IF(stditems!C976=31,"双击使用物品",IF(stditems!C976=4,"书籍,双击使用",IF(stditems!C976=25,"装备位置:毒符",IF(stditems!C976=41,"任务物品",IF(stditems!C976=56,"强化宝石",IF(stditems!C976=0,"药品",IF(stditems!C976=3,"卷轴",IF(stditems!C976=43,"矿石",IF(stditems!C976=2,"可使用物品",IF(stditems!C976=64,"装备位置:腰带",IF(stditems!C976=62,"装备位置:鞋子",IF(stditems!C976=53,"装备位置:宝石\有气血石功能",IF(stditems!C976=63,"装备位置:灵石",IF(stditems!C976=65,"装备位置:官印",IF(stditems!C976=90,"装备位置:灵玉",IF(OR(stditems!C976=72,stditems!C976=73,stditems!C976=74),"装备位置:称号",IF(stditems!C976=30,"装备位置:勋章",IF(stditems!C976=28,"装备位置:马牌",IF(stditems!C976=12,"装备位置:盾牌",IF(OR(stditems!C976=66,stditems!C976=67),"装备位置:时装衣服",IF(OR(stditems!C976=68,stditems!C976=69),"装备位置:时装武器",IF(OR(stditems!C976=75,stditems!C976=76,stditems!C976=77),"装备位置:时装项链",IF(stditems!C976=78,"装备位置:时装头盔",IF(OR(stditems!C976=79,stditems!C976=80),"装备位置:时装手镯",IF(OR(stditems!C976=81,stditems!C976=82),"装备位置:时装戒指",IF(stditems!C976=83,"装备位置:时装勋章",IF(OR(stditems!C976=84,stditems!C976=85),"装备位置:时装腰带",IF(OR(stditems!C976=86,stditems!C976=87),"装备位置:时装靴子",IF(OR(stditems!C976=88,stditems!C976=89),"装备位置:时装宝石","其他物品"))))))))))))))))))))))))))))))))))))</f>
        <v>其他物品</v>
      </c>
      <c r="C976" t="str">
        <f>IF(OR(stditems!C976=5,stditems!C976=10,stditems!C976=11,stditems!C976=30,stditems!C976=16,stditems!C976=12,stditems!C976=25),0,IF(OR(stditems!C976=15,stditems!C976=19,stditems!C976=20,stditems!C976=21,stditems!C976=22,stditems!C976=23,stditems!C976=24,stditems!C976=26,stditems!C976=28,stditems!C976=29,stditems!C976=30,stditems!C976=53,stditems!C976=62,stditems!C976=63,stditems!C976=64,stditems!C976=65,stditems!C976=90),stditems!D976,""))</f>
        <v/>
      </c>
      <c r="D976" t="str">
        <f>IF(ISNA( VLOOKUP(C976,attrDesc!A:C,2,FALSE)),"", "\250/"&amp;VLOOKUP(C976,attrDesc!A:C,2,FALSE)&amp;":"&amp;VLOOKUP(C976,attrDesc!A:C,3,FALSE))</f>
        <v/>
      </c>
      <c r="H976" t="str">
        <f t="shared" si="68"/>
        <v>151/其他物品</v>
      </c>
      <c r="I976" t="str">
        <f t="shared" si="69"/>
        <v>药剂师的信=151/其他物品</v>
      </c>
      <c r="J976" t="str">
        <f t="shared" si="70"/>
        <v/>
      </c>
      <c r="K976" t="str">
        <f t="shared" si="67"/>
        <v/>
      </c>
    </row>
    <row r="977" spans="1:11" x14ac:dyDescent="0.2">
      <c r="A977" t="str">
        <f>IF(LEN(stditems!B977)=0,"",stditems!B977)</f>
        <v>命运神石</v>
      </c>
      <c r="B977" t="str">
        <f>IF(stditems!C977=15,"装备位置:头盔",IF(OR(stditems!C977=19,stditems!C977=20,stditems!C977=21),"装备位置:项链",IF(OR(stditems!C977=5,stditems!C977=6),"装备位置:武器",IF(OR(stditems!C977=10,stditems!C977=11),"装备位置:衣服",IF(stditems!C977=16,"装备位置:斗笠",IF(OR(stditems!C977=22,stditems!C977=23),"装备位置:戒指",IF(OR(stditems!C977=24,stditems!C977=26),"装备位置:手镯",IF(stditems!C977=31,"双击使用物品",IF(stditems!C977=4,"书籍,双击使用",IF(stditems!C977=25,"装备位置:毒符",IF(stditems!C977=41,"任务物品",IF(stditems!C977=56,"强化宝石",IF(stditems!C977=0,"药品",IF(stditems!C977=3,"卷轴",IF(stditems!C977=43,"矿石",IF(stditems!C977=2,"可使用物品",IF(stditems!C977=64,"装备位置:腰带",IF(stditems!C977=62,"装备位置:鞋子",IF(stditems!C977=53,"装备位置:宝石\有气血石功能",IF(stditems!C977=63,"装备位置:灵石",IF(stditems!C977=65,"装备位置:官印",IF(stditems!C977=90,"装备位置:灵玉",IF(OR(stditems!C977=72,stditems!C977=73,stditems!C977=74),"装备位置:称号",IF(stditems!C977=30,"装备位置:勋章",IF(stditems!C977=28,"装备位置:马牌",IF(stditems!C977=12,"装备位置:盾牌",IF(OR(stditems!C977=66,stditems!C977=67),"装备位置:时装衣服",IF(OR(stditems!C977=68,stditems!C977=69),"装备位置:时装武器",IF(OR(stditems!C977=75,stditems!C977=76,stditems!C977=77),"装备位置:时装项链",IF(stditems!C977=78,"装备位置:时装头盔",IF(OR(stditems!C977=79,stditems!C977=80),"装备位置:时装手镯",IF(OR(stditems!C977=81,stditems!C977=82),"装备位置:时装戒指",IF(stditems!C977=83,"装备位置:时装勋章",IF(OR(stditems!C977=84,stditems!C977=85),"装备位置:时装腰带",IF(OR(stditems!C977=86,stditems!C977=87),"装备位置:时装靴子",IF(OR(stditems!C977=88,stditems!C977=89),"装备位置:时装宝石","其他物品"))))))))))))))))))))))))))))))))))))</f>
        <v>其他物品</v>
      </c>
      <c r="C977" t="str">
        <f>IF(OR(stditems!C977=5,stditems!C977=10,stditems!C977=11,stditems!C977=30,stditems!C977=16,stditems!C977=12,stditems!C977=25),0,IF(OR(stditems!C977=15,stditems!C977=19,stditems!C977=20,stditems!C977=21,stditems!C977=22,stditems!C977=23,stditems!C977=24,stditems!C977=26,stditems!C977=28,stditems!C977=29,stditems!C977=30,stditems!C977=53,stditems!C977=62,stditems!C977=63,stditems!C977=64,stditems!C977=65,stditems!C977=90),stditems!D977,""))</f>
        <v/>
      </c>
      <c r="D977" t="str">
        <f>IF(ISNA( VLOOKUP(C977,attrDesc!A:C,2,FALSE)),"", "\250/"&amp;VLOOKUP(C977,attrDesc!A:C,2,FALSE)&amp;":"&amp;VLOOKUP(C977,attrDesc!A:C,3,FALSE))</f>
        <v/>
      </c>
      <c r="H977" t="str">
        <f t="shared" si="68"/>
        <v>151/其他物品</v>
      </c>
      <c r="I977" t="str">
        <f t="shared" si="69"/>
        <v>命运神石=151/其他物品</v>
      </c>
      <c r="J977" t="str">
        <f t="shared" si="70"/>
        <v/>
      </c>
      <c r="K977" t="str">
        <f t="shared" si="67"/>
        <v/>
      </c>
    </row>
    <row r="978" spans="1:11" x14ac:dyDescent="0.2">
      <c r="A978" t="str">
        <f>IF(LEN(stditems!B978)=0,"",stditems!B978)</f>
        <v>介绍信</v>
      </c>
      <c r="B978" t="str">
        <f>IF(stditems!C978=15,"装备位置:头盔",IF(OR(stditems!C978=19,stditems!C978=20,stditems!C978=21),"装备位置:项链",IF(OR(stditems!C978=5,stditems!C978=6),"装备位置:武器",IF(OR(stditems!C978=10,stditems!C978=11),"装备位置:衣服",IF(stditems!C978=16,"装备位置:斗笠",IF(OR(stditems!C978=22,stditems!C978=23),"装备位置:戒指",IF(OR(stditems!C978=24,stditems!C978=26),"装备位置:手镯",IF(stditems!C978=31,"双击使用物品",IF(stditems!C978=4,"书籍,双击使用",IF(stditems!C978=25,"装备位置:毒符",IF(stditems!C978=41,"任务物品",IF(stditems!C978=56,"强化宝石",IF(stditems!C978=0,"药品",IF(stditems!C978=3,"卷轴",IF(stditems!C978=43,"矿石",IF(stditems!C978=2,"可使用物品",IF(stditems!C978=64,"装备位置:腰带",IF(stditems!C978=62,"装备位置:鞋子",IF(stditems!C978=53,"装备位置:宝石\有气血石功能",IF(stditems!C978=63,"装备位置:灵石",IF(stditems!C978=65,"装备位置:官印",IF(stditems!C978=90,"装备位置:灵玉",IF(OR(stditems!C978=72,stditems!C978=73,stditems!C978=74),"装备位置:称号",IF(stditems!C978=30,"装备位置:勋章",IF(stditems!C978=28,"装备位置:马牌",IF(stditems!C978=12,"装备位置:盾牌",IF(OR(stditems!C978=66,stditems!C978=67),"装备位置:时装衣服",IF(OR(stditems!C978=68,stditems!C978=69),"装备位置:时装武器",IF(OR(stditems!C978=75,stditems!C978=76,stditems!C978=77),"装备位置:时装项链",IF(stditems!C978=78,"装备位置:时装头盔",IF(OR(stditems!C978=79,stditems!C978=80),"装备位置:时装手镯",IF(OR(stditems!C978=81,stditems!C978=82),"装备位置:时装戒指",IF(stditems!C978=83,"装备位置:时装勋章",IF(OR(stditems!C978=84,stditems!C978=85),"装备位置:时装腰带",IF(OR(stditems!C978=86,stditems!C978=87),"装备位置:时装靴子",IF(OR(stditems!C978=88,stditems!C978=89),"装备位置:时装宝石","其他物品"))))))))))))))))))))))))))))))))))))</f>
        <v>其他物品</v>
      </c>
      <c r="C978" t="str">
        <f>IF(OR(stditems!C978=5,stditems!C978=10,stditems!C978=11,stditems!C978=30,stditems!C978=16,stditems!C978=12,stditems!C978=25),0,IF(OR(stditems!C978=15,stditems!C978=19,stditems!C978=20,stditems!C978=21,stditems!C978=22,stditems!C978=23,stditems!C978=24,stditems!C978=26,stditems!C978=28,stditems!C978=29,stditems!C978=30,stditems!C978=53,stditems!C978=62,stditems!C978=63,stditems!C978=64,stditems!C978=65,stditems!C978=90),stditems!D978,""))</f>
        <v/>
      </c>
      <c r="D978" t="str">
        <f>IF(ISNA( VLOOKUP(C978,attrDesc!A:C,2,FALSE)),"", "\250/"&amp;VLOOKUP(C978,attrDesc!A:C,2,FALSE)&amp;":"&amp;VLOOKUP(C978,attrDesc!A:C,3,FALSE))</f>
        <v/>
      </c>
      <c r="H978" t="str">
        <f t="shared" si="68"/>
        <v>151/其他物品</v>
      </c>
      <c r="I978" t="str">
        <f t="shared" si="69"/>
        <v>介绍信=151/其他物品</v>
      </c>
      <c r="J978" t="str">
        <f t="shared" si="70"/>
        <v/>
      </c>
      <c r="K978" t="str">
        <f t="shared" si="67"/>
        <v/>
      </c>
    </row>
    <row r="979" spans="1:11" x14ac:dyDescent="0.2">
      <c r="A979" t="str">
        <f>IF(LEN(stditems!B979)=0,"",stditems!B979)</f>
        <v>赤月恶魔油</v>
      </c>
      <c r="B979" t="str">
        <f>IF(stditems!C979=15,"装备位置:头盔",IF(OR(stditems!C979=19,stditems!C979=20,stditems!C979=21),"装备位置:项链",IF(OR(stditems!C979=5,stditems!C979=6),"装备位置:武器",IF(OR(stditems!C979=10,stditems!C979=11),"装备位置:衣服",IF(stditems!C979=16,"装备位置:斗笠",IF(OR(stditems!C979=22,stditems!C979=23),"装备位置:戒指",IF(OR(stditems!C979=24,stditems!C979=26),"装备位置:手镯",IF(stditems!C979=31,"双击使用物品",IF(stditems!C979=4,"书籍,双击使用",IF(stditems!C979=25,"装备位置:毒符",IF(stditems!C979=41,"任务物品",IF(stditems!C979=56,"强化宝石",IF(stditems!C979=0,"药品",IF(stditems!C979=3,"卷轴",IF(stditems!C979=43,"矿石",IF(stditems!C979=2,"可使用物品",IF(stditems!C979=64,"装备位置:腰带",IF(stditems!C979=62,"装备位置:鞋子",IF(stditems!C979=53,"装备位置:宝石\有气血石功能",IF(stditems!C979=63,"装备位置:灵石",IF(stditems!C979=65,"装备位置:官印",IF(stditems!C979=90,"装备位置:灵玉",IF(OR(stditems!C979=72,stditems!C979=73,stditems!C979=74),"装备位置:称号",IF(stditems!C979=30,"装备位置:勋章",IF(stditems!C979=28,"装备位置:马牌",IF(stditems!C979=12,"装备位置:盾牌",IF(OR(stditems!C979=66,stditems!C979=67),"装备位置:时装衣服",IF(OR(stditems!C979=68,stditems!C979=69),"装备位置:时装武器",IF(OR(stditems!C979=75,stditems!C979=76,stditems!C979=77),"装备位置:时装项链",IF(stditems!C979=78,"装备位置:时装头盔",IF(OR(stditems!C979=79,stditems!C979=80),"装备位置:时装手镯",IF(OR(stditems!C979=81,stditems!C979=82),"装备位置:时装戒指",IF(stditems!C979=83,"装备位置:时装勋章",IF(OR(stditems!C979=84,stditems!C979=85),"装备位置:时装腰带",IF(OR(stditems!C979=86,stditems!C979=87),"装备位置:时装靴子",IF(OR(stditems!C979=88,stditems!C979=89),"装备位置:时装宝石","其他物品"))))))))))))))))))))))))))))))))))))</f>
        <v>其他物品</v>
      </c>
      <c r="C979" t="str">
        <f>IF(OR(stditems!C979=5,stditems!C979=10,stditems!C979=11,stditems!C979=30,stditems!C979=16,stditems!C979=12,stditems!C979=25),0,IF(OR(stditems!C979=15,stditems!C979=19,stditems!C979=20,stditems!C979=21,stditems!C979=22,stditems!C979=23,stditems!C979=24,stditems!C979=26,stditems!C979=28,stditems!C979=29,stditems!C979=30,stditems!C979=53,stditems!C979=62,stditems!C979=63,stditems!C979=64,stditems!C979=65,stditems!C979=90),stditems!D979,""))</f>
        <v/>
      </c>
      <c r="D979" t="str">
        <f>IF(ISNA( VLOOKUP(C979,attrDesc!A:C,2,FALSE)),"", "\250/"&amp;VLOOKUP(C979,attrDesc!A:C,2,FALSE)&amp;":"&amp;VLOOKUP(C979,attrDesc!A:C,3,FALSE))</f>
        <v/>
      </c>
      <c r="H979" t="str">
        <f t="shared" si="68"/>
        <v>151/其他物品</v>
      </c>
      <c r="I979" t="str">
        <f t="shared" si="69"/>
        <v>赤月恶魔油=151/其他物品</v>
      </c>
      <c r="J979" t="str">
        <f t="shared" si="70"/>
        <v/>
      </c>
      <c r="K979" t="str">
        <f t="shared" si="67"/>
        <v/>
      </c>
    </row>
    <row r="980" spans="1:11" x14ac:dyDescent="0.2">
      <c r="A980" t="str">
        <f>IF(LEN(stditems!B980)=0,"",stditems!B980)</f>
        <v>魔法神石</v>
      </c>
      <c r="B980" t="str">
        <f>IF(stditems!C980=15,"装备位置:头盔",IF(OR(stditems!C980=19,stditems!C980=20,stditems!C980=21),"装备位置:项链",IF(OR(stditems!C980=5,stditems!C980=6),"装备位置:武器",IF(OR(stditems!C980=10,stditems!C980=11),"装备位置:衣服",IF(stditems!C980=16,"装备位置:斗笠",IF(OR(stditems!C980=22,stditems!C980=23),"装备位置:戒指",IF(OR(stditems!C980=24,stditems!C980=26),"装备位置:手镯",IF(stditems!C980=31,"双击使用物品",IF(stditems!C980=4,"书籍,双击使用",IF(stditems!C980=25,"装备位置:毒符",IF(stditems!C980=41,"任务物品",IF(stditems!C980=56,"强化宝石",IF(stditems!C980=0,"药品",IF(stditems!C980=3,"卷轴",IF(stditems!C980=43,"矿石",IF(stditems!C980=2,"可使用物品",IF(stditems!C980=64,"装备位置:腰带",IF(stditems!C980=62,"装备位置:鞋子",IF(stditems!C980=53,"装备位置:宝石\有气血石功能",IF(stditems!C980=63,"装备位置:灵石",IF(stditems!C980=65,"装备位置:官印",IF(stditems!C980=90,"装备位置:灵玉",IF(OR(stditems!C980=72,stditems!C980=73,stditems!C980=74),"装备位置:称号",IF(stditems!C980=30,"装备位置:勋章",IF(stditems!C980=28,"装备位置:马牌",IF(stditems!C980=12,"装备位置:盾牌",IF(OR(stditems!C980=66,stditems!C980=67),"装备位置:时装衣服",IF(OR(stditems!C980=68,stditems!C980=69),"装备位置:时装武器",IF(OR(stditems!C980=75,stditems!C980=76,stditems!C980=77),"装备位置:时装项链",IF(stditems!C980=78,"装备位置:时装头盔",IF(OR(stditems!C980=79,stditems!C980=80),"装备位置:时装手镯",IF(OR(stditems!C980=81,stditems!C980=82),"装备位置:时装戒指",IF(stditems!C980=83,"装备位置:时装勋章",IF(OR(stditems!C980=84,stditems!C980=85),"装备位置:时装腰带",IF(OR(stditems!C980=86,stditems!C980=87),"装备位置:时装靴子",IF(OR(stditems!C980=88,stditems!C980=89),"装备位置:时装宝石","其他物品"))))))))))))))))))))))))))))))))))))</f>
        <v>其他物品</v>
      </c>
      <c r="C980" t="str">
        <f>IF(OR(stditems!C980=5,stditems!C980=10,stditems!C980=11,stditems!C980=30,stditems!C980=16,stditems!C980=12,stditems!C980=25),0,IF(OR(stditems!C980=15,stditems!C980=19,stditems!C980=20,stditems!C980=21,stditems!C980=22,stditems!C980=23,stditems!C980=24,stditems!C980=26,stditems!C980=28,stditems!C980=29,stditems!C980=30,stditems!C980=53,stditems!C980=62,stditems!C980=63,stditems!C980=64,stditems!C980=65,stditems!C980=90),stditems!D980,""))</f>
        <v/>
      </c>
      <c r="D980" t="str">
        <f>IF(ISNA( VLOOKUP(C980,attrDesc!A:C,2,FALSE)),"", "\250/"&amp;VLOOKUP(C980,attrDesc!A:C,2,FALSE)&amp;":"&amp;VLOOKUP(C980,attrDesc!A:C,3,FALSE))</f>
        <v/>
      </c>
      <c r="H980" t="str">
        <f t="shared" si="68"/>
        <v>151/其他物品</v>
      </c>
      <c r="I980" t="str">
        <f t="shared" si="69"/>
        <v>魔法神石=151/其他物品</v>
      </c>
      <c r="J980" t="str">
        <f t="shared" si="70"/>
        <v/>
      </c>
      <c r="K980" t="str">
        <f t="shared" si="67"/>
        <v/>
      </c>
    </row>
    <row r="981" spans="1:11" x14ac:dyDescent="0.2">
      <c r="A981" t="str">
        <f>IF(LEN(stditems!B981)=0,"",stditems!B981)</f>
        <v>狐月卷轴</v>
      </c>
      <c r="B981" t="str">
        <f>IF(stditems!C981=15,"装备位置:头盔",IF(OR(stditems!C981=19,stditems!C981=20,stditems!C981=21),"装备位置:项链",IF(OR(stditems!C981=5,stditems!C981=6),"装备位置:武器",IF(OR(stditems!C981=10,stditems!C981=11),"装备位置:衣服",IF(stditems!C981=16,"装备位置:斗笠",IF(OR(stditems!C981=22,stditems!C981=23),"装备位置:戒指",IF(OR(stditems!C981=24,stditems!C981=26),"装备位置:手镯",IF(stditems!C981=31,"双击使用物品",IF(stditems!C981=4,"书籍,双击使用",IF(stditems!C981=25,"装备位置:毒符",IF(stditems!C981=41,"任务物品",IF(stditems!C981=56,"强化宝石",IF(stditems!C981=0,"药品",IF(stditems!C981=3,"卷轴",IF(stditems!C981=43,"矿石",IF(stditems!C981=2,"可使用物品",IF(stditems!C981=64,"装备位置:腰带",IF(stditems!C981=62,"装备位置:鞋子",IF(stditems!C981=53,"装备位置:宝石\有气血石功能",IF(stditems!C981=63,"装备位置:灵石",IF(stditems!C981=65,"装备位置:官印",IF(stditems!C981=90,"装备位置:灵玉",IF(OR(stditems!C981=72,stditems!C981=73,stditems!C981=74),"装备位置:称号",IF(stditems!C981=30,"装备位置:勋章",IF(stditems!C981=28,"装备位置:马牌",IF(stditems!C981=12,"装备位置:盾牌",IF(OR(stditems!C981=66,stditems!C981=67),"装备位置:时装衣服",IF(OR(stditems!C981=68,stditems!C981=69),"装备位置:时装武器",IF(OR(stditems!C981=75,stditems!C981=76,stditems!C981=77),"装备位置:时装项链",IF(stditems!C981=78,"装备位置:时装头盔",IF(OR(stditems!C981=79,stditems!C981=80),"装备位置:时装手镯",IF(OR(stditems!C981=81,stditems!C981=82),"装备位置:时装戒指",IF(stditems!C981=83,"装备位置:时装勋章",IF(OR(stditems!C981=84,stditems!C981=85),"装备位置:时装腰带",IF(OR(stditems!C981=86,stditems!C981=87),"装备位置:时装靴子",IF(OR(stditems!C981=88,stditems!C981=89),"装备位置:时装宝石","其他物品"))))))))))))))))))))))))))))))))))))</f>
        <v>其他物品</v>
      </c>
      <c r="C981" t="str">
        <f>IF(OR(stditems!C981=5,stditems!C981=10,stditems!C981=11,stditems!C981=30,stditems!C981=16,stditems!C981=12,stditems!C981=25),0,IF(OR(stditems!C981=15,stditems!C981=19,stditems!C981=20,stditems!C981=21,stditems!C981=22,stditems!C981=23,stditems!C981=24,stditems!C981=26,stditems!C981=28,stditems!C981=29,stditems!C981=30,stditems!C981=53,stditems!C981=62,stditems!C981=63,stditems!C981=64,stditems!C981=65,stditems!C981=90),stditems!D981,""))</f>
        <v/>
      </c>
      <c r="D981" t="str">
        <f>IF(ISNA( VLOOKUP(C981,attrDesc!A:C,2,FALSE)),"", "\250/"&amp;VLOOKUP(C981,attrDesc!A:C,2,FALSE)&amp;":"&amp;VLOOKUP(C981,attrDesc!A:C,3,FALSE))</f>
        <v/>
      </c>
      <c r="H981" t="str">
        <f t="shared" si="68"/>
        <v>151/其他物品</v>
      </c>
      <c r="I981" t="str">
        <f t="shared" si="69"/>
        <v>狐月卷轴=151/其他物品</v>
      </c>
      <c r="J981" t="str">
        <f t="shared" si="70"/>
        <v/>
      </c>
      <c r="K981" t="str">
        <f t="shared" si="67"/>
        <v/>
      </c>
    </row>
    <row r="982" spans="1:11" x14ac:dyDescent="0.2">
      <c r="A982" t="str">
        <f>IF(LEN(stditems!B982)=0,"",stditems!B982)</f>
        <v>水</v>
      </c>
      <c r="B982" t="str">
        <f>IF(stditems!C982=15,"装备位置:头盔",IF(OR(stditems!C982=19,stditems!C982=20,stditems!C982=21),"装备位置:项链",IF(OR(stditems!C982=5,stditems!C982=6),"装备位置:武器",IF(OR(stditems!C982=10,stditems!C982=11),"装备位置:衣服",IF(stditems!C982=16,"装备位置:斗笠",IF(OR(stditems!C982=22,stditems!C982=23),"装备位置:戒指",IF(OR(stditems!C982=24,stditems!C982=26),"装备位置:手镯",IF(stditems!C982=31,"双击使用物品",IF(stditems!C982=4,"书籍,双击使用",IF(stditems!C982=25,"装备位置:毒符",IF(stditems!C982=41,"任务物品",IF(stditems!C982=56,"强化宝石",IF(stditems!C982=0,"药品",IF(stditems!C982=3,"卷轴",IF(stditems!C982=43,"矿石",IF(stditems!C982=2,"可使用物品",IF(stditems!C982=64,"装备位置:腰带",IF(stditems!C982=62,"装备位置:鞋子",IF(stditems!C982=53,"装备位置:宝石\有气血石功能",IF(stditems!C982=63,"装备位置:灵石",IF(stditems!C982=65,"装备位置:官印",IF(stditems!C982=90,"装备位置:灵玉",IF(OR(stditems!C982=72,stditems!C982=73,stditems!C982=74),"装备位置:称号",IF(stditems!C982=30,"装备位置:勋章",IF(stditems!C982=28,"装备位置:马牌",IF(stditems!C982=12,"装备位置:盾牌",IF(OR(stditems!C982=66,stditems!C982=67),"装备位置:时装衣服",IF(OR(stditems!C982=68,stditems!C982=69),"装备位置:时装武器",IF(OR(stditems!C982=75,stditems!C982=76,stditems!C982=77),"装备位置:时装项链",IF(stditems!C982=78,"装备位置:时装头盔",IF(OR(stditems!C982=79,stditems!C982=80),"装备位置:时装手镯",IF(OR(stditems!C982=81,stditems!C982=82),"装备位置:时装戒指",IF(stditems!C982=83,"装备位置:时装勋章",IF(OR(stditems!C982=84,stditems!C982=85),"装备位置:时装腰带",IF(OR(stditems!C982=86,stditems!C982=87),"装备位置:时装靴子",IF(OR(stditems!C982=88,stditems!C982=89),"装备位置:时装宝石","其他物品"))))))))))))))))))))))))))))))))))))</f>
        <v>其他物品</v>
      </c>
      <c r="C982" t="str">
        <f>IF(OR(stditems!C982=5,stditems!C982=10,stditems!C982=11,stditems!C982=30,stditems!C982=16,stditems!C982=12,stditems!C982=25),0,IF(OR(stditems!C982=15,stditems!C982=19,stditems!C982=20,stditems!C982=21,stditems!C982=22,stditems!C982=23,stditems!C982=24,stditems!C982=26,stditems!C982=28,stditems!C982=29,stditems!C982=30,stditems!C982=53,stditems!C982=62,stditems!C982=63,stditems!C982=64,stditems!C982=65,stditems!C982=90),stditems!D982,""))</f>
        <v/>
      </c>
      <c r="D982" t="str">
        <f>IF(ISNA( VLOOKUP(C982,attrDesc!A:C,2,FALSE)),"", "\250/"&amp;VLOOKUP(C982,attrDesc!A:C,2,FALSE)&amp;":"&amp;VLOOKUP(C982,attrDesc!A:C,3,FALSE))</f>
        <v/>
      </c>
      <c r="H982" t="str">
        <f t="shared" si="68"/>
        <v>151/其他物品</v>
      </c>
      <c r="I982" t="str">
        <f t="shared" si="69"/>
        <v>水=151/其他物品</v>
      </c>
      <c r="J982" t="str">
        <f t="shared" si="70"/>
        <v/>
      </c>
      <c r="K982" t="str">
        <f t="shared" si="67"/>
        <v/>
      </c>
    </row>
    <row r="983" spans="1:11" x14ac:dyDescent="0.2">
      <c r="A983" t="str">
        <f>IF(LEN(stditems!B983)=0,"",stditems!B983)</f>
        <v>画卷一</v>
      </c>
      <c r="B983" t="str">
        <f>IF(stditems!C983=15,"装备位置:头盔",IF(OR(stditems!C983=19,stditems!C983=20,stditems!C983=21),"装备位置:项链",IF(OR(stditems!C983=5,stditems!C983=6),"装备位置:武器",IF(OR(stditems!C983=10,stditems!C983=11),"装备位置:衣服",IF(stditems!C983=16,"装备位置:斗笠",IF(OR(stditems!C983=22,stditems!C983=23),"装备位置:戒指",IF(OR(stditems!C983=24,stditems!C983=26),"装备位置:手镯",IF(stditems!C983=31,"双击使用物品",IF(stditems!C983=4,"书籍,双击使用",IF(stditems!C983=25,"装备位置:毒符",IF(stditems!C983=41,"任务物品",IF(stditems!C983=56,"强化宝石",IF(stditems!C983=0,"药品",IF(stditems!C983=3,"卷轴",IF(stditems!C983=43,"矿石",IF(stditems!C983=2,"可使用物品",IF(stditems!C983=64,"装备位置:腰带",IF(stditems!C983=62,"装备位置:鞋子",IF(stditems!C983=53,"装备位置:宝石\有气血石功能",IF(stditems!C983=63,"装备位置:灵石",IF(stditems!C983=65,"装备位置:官印",IF(stditems!C983=90,"装备位置:灵玉",IF(OR(stditems!C983=72,stditems!C983=73,stditems!C983=74),"装备位置:称号",IF(stditems!C983=30,"装备位置:勋章",IF(stditems!C983=28,"装备位置:马牌",IF(stditems!C983=12,"装备位置:盾牌",IF(OR(stditems!C983=66,stditems!C983=67),"装备位置:时装衣服",IF(OR(stditems!C983=68,stditems!C983=69),"装备位置:时装武器",IF(OR(stditems!C983=75,stditems!C983=76,stditems!C983=77),"装备位置:时装项链",IF(stditems!C983=78,"装备位置:时装头盔",IF(OR(stditems!C983=79,stditems!C983=80),"装备位置:时装手镯",IF(OR(stditems!C983=81,stditems!C983=82),"装备位置:时装戒指",IF(stditems!C983=83,"装备位置:时装勋章",IF(OR(stditems!C983=84,stditems!C983=85),"装备位置:时装腰带",IF(OR(stditems!C983=86,stditems!C983=87),"装备位置:时装靴子",IF(OR(stditems!C983=88,stditems!C983=89),"装备位置:时装宝石","其他物品"))))))))))))))))))))))))))))))))))))</f>
        <v>其他物品</v>
      </c>
      <c r="C983" t="str">
        <f>IF(OR(stditems!C983=5,stditems!C983=10,stditems!C983=11,stditems!C983=30,stditems!C983=16,stditems!C983=12,stditems!C983=25),0,IF(OR(stditems!C983=15,stditems!C983=19,stditems!C983=20,stditems!C983=21,stditems!C983=22,stditems!C983=23,stditems!C983=24,stditems!C983=26,stditems!C983=28,stditems!C983=29,stditems!C983=30,stditems!C983=53,stditems!C983=62,stditems!C983=63,stditems!C983=64,stditems!C983=65,stditems!C983=90),stditems!D983,""))</f>
        <v/>
      </c>
      <c r="D983" t="str">
        <f>IF(ISNA( VLOOKUP(C983,attrDesc!A:C,2,FALSE)),"", "\250/"&amp;VLOOKUP(C983,attrDesc!A:C,2,FALSE)&amp;":"&amp;VLOOKUP(C983,attrDesc!A:C,3,FALSE))</f>
        <v/>
      </c>
      <c r="H983" t="str">
        <f t="shared" si="68"/>
        <v>151/其他物品</v>
      </c>
      <c r="I983" t="str">
        <f t="shared" si="69"/>
        <v>画卷一=151/其他物品</v>
      </c>
      <c r="J983" t="str">
        <f t="shared" si="70"/>
        <v/>
      </c>
      <c r="K983" t="str">
        <f t="shared" si="67"/>
        <v/>
      </c>
    </row>
    <row r="984" spans="1:11" x14ac:dyDescent="0.2">
      <c r="A984" t="str">
        <f>IF(LEN(stditems!B984)=0,"",stditems!B984)</f>
        <v>画卷二</v>
      </c>
      <c r="B984" t="str">
        <f>IF(stditems!C984=15,"装备位置:头盔",IF(OR(stditems!C984=19,stditems!C984=20,stditems!C984=21),"装备位置:项链",IF(OR(stditems!C984=5,stditems!C984=6),"装备位置:武器",IF(OR(stditems!C984=10,stditems!C984=11),"装备位置:衣服",IF(stditems!C984=16,"装备位置:斗笠",IF(OR(stditems!C984=22,stditems!C984=23),"装备位置:戒指",IF(OR(stditems!C984=24,stditems!C984=26),"装备位置:手镯",IF(stditems!C984=31,"双击使用物品",IF(stditems!C984=4,"书籍,双击使用",IF(stditems!C984=25,"装备位置:毒符",IF(stditems!C984=41,"任务物品",IF(stditems!C984=56,"强化宝石",IF(stditems!C984=0,"药品",IF(stditems!C984=3,"卷轴",IF(stditems!C984=43,"矿石",IF(stditems!C984=2,"可使用物品",IF(stditems!C984=64,"装备位置:腰带",IF(stditems!C984=62,"装备位置:鞋子",IF(stditems!C984=53,"装备位置:宝石\有气血石功能",IF(stditems!C984=63,"装备位置:灵石",IF(stditems!C984=65,"装备位置:官印",IF(stditems!C984=90,"装备位置:灵玉",IF(OR(stditems!C984=72,stditems!C984=73,stditems!C984=74),"装备位置:称号",IF(stditems!C984=30,"装备位置:勋章",IF(stditems!C984=28,"装备位置:马牌",IF(stditems!C984=12,"装备位置:盾牌",IF(OR(stditems!C984=66,stditems!C984=67),"装备位置:时装衣服",IF(OR(stditems!C984=68,stditems!C984=69),"装备位置:时装武器",IF(OR(stditems!C984=75,stditems!C984=76,stditems!C984=77),"装备位置:时装项链",IF(stditems!C984=78,"装备位置:时装头盔",IF(OR(stditems!C984=79,stditems!C984=80),"装备位置:时装手镯",IF(OR(stditems!C984=81,stditems!C984=82),"装备位置:时装戒指",IF(stditems!C984=83,"装备位置:时装勋章",IF(OR(stditems!C984=84,stditems!C984=85),"装备位置:时装腰带",IF(OR(stditems!C984=86,stditems!C984=87),"装备位置:时装靴子",IF(OR(stditems!C984=88,stditems!C984=89),"装备位置:时装宝石","其他物品"))))))))))))))))))))))))))))))))))))</f>
        <v>其他物品</v>
      </c>
      <c r="C984" t="str">
        <f>IF(OR(stditems!C984=5,stditems!C984=10,stditems!C984=11,stditems!C984=30,stditems!C984=16,stditems!C984=12,stditems!C984=25),0,IF(OR(stditems!C984=15,stditems!C984=19,stditems!C984=20,stditems!C984=21,stditems!C984=22,stditems!C984=23,stditems!C984=24,stditems!C984=26,stditems!C984=28,stditems!C984=29,stditems!C984=30,stditems!C984=53,stditems!C984=62,stditems!C984=63,stditems!C984=64,stditems!C984=65,stditems!C984=90),stditems!D984,""))</f>
        <v/>
      </c>
      <c r="D984" t="str">
        <f>IF(ISNA( VLOOKUP(C984,attrDesc!A:C,2,FALSE)),"", "\250/"&amp;VLOOKUP(C984,attrDesc!A:C,2,FALSE)&amp;":"&amp;VLOOKUP(C984,attrDesc!A:C,3,FALSE))</f>
        <v/>
      </c>
      <c r="H984" t="str">
        <f t="shared" si="68"/>
        <v>151/其他物品</v>
      </c>
      <c r="I984" t="str">
        <f t="shared" si="69"/>
        <v>画卷二=151/其他物品</v>
      </c>
      <c r="J984" t="str">
        <f t="shared" si="70"/>
        <v/>
      </c>
      <c r="K984" t="str">
        <f t="shared" si="67"/>
        <v/>
      </c>
    </row>
    <row r="985" spans="1:11" x14ac:dyDescent="0.2">
      <c r="A985" t="str">
        <f>IF(LEN(stditems!B985)=0,"",stditems!B985)</f>
        <v>画卷三</v>
      </c>
      <c r="B985" t="str">
        <f>IF(stditems!C985=15,"装备位置:头盔",IF(OR(stditems!C985=19,stditems!C985=20,stditems!C985=21),"装备位置:项链",IF(OR(stditems!C985=5,stditems!C985=6),"装备位置:武器",IF(OR(stditems!C985=10,stditems!C985=11),"装备位置:衣服",IF(stditems!C985=16,"装备位置:斗笠",IF(OR(stditems!C985=22,stditems!C985=23),"装备位置:戒指",IF(OR(stditems!C985=24,stditems!C985=26),"装备位置:手镯",IF(stditems!C985=31,"双击使用物品",IF(stditems!C985=4,"书籍,双击使用",IF(stditems!C985=25,"装备位置:毒符",IF(stditems!C985=41,"任务物品",IF(stditems!C985=56,"强化宝石",IF(stditems!C985=0,"药品",IF(stditems!C985=3,"卷轴",IF(stditems!C985=43,"矿石",IF(stditems!C985=2,"可使用物品",IF(stditems!C985=64,"装备位置:腰带",IF(stditems!C985=62,"装备位置:鞋子",IF(stditems!C985=53,"装备位置:宝石\有气血石功能",IF(stditems!C985=63,"装备位置:灵石",IF(stditems!C985=65,"装备位置:官印",IF(stditems!C985=90,"装备位置:灵玉",IF(OR(stditems!C985=72,stditems!C985=73,stditems!C985=74),"装备位置:称号",IF(stditems!C985=30,"装备位置:勋章",IF(stditems!C985=28,"装备位置:马牌",IF(stditems!C985=12,"装备位置:盾牌",IF(OR(stditems!C985=66,stditems!C985=67),"装备位置:时装衣服",IF(OR(stditems!C985=68,stditems!C985=69),"装备位置:时装武器",IF(OR(stditems!C985=75,stditems!C985=76,stditems!C985=77),"装备位置:时装项链",IF(stditems!C985=78,"装备位置:时装头盔",IF(OR(stditems!C985=79,stditems!C985=80),"装备位置:时装手镯",IF(OR(stditems!C985=81,stditems!C985=82),"装备位置:时装戒指",IF(stditems!C985=83,"装备位置:时装勋章",IF(OR(stditems!C985=84,stditems!C985=85),"装备位置:时装腰带",IF(OR(stditems!C985=86,stditems!C985=87),"装备位置:时装靴子",IF(OR(stditems!C985=88,stditems!C985=89),"装备位置:时装宝石","其他物品"))))))))))))))))))))))))))))))))))))</f>
        <v>其他物品</v>
      </c>
      <c r="C985" t="str">
        <f>IF(OR(stditems!C985=5,stditems!C985=10,stditems!C985=11,stditems!C985=30,stditems!C985=16,stditems!C985=12,stditems!C985=25),0,IF(OR(stditems!C985=15,stditems!C985=19,stditems!C985=20,stditems!C985=21,stditems!C985=22,stditems!C985=23,stditems!C985=24,stditems!C985=26,stditems!C985=28,stditems!C985=29,stditems!C985=30,stditems!C985=53,stditems!C985=62,stditems!C985=63,stditems!C985=64,stditems!C985=65,stditems!C985=90),stditems!D985,""))</f>
        <v/>
      </c>
      <c r="D985" t="str">
        <f>IF(ISNA( VLOOKUP(C985,attrDesc!A:C,2,FALSE)),"", "\250/"&amp;VLOOKUP(C985,attrDesc!A:C,2,FALSE)&amp;":"&amp;VLOOKUP(C985,attrDesc!A:C,3,FALSE))</f>
        <v/>
      </c>
      <c r="H985" t="str">
        <f t="shared" si="68"/>
        <v>151/其他物品</v>
      </c>
      <c r="I985" t="str">
        <f t="shared" si="69"/>
        <v>画卷三=151/其他物品</v>
      </c>
      <c r="J985" t="str">
        <f t="shared" si="70"/>
        <v/>
      </c>
      <c r="K985" t="str">
        <f t="shared" si="67"/>
        <v/>
      </c>
    </row>
    <row r="986" spans="1:11" x14ac:dyDescent="0.2">
      <c r="A986" t="str">
        <f>IF(LEN(stditems!B986)=0,"",stditems!B986)</f>
        <v>画卷四</v>
      </c>
      <c r="B986" t="str">
        <f>IF(stditems!C986=15,"装备位置:头盔",IF(OR(stditems!C986=19,stditems!C986=20,stditems!C986=21),"装备位置:项链",IF(OR(stditems!C986=5,stditems!C986=6),"装备位置:武器",IF(OR(stditems!C986=10,stditems!C986=11),"装备位置:衣服",IF(stditems!C986=16,"装备位置:斗笠",IF(OR(stditems!C986=22,stditems!C986=23),"装备位置:戒指",IF(OR(stditems!C986=24,stditems!C986=26),"装备位置:手镯",IF(stditems!C986=31,"双击使用物品",IF(stditems!C986=4,"书籍,双击使用",IF(stditems!C986=25,"装备位置:毒符",IF(stditems!C986=41,"任务物品",IF(stditems!C986=56,"强化宝石",IF(stditems!C986=0,"药品",IF(stditems!C986=3,"卷轴",IF(stditems!C986=43,"矿石",IF(stditems!C986=2,"可使用物品",IF(stditems!C986=64,"装备位置:腰带",IF(stditems!C986=62,"装备位置:鞋子",IF(stditems!C986=53,"装备位置:宝石\有气血石功能",IF(stditems!C986=63,"装备位置:灵石",IF(stditems!C986=65,"装备位置:官印",IF(stditems!C986=90,"装备位置:灵玉",IF(OR(stditems!C986=72,stditems!C986=73,stditems!C986=74),"装备位置:称号",IF(stditems!C986=30,"装备位置:勋章",IF(stditems!C986=28,"装备位置:马牌",IF(stditems!C986=12,"装备位置:盾牌",IF(OR(stditems!C986=66,stditems!C986=67),"装备位置:时装衣服",IF(OR(stditems!C986=68,stditems!C986=69),"装备位置:时装武器",IF(OR(stditems!C986=75,stditems!C986=76,stditems!C986=77),"装备位置:时装项链",IF(stditems!C986=78,"装备位置:时装头盔",IF(OR(stditems!C986=79,stditems!C986=80),"装备位置:时装手镯",IF(OR(stditems!C986=81,stditems!C986=82),"装备位置:时装戒指",IF(stditems!C986=83,"装备位置:时装勋章",IF(OR(stditems!C986=84,stditems!C986=85),"装备位置:时装腰带",IF(OR(stditems!C986=86,stditems!C986=87),"装备位置:时装靴子",IF(OR(stditems!C986=88,stditems!C986=89),"装备位置:时装宝石","其他物品"))))))))))))))))))))))))))))))))))))</f>
        <v>其他物品</v>
      </c>
      <c r="C986" t="str">
        <f>IF(OR(stditems!C986=5,stditems!C986=10,stditems!C986=11,stditems!C986=30,stditems!C986=16,stditems!C986=12,stditems!C986=25),0,IF(OR(stditems!C986=15,stditems!C986=19,stditems!C986=20,stditems!C986=21,stditems!C986=22,stditems!C986=23,stditems!C986=24,stditems!C986=26,stditems!C986=28,stditems!C986=29,stditems!C986=30,stditems!C986=53,stditems!C986=62,stditems!C986=63,stditems!C986=64,stditems!C986=65,stditems!C986=90),stditems!D986,""))</f>
        <v/>
      </c>
      <c r="D986" t="str">
        <f>IF(ISNA( VLOOKUP(C986,attrDesc!A:C,2,FALSE)),"", "\250/"&amp;VLOOKUP(C986,attrDesc!A:C,2,FALSE)&amp;":"&amp;VLOOKUP(C986,attrDesc!A:C,3,FALSE))</f>
        <v/>
      </c>
      <c r="H986" t="str">
        <f t="shared" si="68"/>
        <v>151/其他物品</v>
      </c>
      <c r="I986" t="str">
        <f t="shared" si="69"/>
        <v>画卷四=151/其他物品</v>
      </c>
      <c r="J986" t="str">
        <f t="shared" si="70"/>
        <v/>
      </c>
      <c r="K986" t="str">
        <f t="shared" si="67"/>
        <v/>
      </c>
    </row>
    <row r="987" spans="1:11" x14ac:dyDescent="0.2">
      <c r="A987" t="str">
        <f>IF(LEN(stditems!B987)=0,"",stditems!B987)</f>
        <v>画卷五</v>
      </c>
      <c r="B987" t="str">
        <f>IF(stditems!C987=15,"装备位置:头盔",IF(OR(stditems!C987=19,stditems!C987=20,stditems!C987=21),"装备位置:项链",IF(OR(stditems!C987=5,stditems!C987=6),"装备位置:武器",IF(OR(stditems!C987=10,stditems!C987=11),"装备位置:衣服",IF(stditems!C987=16,"装备位置:斗笠",IF(OR(stditems!C987=22,stditems!C987=23),"装备位置:戒指",IF(OR(stditems!C987=24,stditems!C987=26),"装备位置:手镯",IF(stditems!C987=31,"双击使用物品",IF(stditems!C987=4,"书籍,双击使用",IF(stditems!C987=25,"装备位置:毒符",IF(stditems!C987=41,"任务物品",IF(stditems!C987=56,"强化宝石",IF(stditems!C987=0,"药品",IF(stditems!C987=3,"卷轴",IF(stditems!C987=43,"矿石",IF(stditems!C987=2,"可使用物品",IF(stditems!C987=64,"装备位置:腰带",IF(stditems!C987=62,"装备位置:鞋子",IF(stditems!C987=53,"装备位置:宝石\有气血石功能",IF(stditems!C987=63,"装备位置:灵石",IF(stditems!C987=65,"装备位置:官印",IF(stditems!C987=90,"装备位置:灵玉",IF(OR(stditems!C987=72,stditems!C987=73,stditems!C987=74),"装备位置:称号",IF(stditems!C987=30,"装备位置:勋章",IF(stditems!C987=28,"装备位置:马牌",IF(stditems!C987=12,"装备位置:盾牌",IF(OR(stditems!C987=66,stditems!C987=67),"装备位置:时装衣服",IF(OR(stditems!C987=68,stditems!C987=69),"装备位置:时装武器",IF(OR(stditems!C987=75,stditems!C987=76,stditems!C987=77),"装备位置:时装项链",IF(stditems!C987=78,"装备位置:时装头盔",IF(OR(stditems!C987=79,stditems!C987=80),"装备位置:时装手镯",IF(OR(stditems!C987=81,stditems!C987=82),"装备位置:时装戒指",IF(stditems!C987=83,"装备位置:时装勋章",IF(OR(stditems!C987=84,stditems!C987=85),"装备位置:时装腰带",IF(OR(stditems!C987=86,stditems!C987=87),"装备位置:时装靴子",IF(OR(stditems!C987=88,stditems!C987=89),"装备位置:时装宝石","其他物品"))))))))))))))))))))))))))))))))))))</f>
        <v>其他物品</v>
      </c>
      <c r="C987" t="str">
        <f>IF(OR(stditems!C987=5,stditems!C987=10,stditems!C987=11,stditems!C987=30,stditems!C987=16,stditems!C987=12,stditems!C987=25),0,IF(OR(stditems!C987=15,stditems!C987=19,stditems!C987=20,stditems!C987=21,stditems!C987=22,stditems!C987=23,stditems!C987=24,stditems!C987=26,stditems!C987=28,stditems!C987=29,stditems!C987=30,stditems!C987=53,stditems!C987=62,stditems!C987=63,stditems!C987=64,stditems!C987=65,stditems!C987=90),stditems!D987,""))</f>
        <v/>
      </c>
      <c r="D987" t="str">
        <f>IF(ISNA( VLOOKUP(C987,attrDesc!A:C,2,FALSE)),"", "\250/"&amp;VLOOKUP(C987,attrDesc!A:C,2,FALSE)&amp;":"&amp;VLOOKUP(C987,attrDesc!A:C,3,FALSE))</f>
        <v/>
      </c>
      <c r="H987" t="str">
        <f t="shared" si="68"/>
        <v>151/其他物品</v>
      </c>
      <c r="I987" t="str">
        <f t="shared" si="69"/>
        <v>画卷五=151/其他物品</v>
      </c>
      <c r="J987" t="str">
        <f t="shared" si="70"/>
        <v/>
      </c>
      <c r="K987" t="str">
        <f t="shared" si="67"/>
        <v/>
      </c>
    </row>
    <row r="988" spans="1:11" x14ac:dyDescent="0.2">
      <c r="A988" t="str">
        <f>IF(LEN(stditems!B988)=0,"",stditems!B988)</f>
        <v>画卷六</v>
      </c>
      <c r="B988" t="str">
        <f>IF(stditems!C988=15,"装备位置:头盔",IF(OR(stditems!C988=19,stditems!C988=20,stditems!C988=21),"装备位置:项链",IF(OR(stditems!C988=5,stditems!C988=6),"装备位置:武器",IF(OR(stditems!C988=10,stditems!C988=11),"装备位置:衣服",IF(stditems!C988=16,"装备位置:斗笠",IF(OR(stditems!C988=22,stditems!C988=23),"装备位置:戒指",IF(OR(stditems!C988=24,stditems!C988=26),"装备位置:手镯",IF(stditems!C988=31,"双击使用物品",IF(stditems!C988=4,"书籍,双击使用",IF(stditems!C988=25,"装备位置:毒符",IF(stditems!C988=41,"任务物品",IF(stditems!C988=56,"强化宝石",IF(stditems!C988=0,"药品",IF(stditems!C988=3,"卷轴",IF(stditems!C988=43,"矿石",IF(stditems!C988=2,"可使用物品",IF(stditems!C988=64,"装备位置:腰带",IF(stditems!C988=62,"装备位置:鞋子",IF(stditems!C988=53,"装备位置:宝石\有气血石功能",IF(stditems!C988=63,"装备位置:灵石",IF(stditems!C988=65,"装备位置:官印",IF(stditems!C988=90,"装备位置:灵玉",IF(OR(stditems!C988=72,stditems!C988=73,stditems!C988=74),"装备位置:称号",IF(stditems!C988=30,"装备位置:勋章",IF(stditems!C988=28,"装备位置:马牌",IF(stditems!C988=12,"装备位置:盾牌",IF(OR(stditems!C988=66,stditems!C988=67),"装备位置:时装衣服",IF(OR(stditems!C988=68,stditems!C988=69),"装备位置:时装武器",IF(OR(stditems!C988=75,stditems!C988=76,stditems!C988=77),"装备位置:时装项链",IF(stditems!C988=78,"装备位置:时装头盔",IF(OR(stditems!C988=79,stditems!C988=80),"装备位置:时装手镯",IF(OR(stditems!C988=81,stditems!C988=82),"装备位置:时装戒指",IF(stditems!C988=83,"装备位置:时装勋章",IF(OR(stditems!C988=84,stditems!C988=85),"装备位置:时装腰带",IF(OR(stditems!C988=86,stditems!C988=87),"装备位置:时装靴子",IF(OR(stditems!C988=88,stditems!C988=89),"装备位置:时装宝石","其他物品"))))))))))))))))))))))))))))))))))))</f>
        <v>其他物品</v>
      </c>
      <c r="C988" t="str">
        <f>IF(OR(stditems!C988=5,stditems!C988=10,stditems!C988=11,stditems!C988=30,stditems!C988=16,stditems!C988=12,stditems!C988=25),0,IF(OR(stditems!C988=15,stditems!C988=19,stditems!C988=20,stditems!C988=21,stditems!C988=22,stditems!C988=23,stditems!C988=24,stditems!C988=26,stditems!C988=28,stditems!C988=29,stditems!C988=30,stditems!C988=53,stditems!C988=62,stditems!C988=63,stditems!C988=64,stditems!C988=65,stditems!C988=90),stditems!D988,""))</f>
        <v/>
      </c>
      <c r="D988" t="str">
        <f>IF(ISNA( VLOOKUP(C988,attrDesc!A:C,2,FALSE)),"", "\250/"&amp;VLOOKUP(C988,attrDesc!A:C,2,FALSE)&amp;":"&amp;VLOOKUP(C988,attrDesc!A:C,3,FALSE))</f>
        <v/>
      </c>
      <c r="H988" t="str">
        <f t="shared" si="68"/>
        <v>151/其他物品</v>
      </c>
      <c r="I988" t="str">
        <f t="shared" si="69"/>
        <v>画卷六=151/其他物品</v>
      </c>
      <c r="J988" t="str">
        <f t="shared" si="70"/>
        <v/>
      </c>
      <c r="K988" t="str">
        <f t="shared" si="67"/>
        <v/>
      </c>
    </row>
    <row r="989" spans="1:11" x14ac:dyDescent="0.2">
      <c r="A989" t="str">
        <f>IF(LEN(stditems!B989)=0,"",stditems!B989)</f>
        <v>画卷七</v>
      </c>
      <c r="B989" t="str">
        <f>IF(stditems!C989=15,"装备位置:头盔",IF(OR(stditems!C989=19,stditems!C989=20,stditems!C989=21),"装备位置:项链",IF(OR(stditems!C989=5,stditems!C989=6),"装备位置:武器",IF(OR(stditems!C989=10,stditems!C989=11),"装备位置:衣服",IF(stditems!C989=16,"装备位置:斗笠",IF(OR(stditems!C989=22,stditems!C989=23),"装备位置:戒指",IF(OR(stditems!C989=24,stditems!C989=26),"装备位置:手镯",IF(stditems!C989=31,"双击使用物品",IF(stditems!C989=4,"书籍,双击使用",IF(stditems!C989=25,"装备位置:毒符",IF(stditems!C989=41,"任务物品",IF(stditems!C989=56,"强化宝石",IF(stditems!C989=0,"药品",IF(stditems!C989=3,"卷轴",IF(stditems!C989=43,"矿石",IF(stditems!C989=2,"可使用物品",IF(stditems!C989=64,"装备位置:腰带",IF(stditems!C989=62,"装备位置:鞋子",IF(stditems!C989=53,"装备位置:宝石\有气血石功能",IF(stditems!C989=63,"装备位置:灵石",IF(stditems!C989=65,"装备位置:官印",IF(stditems!C989=90,"装备位置:灵玉",IF(OR(stditems!C989=72,stditems!C989=73,stditems!C989=74),"装备位置:称号",IF(stditems!C989=30,"装备位置:勋章",IF(stditems!C989=28,"装备位置:马牌",IF(stditems!C989=12,"装备位置:盾牌",IF(OR(stditems!C989=66,stditems!C989=67),"装备位置:时装衣服",IF(OR(stditems!C989=68,stditems!C989=69),"装备位置:时装武器",IF(OR(stditems!C989=75,stditems!C989=76,stditems!C989=77),"装备位置:时装项链",IF(stditems!C989=78,"装备位置:时装头盔",IF(OR(stditems!C989=79,stditems!C989=80),"装备位置:时装手镯",IF(OR(stditems!C989=81,stditems!C989=82),"装备位置:时装戒指",IF(stditems!C989=83,"装备位置:时装勋章",IF(OR(stditems!C989=84,stditems!C989=85),"装备位置:时装腰带",IF(OR(stditems!C989=86,stditems!C989=87),"装备位置:时装靴子",IF(OR(stditems!C989=88,stditems!C989=89),"装备位置:时装宝石","其他物品"))))))))))))))))))))))))))))))))))))</f>
        <v>其他物品</v>
      </c>
      <c r="C989" t="str">
        <f>IF(OR(stditems!C989=5,stditems!C989=10,stditems!C989=11,stditems!C989=30,stditems!C989=16,stditems!C989=12,stditems!C989=25),0,IF(OR(stditems!C989=15,stditems!C989=19,stditems!C989=20,stditems!C989=21,stditems!C989=22,stditems!C989=23,stditems!C989=24,stditems!C989=26,stditems!C989=28,stditems!C989=29,stditems!C989=30,stditems!C989=53,stditems!C989=62,stditems!C989=63,stditems!C989=64,stditems!C989=65,stditems!C989=90),stditems!D989,""))</f>
        <v/>
      </c>
      <c r="D989" t="str">
        <f>IF(ISNA( VLOOKUP(C989,attrDesc!A:C,2,FALSE)),"", "\250/"&amp;VLOOKUP(C989,attrDesc!A:C,2,FALSE)&amp;":"&amp;VLOOKUP(C989,attrDesc!A:C,3,FALSE))</f>
        <v/>
      </c>
      <c r="H989" t="str">
        <f t="shared" si="68"/>
        <v>151/其他物品</v>
      </c>
      <c r="I989" t="str">
        <f t="shared" si="69"/>
        <v>画卷七=151/其他物品</v>
      </c>
      <c r="J989" t="str">
        <f t="shared" si="70"/>
        <v/>
      </c>
      <c r="K989" t="str">
        <f t="shared" si="67"/>
        <v/>
      </c>
    </row>
    <row r="990" spans="1:11" x14ac:dyDescent="0.2">
      <c r="A990" t="str">
        <f>IF(LEN(stditems!B990)=0,"",stditems!B990)</f>
        <v>画卷八</v>
      </c>
      <c r="B990" t="str">
        <f>IF(stditems!C990=15,"装备位置:头盔",IF(OR(stditems!C990=19,stditems!C990=20,stditems!C990=21),"装备位置:项链",IF(OR(stditems!C990=5,stditems!C990=6),"装备位置:武器",IF(OR(stditems!C990=10,stditems!C990=11),"装备位置:衣服",IF(stditems!C990=16,"装备位置:斗笠",IF(OR(stditems!C990=22,stditems!C990=23),"装备位置:戒指",IF(OR(stditems!C990=24,stditems!C990=26),"装备位置:手镯",IF(stditems!C990=31,"双击使用物品",IF(stditems!C990=4,"书籍,双击使用",IF(stditems!C990=25,"装备位置:毒符",IF(stditems!C990=41,"任务物品",IF(stditems!C990=56,"强化宝石",IF(stditems!C990=0,"药品",IF(stditems!C990=3,"卷轴",IF(stditems!C990=43,"矿石",IF(stditems!C990=2,"可使用物品",IF(stditems!C990=64,"装备位置:腰带",IF(stditems!C990=62,"装备位置:鞋子",IF(stditems!C990=53,"装备位置:宝石\有气血石功能",IF(stditems!C990=63,"装备位置:灵石",IF(stditems!C990=65,"装备位置:官印",IF(stditems!C990=90,"装备位置:灵玉",IF(OR(stditems!C990=72,stditems!C990=73,stditems!C990=74),"装备位置:称号",IF(stditems!C990=30,"装备位置:勋章",IF(stditems!C990=28,"装备位置:马牌",IF(stditems!C990=12,"装备位置:盾牌",IF(OR(stditems!C990=66,stditems!C990=67),"装备位置:时装衣服",IF(OR(stditems!C990=68,stditems!C990=69),"装备位置:时装武器",IF(OR(stditems!C990=75,stditems!C990=76,stditems!C990=77),"装备位置:时装项链",IF(stditems!C990=78,"装备位置:时装头盔",IF(OR(stditems!C990=79,stditems!C990=80),"装备位置:时装手镯",IF(OR(stditems!C990=81,stditems!C990=82),"装备位置:时装戒指",IF(stditems!C990=83,"装备位置:时装勋章",IF(OR(stditems!C990=84,stditems!C990=85),"装备位置:时装腰带",IF(OR(stditems!C990=86,stditems!C990=87),"装备位置:时装靴子",IF(OR(stditems!C990=88,stditems!C990=89),"装备位置:时装宝石","其他物品"))))))))))))))))))))))))))))))))))))</f>
        <v>其他物品</v>
      </c>
      <c r="C990" t="str">
        <f>IF(OR(stditems!C990=5,stditems!C990=10,stditems!C990=11,stditems!C990=30,stditems!C990=16,stditems!C990=12,stditems!C990=25),0,IF(OR(stditems!C990=15,stditems!C990=19,stditems!C990=20,stditems!C990=21,stditems!C990=22,stditems!C990=23,stditems!C990=24,stditems!C990=26,stditems!C990=28,stditems!C990=29,stditems!C990=30,stditems!C990=53,stditems!C990=62,stditems!C990=63,stditems!C990=64,stditems!C990=65,stditems!C990=90),stditems!D990,""))</f>
        <v/>
      </c>
      <c r="D990" t="str">
        <f>IF(ISNA( VLOOKUP(C990,attrDesc!A:C,2,FALSE)),"", "\250/"&amp;VLOOKUP(C990,attrDesc!A:C,2,FALSE)&amp;":"&amp;VLOOKUP(C990,attrDesc!A:C,3,FALSE))</f>
        <v/>
      </c>
      <c r="H990" t="str">
        <f t="shared" si="68"/>
        <v>151/其他物品</v>
      </c>
      <c r="I990" t="str">
        <f t="shared" si="69"/>
        <v>画卷八=151/其他物品</v>
      </c>
      <c r="J990" t="str">
        <f t="shared" si="70"/>
        <v/>
      </c>
      <c r="K990" t="str">
        <f t="shared" si="67"/>
        <v/>
      </c>
    </row>
    <row r="991" spans="1:11" x14ac:dyDescent="0.2">
      <c r="A991" t="str">
        <f>IF(LEN(stditems!B991)=0,"",stditems!B991)</f>
        <v>画卷九</v>
      </c>
      <c r="B991" t="str">
        <f>IF(stditems!C991=15,"装备位置:头盔",IF(OR(stditems!C991=19,stditems!C991=20,stditems!C991=21),"装备位置:项链",IF(OR(stditems!C991=5,stditems!C991=6),"装备位置:武器",IF(OR(stditems!C991=10,stditems!C991=11),"装备位置:衣服",IF(stditems!C991=16,"装备位置:斗笠",IF(OR(stditems!C991=22,stditems!C991=23),"装备位置:戒指",IF(OR(stditems!C991=24,stditems!C991=26),"装备位置:手镯",IF(stditems!C991=31,"双击使用物品",IF(stditems!C991=4,"书籍,双击使用",IF(stditems!C991=25,"装备位置:毒符",IF(stditems!C991=41,"任务物品",IF(stditems!C991=56,"强化宝石",IF(stditems!C991=0,"药品",IF(stditems!C991=3,"卷轴",IF(stditems!C991=43,"矿石",IF(stditems!C991=2,"可使用物品",IF(stditems!C991=64,"装备位置:腰带",IF(stditems!C991=62,"装备位置:鞋子",IF(stditems!C991=53,"装备位置:宝石\有气血石功能",IF(stditems!C991=63,"装备位置:灵石",IF(stditems!C991=65,"装备位置:官印",IF(stditems!C991=90,"装备位置:灵玉",IF(OR(stditems!C991=72,stditems!C991=73,stditems!C991=74),"装备位置:称号",IF(stditems!C991=30,"装备位置:勋章",IF(stditems!C991=28,"装备位置:马牌",IF(stditems!C991=12,"装备位置:盾牌",IF(OR(stditems!C991=66,stditems!C991=67),"装备位置:时装衣服",IF(OR(stditems!C991=68,stditems!C991=69),"装备位置:时装武器",IF(OR(stditems!C991=75,stditems!C991=76,stditems!C991=77),"装备位置:时装项链",IF(stditems!C991=78,"装备位置:时装头盔",IF(OR(stditems!C991=79,stditems!C991=80),"装备位置:时装手镯",IF(OR(stditems!C991=81,stditems!C991=82),"装备位置:时装戒指",IF(stditems!C991=83,"装备位置:时装勋章",IF(OR(stditems!C991=84,stditems!C991=85),"装备位置:时装腰带",IF(OR(stditems!C991=86,stditems!C991=87),"装备位置:时装靴子",IF(OR(stditems!C991=88,stditems!C991=89),"装备位置:时装宝石","其他物品"))))))))))))))))))))))))))))))))))))</f>
        <v>其他物品</v>
      </c>
      <c r="C991" t="str">
        <f>IF(OR(stditems!C991=5,stditems!C991=10,stditems!C991=11,stditems!C991=30,stditems!C991=16,stditems!C991=12,stditems!C991=25),0,IF(OR(stditems!C991=15,stditems!C991=19,stditems!C991=20,stditems!C991=21,stditems!C991=22,stditems!C991=23,stditems!C991=24,stditems!C991=26,stditems!C991=28,stditems!C991=29,stditems!C991=30,stditems!C991=53,stditems!C991=62,stditems!C991=63,stditems!C991=64,stditems!C991=65,stditems!C991=90),stditems!D991,""))</f>
        <v/>
      </c>
      <c r="D991" t="str">
        <f>IF(ISNA( VLOOKUP(C991,attrDesc!A:C,2,FALSE)),"", "\250/"&amp;VLOOKUP(C991,attrDesc!A:C,2,FALSE)&amp;":"&amp;VLOOKUP(C991,attrDesc!A:C,3,FALSE))</f>
        <v/>
      </c>
      <c r="H991" t="str">
        <f t="shared" si="68"/>
        <v>151/其他物品</v>
      </c>
      <c r="I991" t="str">
        <f t="shared" si="69"/>
        <v>画卷九=151/其他物品</v>
      </c>
      <c r="J991" t="str">
        <f t="shared" si="70"/>
        <v/>
      </c>
      <c r="K991" t="str">
        <f t="shared" si="67"/>
        <v/>
      </c>
    </row>
    <row r="992" spans="1:11" x14ac:dyDescent="0.2">
      <c r="A992" t="str">
        <f>IF(LEN(stditems!B992)=0,"",stditems!B992)</f>
        <v>幸运符(包)</v>
      </c>
      <c r="B992" t="str">
        <f>IF(stditems!C992=15,"装备位置:头盔",IF(OR(stditems!C992=19,stditems!C992=20,stditems!C992=21),"装备位置:项链",IF(OR(stditems!C992=5,stditems!C992=6),"装备位置:武器",IF(OR(stditems!C992=10,stditems!C992=11),"装备位置:衣服",IF(stditems!C992=16,"装备位置:斗笠",IF(OR(stditems!C992=22,stditems!C992=23),"装备位置:戒指",IF(OR(stditems!C992=24,stditems!C992=26),"装备位置:手镯",IF(stditems!C992=31,"双击使用物品",IF(stditems!C992=4,"书籍,双击使用",IF(stditems!C992=25,"装备位置:毒符",IF(stditems!C992=41,"任务物品",IF(stditems!C992=56,"强化宝石",IF(stditems!C992=0,"药品",IF(stditems!C992=3,"卷轴",IF(stditems!C992=43,"矿石",IF(stditems!C992=2,"可使用物品",IF(stditems!C992=64,"装备位置:腰带",IF(stditems!C992=62,"装备位置:鞋子",IF(stditems!C992=53,"装备位置:宝石\有气血石功能",IF(stditems!C992=63,"装备位置:灵石",IF(stditems!C992=65,"装备位置:官印",IF(stditems!C992=90,"装备位置:灵玉",IF(OR(stditems!C992=72,stditems!C992=73,stditems!C992=74),"装备位置:称号",IF(stditems!C992=30,"装备位置:勋章",IF(stditems!C992=28,"装备位置:马牌",IF(stditems!C992=12,"装备位置:盾牌",IF(OR(stditems!C992=66,stditems!C992=67),"装备位置:时装衣服",IF(OR(stditems!C992=68,stditems!C992=69),"装备位置:时装武器",IF(OR(stditems!C992=75,stditems!C992=76,stditems!C992=77),"装备位置:时装项链",IF(stditems!C992=78,"装备位置:时装头盔",IF(OR(stditems!C992=79,stditems!C992=80),"装备位置:时装手镯",IF(OR(stditems!C992=81,stditems!C992=82),"装备位置:时装戒指",IF(stditems!C992=83,"装备位置:时装勋章",IF(OR(stditems!C992=84,stditems!C992=85),"装备位置:时装腰带",IF(OR(stditems!C992=86,stditems!C992=87),"装备位置:时装靴子",IF(OR(stditems!C992=88,stditems!C992=89),"装备位置:时装宝石","其他物品"))))))))))))))))))))))))))))))))))))</f>
        <v>其他物品</v>
      </c>
      <c r="C992" t="str">
        <f>IF(OR(stditems!C992=5,stditems!C992=10,stditems!C992=11,stditems!C992=30,stditems!C992=16,stditems!C992=12,stditems!C992=25),0,IF(OR(stditems!C992=15,stditems!C992=19,stditems!C992=20,stditems!C992=21,stditems!C992=22,stditems!C992=23,stditems!C992=24,stditems!C992=26,stditems!C992=28,stditems!C992=29,stditems!C992=30,stditems!C992=53,stditems!C992=62,stditems!C992=63,stditems!C992=64,stditems!C992=65,stditems!C992=90),stditems!D992,""))</f>
        <v/>
      </c>
      <c r="D992" t="str">
        <f>IF(ISNA( VLOOKUP(C992,attrDesc!A:C,2,FALSE)),"", "\250/"&amp;VLOOKUP(C992,attrDesc!A:C,2,FALSE)&amp;":"&amp;VLOOKUP(C992,attrDesc!A:C,3,FALSE))</f>
        <v/>
      </c>
      <c r="H992" t="str">
        <f t="shared" si="68"/>
        <v>151/其他物品</v>
      </c>
      <c r="I992" t="str">
        <f t="shared" si="69"/>
        <v>幸运符(包)=151/其他物品</v>
      </c>
      <c r="J992" t="str">
        <f t="shared" si="70"/>
        <v/>
      </c>
      <c r="K992" t="str">
        <f t="shared" si="67"/>
        <v/>
      </c>
    </row>
    <row r="993" spans="1:11" x14ac:dyDescent="0.2">
      <c r="A993" t="str">
        <f>IF(LEN(stditems!B993)=0,"",stditems!B993)</f>
        <v>天外玄铁(包)</v>
      </c>
      <c r="B993" t="str">
        <f>IF(stditems!C993=15,"装备位置:头盔",IF(OR(stditems!C993=19,stditems!C993=20,stditems!C993=21),"装备位置:项链",IF(OR(stditems!C993=5,stditems!C993=6),"装备位置:武器",IF(OR(stditems!C993=10,stditems!C993=11),"装备位置:衣服",IF(stditems!C993=16,"装备位置:斗笠",IF(OR(stditems!C993=22,stditems!C993=23),"装备位置:戒指",IF(OR(stditems!C993=24,stditems!C993=26),"装备位置:手镯",IF(stditems!C993=31,"双击使用物品",IF(stditems!C993=4,"书籍,双击使用",IF(stditems!C993=25,"装备位置:毒符",IF(stditems!C993=41,"任务物品",IF(stditems!C993=56,"强化宝石",IF(stditems!C993=0,"药品",IF(stditems!C993=3,"卷轴",IF(stditems!C993=43,"矿石",IF(stditems!C993=2,"可使用物品",IF(stditems!C993=64,"装备位置:腰带",IF(stditems!C993=62,"装备位置:鞋子",IF(stditems!C993=53,"装备位置:宝石\有气血石功能",IF(stditems!C993=63,"装备位置:灵石",IF(stditems!C993=65,"装备位置:官印",IF(stditems!C993=90,"装备位置:灵玉",IF(OR(stditems!C993=72,stditems!C993=73,stditems!C993=74),"装备位置:称号",IF(stditems!C993=30,"装备位置:勋章",IF(stditems!C993=28,"装备位置:马牌",IF(stditems!C993=12,"装备位置:盾牌",IF(OR(stditems!C993=66,stditems!C993=67),"装备位置:时装衣服",IF(OR(stditems!C993=68,stditems!C993=69),"装备位置:时装武器",IF(OR(stditems!C993=75,stditems!C993=76,stditems!C993=77),"装备位置:时装项链",IF(stditems!C993=78,"装备位置:时装头盔",IF(OR(stditems!C993=79,stditems!C993=80),"装备位置:时装手镯",IF(OR(stditems!C993=81,stditems!C993=82),"装备位置:时装戒指",IF(stditems!C993=83,"装备位置:时装勋章",IF(OR(stditems!C993=84,stditems!C993=85),"装备位置:时装腰带",IF(OR(stditems!C993=86,stditems!C993=87),"装备位置:时装靴子",IF(OR(stditems!C993=88,stditems!C993=89),"装备位置:时装宝石","其他物品"))))))))))))))))))))))))))))))))))))</f>
        <v>其他物品</v>
      </c>
      <c r="C993" t="str">
        <f>IF(OR(stditems!C993=5,stditems!C993=10,stditems!C993=11,stditems!C993=30,stditems!C993=16,stditems!C993=12,stditems!C993=25),0,IF(OR(stditems!C993=15,stditems!C993=19,stditems!C993=20,stditems!C993=21,stditems!C993=22,stditems!C993=23,stditems!C993=24,stditems!C993=26,stditems!C993=28,stditems!C993=29,stditems!C993=30,stditems!C993=53,stditems!C993=62,stditems!C993=63,stditems!C993=64,stditems!C993=65,stditems!C993=90),stditems!D993,""))</f>
        <v/>
      </c>
      <c r="D993" t="str">
        <f>IF(ISNA( VLOOKUP(C993,attrDesc!A:C,2,FALSE)),"", "\250/"&amp;VLOOKUP(C993,attrDesc!A:C,2,FALSE)&amp;":"&amp;VLOOKUP(C993,attrDesc!A:C,3,FALSE))</f>
        <v/>
      </c>
      <c r="H993" t="str">
        <f t="shared" si="68"/>
        <v>151/其他物品</v>
      </c>
      <c r="I993" t="str">
        <f t="shared" si="69"/>
        <v>天外玄铁(包)=151/其他物品</v>
      </c>
      <c r="J993" t="str">
        <f t="shared" si="70"/>
        <v/>
      </c>
      <c r="K993" t="str">
        <f t="shared" si="67"/>
        <v/>
      </c>
    </row>
    <row r="994" spans="1:11" x14ac:dyDescent="0.2">
      <c r="A994" t="str">
        <f>IF(LEN(stditems!B994)=0,"",stditems!B994)</f>
        <v>上等女儿红(镖)</v>
      </c>
      <c r="B994" t="str">
        <f>IF(stditems!C994=15,"装备位置:头盔",IF(OR(stditems!C994=19,stditems!C994=20,stditems!C994=21),"装备位置:项链",IF(OR(stditems!C994=5,stditems!C994=6),"装备位置:武器",IF(OR(stditems!C994=10,stditems!C994=11),"装备位置:衣服",IF(stditems!C994=16,"装备位置:斗笠",IF(OR(stditems!C994=22,stditems!C994=23),"装备位置:戒指",IF(OR(stditems!C994=24,stditems!C994=26),"装备位置:手镯",IF(stditems!C994=31,"双击使用物品",IF(stditems!C994=4,"书籍,双击使用",IF(stditems!C994=25,"装备位置:毒符",IF(stditems!C994=41,"任务物品",IF(stditems!C994=56,"强化宝石",IF(stditems!C994=0,"药品",IF(stditems!C994=3,"卷轴",IF(stditems!C994=43,"矿石",IF(stditems!C994=2,"可使用物品",IF(stditems!C994=64,"装备位置:腰带",IF(stditems!C994=62,"装备位置:鞋子",IF(stditems!C994=53,"装备位置:宝石\有气血石功能",IF(stditems!C994=63,"装备位置:灵石",IF(stditems!C994=65,"装备位置:官印",IF(stditems!C994=90,"装备位置:灵玉",IF(OR(stditems!C994=72,stditems!C994=73,stditems!C994=74),"装备位置:称号",IF(stditems!C994=30,"装备位置:勋章",IF(stditems!C994=28,"装备位置:马牌",IF(stditems!C994=12,"装备位置:盾牌",IF(OR(stditems!C994=66,stditems!C994=67),"装备位置:时装衣服",IF(OR(stditems!C994=68,stditems!C994=69),"装备位置:时装武器",IF(OR(stditems!C994=75,stditems!C994=76,stditems!C994=77),"装备位置:时装项链",IF(stditems!C994=78,"装备位置:时装头盔",IF(OR(stditems!C994=79,stditems!C994=80),"装备位置:时装手镯",IF(OR(stditems!C994=81,stditems!C994=82),"装备位置:时装戒指",IF(stditems!C994=83,"装备位置:时装勋章",IF(OR(stditems!C994=84,stditems!C994=85),"装备位置:时装腰带",IF(OR(stditems!C994=86,stditems!C994=87),"装备位置:时装靴子",IF(OR(stditems!C994=88,stditems!C994=89),"装备位置:时装宝石","其他物品"))))))))))))))))))))))))))))))))))))</f>
        <v>其他物品</v>
      </c>
      <c r="C994" t="str">
        <f>IF(OR(stditems!C994=5,stditems!C994=10,stditems!C994=11,stditems!C994=30,stditems!C994=16,stditems!C994=12,stditems!C994=25),0,IF(OR(stditems!C994=15,stditems!C994=19,stditems!C994=20,stditems!C994=21,stditems!C994=22,stditems!C994=23,stditems!C994=24,stditems!C994=26,stditems!C994=28,stditems!C994=29,stditems!C994=30,stditems!C994=53,stditems!C994=62,stditems!C994=63,stditems!C994=64,stditems!C994=65,stditems!C994=90),stditems!D994,""))</f>
        <v/>
      </c>
      <c r="D994" t="str">
        <f>IF(ISNA( VLOOKUP(C994,attrDesc!A:C,2,FALSE)),"", "\250/"&amp;VLOOKUP(C994,attrDesc!A:C,2,FALSE)&amp;":"&amp;VLOOKUP(C994,attrDesc!A:C,3,FALSE))</f>
        <v/>
      </c>
      <c r="H994" t="str">
        <f t="shared" si="68"/>
        <v>151/其他物品</v>
      </c>
      <c r="I994" t="str">
        <f t="shared" si="69"/>
        <v>上等女儿红(镖)=151/其他物品</v>
      </c>
      <c r="J994" t="str">
        <f t="shared" si="70"/>
        <v/>
      </c>
      <c r="K994" t="str">
        <f t="shared" si="67"/>
        <v/>
      </c>
    </row>
    <row r="995" spans="1:11" x14ac:dyDescent="0.2">
      <c r="A995" t="str">
        <f>IF(LEN(stditems!B995)=0,"",stditems!B995)</f>
        <v>九天仙露</v>
      </c>
      <c r="B995" t="str">
        <f>IF(stditems!C995=15,"装备位置:头盔",IF(OR(stditems!C995=19,stditems!C995=20,stditems!C995=21),"装备位置:项链",IF(OR(stditems!C995=5,stditems!C995=6),"装备位置:武器",IF(OR(stditems!C995=10,stditems!C995=11),"装备位置:衣服",IF(stditems!C995=16,"装备位置:斗笠",IF(OR(stditems!C995=22,stditems!C995=23),"装备位置:戒指",IF(OR(stditems!C995=24,stditems!C995=26),"装备位置:手镯",IF(stditems!C995=31,"双击使用物品",IF(stditems!C995=4,"书籍,双击使用",IF(stditems!C995=25,"装备位置:毒符",IF(stditems!C995=41,"任务物品",IF(stditems!C995=56,"强化宝石",IF(stditems!C995=0,"药品",IF(stditems!C995=3,"卷轴",IF(stditems!C995=43,"矿石",IF(stditems!C995=2,"可使用物品",IF(stditems!C995=64,"装备位置:腰带",IF(stditems!C995=62,"装备位置:鞋子",IF(stditems!C995=53,"装备位置:宝石\有气血石功能",IF(stditems!C995=63,"装备位置:灵石",IF(stditems!C995=65,"装备位置:官印",IF(stditems!C995=90,"装备位置:灵玉",IF(OR(stditems!C995=72,stditems!C995=73,stditems!C995=74),"装备位置:称号",IF(stditems!C995=30,"装备位置:勋章",IF(stditems!C995=28,"装备位置:马牌",IF(stditems!C995=12,"装备位置:盾牌",IF(OR(stditems!C995=66,stditems!C995=67),"装备位置:时装衣服",IF(OR(stditems!C995=68,stditems!C995=69),"装备位置:时装武器",IF(OR(stditems!C995=75,stditems!C995=76,stditems!C995=77),"装备位置:时装项链",IF(stditems!C995=78,"装备位置:时装头盔",IF(OR(stditems!C995=79,stditems!C995=80),"装备位置:时装手镯",IF(OR(stditems!C995=81,stditems!C995=82),"装备位置:时装戒指",IF(stditems!C995=83,"装备位置:时装勋章",IF(OR(stditems!C995=84,stditems!C995=85),"装备位置:时装腰带",IF(OR(stditems!C995=86,stditems!C995=87),"装备位置:时装靴子",IF(OR(stditems!C995=88,stditems!C995=89),"装备位置:时装宝石","其他物品"))))))))))))))))))))))))))))))))))))</f>
        <v>其他物品</v>
      </c>
      <c r="C995" t="str">
        <f>IF(OR(stditems!C995=5,stditems!C995=10,stditems!C995=11,stditems!C995=30,stditems!C995=16,stditems!C995=12,stditems!C995=25),0,IF(OR(stditems!C995=15,stditems!C995=19,stditems!C995=20,stditems!C995=21,stditems!C995=22,stditems!C995=23,stditems!C995=24,stditems!C995=26,stditems!C995=28,stditems!C995=29,stditems!C995=30,stditems!C995=53,stditems!C995=62,stditems!C995=63,stditems!C995=64,stditems!C995=65,stditems!C995=90),stditems!D995,""))</f>
        <v/>
      </c>
      <c r="D995" t="str">
        <f>IF(ISNA( VLOOKUP(C995,attrDesc!A:C,2,FALSE)),"", "\250/"&amp;VLOOKUP(C995,attrDesc!A:C,2,FALSE)&amp;":"&amp;VLOOKUP(C995,attrDesc!A:C,3,FALSE))</f>
        <v/>
      </c>
      <c r="H995" t="str">
        <f t="shared" si="68"/>
        <v>151/其他物品</v>
      </c>
      <c r="I995" t="str">
        <f t="shared" si="69"/>
        <v>九天仙露=151/其他物品</v>
      </c>
      <c r="J995" t="str">
        <f t="shared" si="70"/>
        <v/>
      </c>
      <c r="K995" t="str">
        <f t="shared" si="67"/>
        <v/>
      </c>
    </row>
    <row r="996" spans="1:11" x14ac:dyDescent="0.2">
      <c r="A996" t="str">
        <f>IF(LEN(stditems!B996)=0,"",stditems!B996)</f>
        <v>巨兽之魂</v>
      </c>
      <c r="B996" t="str">
        <f>IF(stditems!C996=15,"装备位置:头盔",IF(OR(stditems!C996=19,stditems!C996=20,stditems!C996=21),"装备位置:项链",IF(OR(stditems!C996=5,stditems!C996=6),"装备位置:武器",IF(OR(stditems!C996=10,stditems!C996=11),"装备位置:衣服",IF(stditems!C996=16,"装备位置:斗笠",IF(OR(stditems!C996=22,stditems!C996=23),"装备位置:戒指",IF(OR(stditems!C996=24,stditems!C996=26),"装备位置:手镯",IF(stditems!C996=31,"双击使用物品",IF(stditems!C996=4,"书籍,双击使用",IF(stditems!C996=25,"装备位置:毒符",IF(stditems!C996=41,"任务物品",IF(stditems!C996=56,"强化宝石",IF(stditems!C996=0,"药品",IF(stditems!C996=3,"卷轴",IF(stditems!C996=43,"矿石",IF(stditems!C996=2,"可使用物品",IF(stditems!C996=64,"装备位置:腰带",IF(stditems!C996=62,"装备位置:鞋子",IF(stditems!C996=53,"装备位置:宝石\有气血石功能",IF(stditems!C996=63,"装备位置:灵石",IF(stditems!C996=65,"装备位置:官印",IF(stditems!C996=90,"装备位置:灵玉",IF(OR(stditems!C996=72,stditems!C996=73,stditems!C996=74),"装备位置:称号",IF(stditems!C996=30,"装备位置:勋章",IF(stditems!C996=28,"装备位置:马牌",IF(stditems!C996=12,"装备位置:盾牌",IF(OR(stditems!C996=66,stditems!C996=67),"装备位置:时装衣服",IF(OR(stditems!C996=68,stditems!C996=69),"装备位置:时装武器",IF(OR(stditems!C996=75,stditems!C996=76,stditems!C996=77),"装备位置:时装项链",IF(stditems!C996=78,"装备位置:时装头盔",IF(OR(stditems!C996=79,stditems!C996=80),"装备位置:时装手镯",IF(OR(stditems!C996=81,stditems!C996=82),"装备位置:时装戒指",IF(stditems!C996=83,"装备位置:时装勋章",IF(OR(stditems!C996=84,stditems!C996=85),"装备位置:时装腰带",IF(OR(stditems!C996=86,stditems!C996=87),"装备位置:时装靴子",IF(OR(stditems!C996=88,stditems!C996=89),"装备位置:时装宝石","其他物品"))))))))))))))))))))))))))))))))))))</f>
        <v>其他物品</v>
      </c>
      <c r="C996" t="str">
        <f>IF(OR(stditems!C996=5,stditems!C996=10,stditems!C996=11,stditems!C996=30,stditems!C996=16,stditems!C996=12,stditems!C996=25),0,IF(OR(stditems!C996=15,stditems!C996=19,stditems!C996=20,stditems!C996=21,stditems!C996=22,stditems!C996=23,stditems!C996=24,stditems!C996=26,stditems!C996=28,stditems!C996=29,stditems!C996=30,stditems!C996=53,stditems!C996=62,stditems!C996=63,stditems!C996=64,stditems!C996=65,stditems!C996=90),stditems!D996,""))</f>
        <v/>
      </c>
      <c r="D996" t="str">
        <f>IF(ISNA( VLOOKUP(C996,attrDesc!A:C,2,FALSE)),"", "\250/"&amp;VLOOKUP(C996,attrDesc!A:C,2,FALSE)&amp;":"&amp;VLOOKUP(C996,attrDesc!A:C,3,FALSE))</f>
        <v/>
      </c>
      <c r="H996" t="str">
        <f t="shared" si="68"/>
        <v>151/其他物品</v>
      </c>
      <c r="I996" t="str">
        <f t="shared" si="69"/>
        <v>巨兽之魂=151/其他物品</v>
      </c>
      <c r="J996" t="str">
        <f t="shared" si="70"/>
        <v/>
      </c>
      <c r="K996" t="str">
        <f t="shared" si="67"/>
        <v/>
      </c>
    </row>
    <row r="997" spans="1:11" x14ac:dyDescent="0.2">
      <c r="A997" t="str">
        <f>IF(LEN(stditems!B997)=0,"",stditems!B997)</f>
        <v>一星珠</v>
      </c>
      <c r="B997" t="str">
        <f>IF(stditems!C997=15,"装备位置:头盔",IF(OR(stditems!C997=19,stditems!C997=20,stditems!C997=21),"装备位置:项链",IF(OR(stditems!C997=5,stditems!C997=6),"装备位置:武器",IF(OR(stditems!C997=10,stditems!C997=11),"装备位置:衣服",IF(stditems!C997=16,"装备位置:斗笠",IF(OR(stditems!C997=22,stditems!C997=23),"装备位置:戒指",IF(OR(stditems!C997=24,stditems!C997=26),"装备位置:手镯",IF(stditems!C997=31,"双击使用物品",IF(stditems!C997=4,"书籍,双击使用",IF(stditems!C997=25,"装备位置:毒符",IF(stditems!C997=41,"任务物品",IF(stditems!C997=56,"强化宝石",IF(stditems!C997=0,"药品",IF(stditems!C997=3,"卷轴",IF(stditems!C997=43,"矿石",IF(stditems!C997=2,"可使用物品",IF(stditems!C997=64,"装备位置:腰带",IF(stditems!C997=62,"装备位置:鞋子",IF(stditems!C997=53,"装备位置:宝石\有气血石功能",IF(stditems!C997=63,"装备位置:灵石",IF(stditems!C997=65,"装备位置:官印",IF(stditems!C997=90,"装备位置:灵玉",IF(OR(stditems!C997=72,stditems!C997=73,stditems!C997=74),"装备位置:称号",IF(stditems!C997=30,"装备位置:勋章",IF(stditems!C997=28,"装备位置:马牌",IF(stditems!C997=12,"装备位置:盾牌",IF(OR(stditems!C997=66,stditems!C997=67),"装备位置:时装衣服",IF(OR(stditems!C997=68,stditems!C997=69),"装备位置:时装武器",IF(OR(stditems!C997=75,stditems!C997=76,stditems!C997=77),"装备位置:时装项链",IF(stditems!C997=78,"装备位置:时装头盔",IF(OR(stditems!C997=79,stditems!C997=80),"装备位置:时装手镯",IF(OR(stditems!C997=81,stditems!C997=82),"装备位置:时装戒指",IF(stditems!C997=83,"装备位置:时装勋章",IF(OR(stditems!C997=84,stditems!C997=85),"装备位置:时装腰带",IF(OR(stditems!C997=86,stditems!C997=87),"装备位置:时装靴子",IF(OR(stditems!C997=88,stditems!C997=89),"装备位置:时装宝石","其他物品"))))))))))))))))))))))))))))))))))))</f>
        <v>其他物品</v>
      </c>
      <c r="C997" t="str">
        <f>IF(OR(stditems!C997=5,stditems!C997=10,stditems!C997=11,stditems!C997=30,stditems!C997=16,stditems!C997=12,stditems!C997=25),0,IF(OR(stditems!C997=15,stditems!C997=19,stditems!C997=20,stditems!C997=21,stditems!C997=22,stditems!C997=23,stditems!C997=24,stditems!C997=26,stditems!C997=28,stditems!C997=29,stditems!C997=30,stditems!C997=53,stditems!C997=62,stditems!C997=63,stditems!C997=64,stditems!C997=65,stditems!C997=90),stditems!D997,""))</f>
        <v/>
      </c>
      <c r="D997" t="str">
        <f>IF(ISNA( VLOOKUP(C997,attrDesc!A:C,2,FALSE)),"", "\250/"&amp;VLOOKUP(C997,attrDesc!A:C,2,FALSE)&amp;":"&amp;VLOOKUP(C997,attrDesc!A:C,3,FALSE))</f>
        <v/>
      </c>
      <c r="H997" t="str">
        <f t="shared" si="68"/>
        <v>151/其他物品</v>
      </c>
      <c r="I997" t="str">
        <f t="shared" si="69"/>
        <v>一星珠=151/其他物品</v>
      </c>
      <c r="J997" t="str">
        <f t="shared" si="70"/>
        <v/>
      </c>
      <c r="K997" t="str">
        <f t="shared" si="67"/>
        <v/>
      </c>
    </row>
    <row r="998" spans="1:11" x14ac:dyDescent="0.2">
      <c r="A998" t="str">
        <f>IF(LEN(stditems!B998)=0,"",stditems!B998)</f>
        <v>二星珠</v>
      </c>
      <c r="B998" t="str">
        <f>IF(stditems!C998=15,"装备位置:头盔",IF(OR(stditems!C998=19,stditems!C998=20,stditems!C998=21),"装备位置:项链",IF(OR(stditems!C998=5,stditems!C998=6),"装备位置:武器",IF(OR(stditems!C998=10,stditems!C998=11),"装备位置:衣服",IF(stditems!C998=16,"装备位置:斗笠",IF(OR(stditems!C998=22,stditems!C998=23),"装备位置:戒指",IF(OR(stditems!C998=24,stditems!C998=26),"装备位置:手镯",IF(stditems!C998=31,"双击使用物品",IF(stditems!C998=4,"书籍,双击使用",IF(stditems!C998=25,"装备位置:毒符",IF(stditems!C998=41,"任务物品",IF(stditems!C998=56,"强化宝石",IF(stditems!C998=0,"药品",IF(stditems!C998=3,"卷轴",IF(stditems!C998=43,"矿石",IF(stditems!C998=2,"可使用物品",IF(stditems!C998=64,"装备位置:腰带",IF(stditems!C998=62,"装备位置:鞋子",IF(stditems!C998=53,"装备位置:宝石\有气血石功能",IF(stditems!C998=63,"装备位置:灵石",IF(stditems!C998=65,"装备位置:官印",IF(stditems!C998=90,"装备位置:灵玉",IF(OR(stditems!C998=72,stditems!C998=73,stditems!C998=74),"装备位置:称号",IF(stditems!C998=30,"装备位置:勋章",IF(stditems!C998=28,"装备位置:马牌",IF(stditems!C998=12,"装备位置:盾牌",IF(OR(stditems!C998=66,stditems!C998=67),"装备位置:时装衣服",IF(OR(stditems!C998=68,stditems!C998=69),"装备位置:时装武器",IF(OR(stditems!C998=75,stditems!C998=76,stditems!C998=77),"装备位置:时装项链",IF(stditems!C998=78,"装备位置:时装头盔",IF(OR(stditems!C998=79,stditems!C998=80),"装备位置:时装手镯",IF(OR(stditems!C998=81,stditems!C998=82),"装备位置:时装戒指",IF(stditems!C998=83,"装备位置:时装勋章",IF(OR(stditems!C998=84,stditems!C998=85),"装备位置:时装腰带",IF(OR(stditems!C998=86,stditems!C998=87),"装备位置:时装靴子",IF(OR(stditems!C998=88,stditems!C998=89),"装备位置:时装宝石","其他物品"))))))))))))))))))))))))))))))))))))</f>
        <v>其他物品</v>
      </c>
      <c r="C998" t="str">
        <f>IF(OR(stditems!C998=5,stditems!C998=10,stditems!C998=11,stditems!C998=30,stditems!C998=16,stditems!C998=12,stditems!C998=25),0,IF(OR(stditems!C998=15,stditems!C998=19,stditems!C998=20,stditems!C998=21,stditems!C998=22,stditems!C998=23,stditems!C998=24,stditems!C998=26,stditems!C998=28,stditems!C998=29,stditems!C998=30,stditems!C998=53,stditems!C998=62,stditems!C998=63,stditems!C998=64,stditems!C998=65,stditems!C998=90),stditems!D998,""))</f>
        <v/>
      </c>
      <c r="D998" t="str">
        <f>IF(ISNA( VLOOKUP(C998,attrDesc!A:C,2,FALSE)),"", "\250/"&amp;VLOOKUP(C998,attrDesc!A:C,2,FALSE)&amp;":"&amp;VLOOKUP(C998,attrDesc!A:C,3,FALSE))</f>
        <v/>
      </c>
      <c r="H998" t="str">
        <f t="shared" si="68"/>
        <v>151/其他物品</v>
      </c>
      <c r="I998" t="str">
        <f t="shared" si="69"/>
        <v>二星珠=151/其他物品</v>
      </c>
      <c r="J998" t="str">
        <f t="shared" si="70"/>
        <v/>
      </c>
      <c r="K998" t="str">
        <f t="shared" si="67"/>
        <v/>
      </c>
    </row>
    <row r="999" spans="1:11" x14ac:dyDescent="0.2">
      <c r="A999" t="str">
        <f>IF(LEN(stditems!B999)=0,"",stditems!B999)</f>
        <v>三星珠</v>
      </c>
      <c r="B999" t="str">
        <f>IF(stditems!C999=15,"装备位置:头盔",IF(OR(stditems!C999=19,stditems!C999=20,stditems!C999=21),"装备位置:项链",IF(OR(stditems!C999=5,stditems!C999=6),"装备位置:武器",IF(OR(stditems!C999=10,stditems!C999=11),"装备位置:衣服",IF(stditems!C999=16,"装备位置:斗笠",IF(OR(stditems!C999=22,stditems!C999=23),"装备位置:戒指",IF(OR(stditems!C999=24,stditems!C999=26),"装备位置:手镯",IF(stditems!C999=31,"双击使用物品",IF(stditems!C999=4,"书籍,双击使用",IF(stditems!C999=25,"装备位置:毒符",IF(stditems!C999=41,"任务物品",IF(stditems!C999=56,"强化宝石",IF(stditems!C999=0,"药品",IF(stditems!C999=3,"卷轴",IF(stditems!C999=43,"矿石",IF(stditems!C999=2,"可使用物品",IF(stditems!C999=64,"装备位置:腰带",IF(stditems!C999=62,"装备位置:鞋子",IF(stditems!C999=53,"装备位置:宝石\有气血石功能",IF(stditems!C999=63,"装备位置:灵石",IF(stditems!C999=65,"装备位置:官印",IF(stditems!C999=90,"装备位置:灵玉",IF(OR(stditems!C999=72,stditems!C999=73,stditems!C999=74),"装备位置:称号",IF(stditems!C999=30,"装备位置:勋章",IF(stditems!C999=28,"装备位置:马牌",IF(stditems!C999=12,"装备位置:盾牌",IF(OR(stditems!C999=66,stditems!C999=67),"装备位置:时装衣服",IF(OR(stditems!C999=68,stditems!C999=69),"装备位置:时装武器",IF(OR(stditems!C999=75,stditems!C999=76,stditems!C999=77),"装备位置:时装项链",IF(stditems!C999=78,"装备位置:时装头盔",IF(OR(stditems!C999=79,stditems!C999=80),"装备位置:时装手镯",IF(OR(stditems!C999=81,stditems!C999=82),"装备位置:时装戒指",IF(stditems!C999=83,"装备位置:时装勋章",IF(OR(stditems!C999=84,stditems!C999=85),"装备位置:时装腰带",IF(OR(stditems!C999=86,stditems!C999=87),"装备位置:时装靴子",IF(OR(stditems!C999=88,stditems!C999=89),"装备位置:时装宝石","其他物品"))))))))))))))))))))))))))))))))))))</f>
        <v>其他物品</v>
      </c>
      <c r="C999" t="str">
        <f>IF(OR(stditems!C999=5,stditems!C999=10,stditems!C999=11,stditems!C999=30,stditems!C999=16,stditems!C999=12,stditems!C999=25),0,IF(OR(stditems!C999=15,stditems!C999=19,stditems!C999=20,stditems!C999=21,stditems!C999=22,stditems!C999=23,stditems!C999=24,stditems!C999=26,stditems!C999=28,stditems!C999=29,stditems!C999=30,stditems!C999=53,stditems!C999=62,stditems!C999=63,stditems!C999=64,stditems!C999=65,stditems!C999=90),stditems!D999,""))</f>
        <v/>
      </c>
      <c r="D999" t="str">
        <f>IF(ISNA( VLOOKUP(C999,attrDesc!A:C,2,FALSE)),"", "\250/"&amp;VLOOKUP(C999,attrDesc!A:C,2,FALSE)&amp;":"&amp;VLOOKUP(C999,attrDesc!A:C,3,FALSE))</f>
        <v/>
      </c>
      <c r="H999" t="str">
        <f t="shared" si="68"/>
        <v>151/其他物品</v>
      </c>
      <c r="I999" t="str">
        <f t="shared" si="69"/>
        <v>三星珠=151/其他物品</v>
      </c>
      <c r="J999" t="str">
        <f t="shared" si="70"/>
        <v/>
      </c>
      <c r="K999" t="str">
        <f t="shared" si="67"/>
        <v/>
      </c>
    </row>
    <row r="1000" spans="1:11" x14ac:dyDescent="0.2">
      <c r="A1000" t="str">
        <f>IF(LEN(stditems!B1000)=0,"",stditems!B1000)</f>
        <v>四星珠</v>
      </c>
      <c r="B1000" t="str">
        <f>IF(stditems!C1000=15,"装备位置:头盔",IF(OR(stditems!C1000=19,stditems!C1000=20,stditems!C1000=21),"装备位置:项链",IF(OR(stditems!C1000=5,stditems!C1000=6),"装备位置:武器",IF(OR(stditems!C1000=10,stditems!C1000=11),"装备位置:衣服",IF(stditems!C1000=16,"装备位置:斗笠",IF(OR(stditems!C1000=22,stditems!C1000=23),"装备位置:戒指",IF(OR(stditems!C1000=24,stditems!C1000=26),"装备位置:手镯",IF(stditems!C1000=31,"双击使用物品",IF(stditems!C1000=4,"书籍,双击使用",IF(stditems!C1000=25,"装备位置:毒符",IF(stditems!C1000=41,"任务物品",IF(stditems!C1000=56,"强化宝石",IF(stditems!C1000=0,"药品",IF(stditems!C1000=3,"卷轴",IF(stditems!C1000=43,"矿石",IF(stditems!C1000=2,"可使用物品",IF(stditems!C1000=64,"装备位置:腰带",IF(stditems!C1000=62,"装备位置:鞋子",IF(stditems!C1000=53,"装备位置:宝石\有气血石功能",IF(stditems!C1000=63,"装备位置:灵石",IF(stditems!C1000=65,"装备位置:官印",IF(stditems!C1000=90,"装备位置:灵玉",IF(OR(stditems!C1000=72,stditems!C1000=73,stditems!C1000=74),"装备位置:称号",IF(stditems!C1000=30,"装备位置:勋章",IF(stditems!C1000=28,"装备位置:马牌",IF(stditems!C1000=12,"装备位置:盾牌",IF(OR(stditems!C1000=66,stditems!C1000=67),"装备位置:时装衣服",IF(OR(stditems!C1000=68,stditems!C1000=69),"装备位置:时装武器",IF(OR(stditems!C1000=75,stditems!C1000=76,stditems!C1000=77),"装备位置:时装项链",IF(stditems!C1000=78,"装备位置:时装头盔",IF(OR(stditems!C1000=79,stditems!C1000=80),"装备位置:时装手镯",IF(OR(stditems!C1000=81,stditems!C1000=82),"装备位置:时装戒指",IF(stditems!C1000=83,"装备位置:时装勋章",IF(OR(stditems!C1000=84,stditems!C1000=85),"装备位置:时装腰带",IF(OR(stditems!C1000=86,stditems!C1000=87),"装备位置:时装靴子",IF(OR(stditems!C1000=88,stditems!C1000=89),"装备位置:时装宝石","其他物品"))))))))))))))))))))))))))))))))))))</f>
        <v>其他物品</v>
      </c>
      <c r="C1000" t="str">
        <f>IF(OR(stditems!C1000=5,stditems!C1000=10,stditems!C1000=11,stditems!C1000=30,stditems!C1000=16,stditems!C1000=12,stditems!C1000=25),0,IF(OR(stditems!C1000=15,stditems!C1000=19,stditems!C1000=20,stditems!C1000=21,stditems!C1000=22,stditems!C1000=23,stditems!C1000=24,stditems!C1000=26,stditems!C1000=28,stditems!C1000=29,stditems!C1000=30,stditems!C1000=53,stditems!C1000=62,stditems!C1000=63,stditems!C1000=64,stditems!C1000=65,stditems!C1000=90),stditems!D1000,""))</f>
        <v/>
      </c>
      <c r="D1000" t="str">
        <f>IF(ISNA( VLOOKUP(C1000,attrDesc!A:C,2,FALSE)),"", "\250/"&amp;VLOOKUP(C1000,attrDesc!A:C,2,FALSE)&amp;":"&amp;VLOOKUP(C1000,attrDesc!A:C,3,FALSE))</f>
        <v/>
      </c>
      <c r="H1000" t="str">
        <f t="shared" si="68"/>
        <v>151/其他物品</v>
      </c>
      <c r="I1000" t="str">
        <f t="shared" si="69"/>
        <v>四星珠=151/其他物品</v>
      </c>
      <c r="J1000" t="str">
        <f t="shared" si="70"/>
        <v/>
      </c>
      <c r="K1000" t="str">
        <f t="shared" si="67"/>
        <v/>
      </c>
    </row>
    <row r="1001" spans="1:11" x14ac:dyDescent="0.2">
      <c r="A1001" t="str">
        <f>IF(LEN(stditems!B1001)=0,"",stditems!B1001)</f>
        <v>五星珠</v>
      </c>
      <c r="B1001" t="str">
        <f>IF(stditems!C1001=15,"装备位置:头盔",IF(OR(stditems!C1001=19,stditems!C1001=20,stditems!C1001=21),"装备位置:项链",IF(OR(stditems!C1001=5,stditems!C1001=6),"装备位置:武器",IF(OR(stditems!C1001=10,stditems!C1001=11),"装备位置:衣服",IF(stditems!C1001=16,"装备位置:斗笠",IF(OR(stditems!C1001=22,stditems!C1001=23),"装备位置:戒指",IF(OR(stditems!C1001=24,stditems!C1001=26),"装备位置:手镯",IF(stditems!C1001=31,"双击使用物品",IF(stditems!C1001=4,"书籍,双击使用",IF(stditems!C1001=25,"装备位置:毒符",IF(stditems!C1001=41,"任务物品",IF(stditems!C1001=56,"强化宝石",IF(stditems!C1001=0,"药品",IF(stditems!C1001=3,"卷轴",IF(stditems!C1001=43,"矿石",IF(stditems!C1001=2,"可使用物品",IF(stditems!C1001=64,"装备位置:腰带",IF(stditems!C1001=62,"装备位置:鞋子",IF(stditems!C1001=53,"装备位置:宝石\有气血石功能",IF(stditems!C1001=63,"装备位置:灵石",IF(stditems!C1001=65,"装备位置:官印",IF(stditems!C1001=90,"装备位置:灵玉",IF(OR(stditems!C1001=72,stditems!C1001=73,stditems!C1001=74),"装备位置:称号",IF(stditems!C1001=30,"装备位置:勋章",IF(stditems!C1001=28,"装备位置:马牌",IF(stditems!C1001=12,"装备位置:盾牌",IF(OR(stditems!C1001=66,stditems!C1001=67),"装备位置:时装衣服",IF(OR(stditems!C1001=68,stditems!C1001=69),"装备位置:时装武器",IF(OR(stditems!C1001=75,stditems!C1001=76,stditems!C1001=77),"装备位置:时装项链",IF(stditems!C1001=78,"装备位置:时装头盔",IF(OR(stditems!C1001=79,stditems!C1001=80),"装备位置:时装手镯",IF(OR(stditems!C1001=81,stditems!C1001=82),"装备位置:时装戒指",IF(stditems!C1001=83,"装备位置:时装勋章",IF(OR(stditems!C1001=84,stditems!C1001=85),"装备位置:时装腰带",IF(OR(stditems!C1001=86,stditems!C1001=87),"装备位置:时装靴子",IF(OR(stditems!C1001=88,stditems!C1001=89),"装备位置:时装宝石","其他物品"))))))))))))))))))))))))))))))))))))</f>
        <v>其他物品</v>
      </c>
      <c r="C1001" t="str">
        <f>IF(OR(stditems!C1001=5,stditems!C1001=10,stditems!C1001=11,stditems!C1001=30,stditems!C1001=16,stditems!C1001=12,stditems!C1001=25),0,IF(OR(stditems!C1001=15,stditems!C1001=19,stditems!C1001=20,stditems!C1001=21,stditems!C1001=22,stditems!C1001=23,stditems!C1001=24,stditems!C1001=26,stditems!C1001=28,stditems!C1001=29,stditems!C1001=30,stditems!C1001=53,stditems!C1001=62,stditems!C1001=63,stditems!C1001=64,stditems!C1001=65,stditems!C1001=90),stditems!D1001,""))</f>
        <v/>
      </c>
      <c r="D1001" t="str">
        <f>IF(ISNA( VLOOKUP(C1001,attrDesc!A:C,2,FALSE)),"", "\250/"&amp;VLOOKUP(C1001,attrDesc!A:C,2,FALSE)&amp;":"&amp;VLOOKUP(C1001,attrDesc!A:C,3,FALSE))</f>
        <v/>
      </c>
      <c r="H1001" t="str">
        <f t="shared" si="68"/>
        <v>151/其他物品</v>
      </c>
      <c r="I1001" t="str">
        <f t="shared" si="69"/>
        <v>五星珠=151/其他物品</v>
      </c>
      <c r="J1001" t="str">
        <f t="shared" si="70"/>
        <v/>
      </c>
      <c r="K1001" t="str">
        <f t="shared" si="67"/>
        <v/>
      </c>
    </row>
    <row r="1002" spans="1:11" x14ac:dyDescent="0.2">
      <c r="A1002" t="str">
        <f>IF(LEN(stditems!B1002)=0,"",stditems!B1002)</f>
        <v>六星珠</v>
      </c>
      <c r="B1002" t="str">
        <f>IF(stditems!C1002=15,"装备位置:头盔",IF(OR(stditems!C1002=19,stditems!C1002=20,stditems!C1002=21),"装备位置:项链",IF(OR(stditems!C1002=5,stditems!C1002=6),"装备位置:武器",IF(OR(stditems!C1002=10,stditems!C1002=11),"装备位置:衣服",IF(stditems!C1002=16,"装备位置:斗笠",IF(OR(stditems!C1002=22,stditems!C1002=23),"装备位置:戒指",IF(OR(stditems!C1002=24,stditems!C1002=26),"装备位置:手镯",IF(stditems!C1002=31,"双击使用物品",IF(stditems!C1002=4,"书籍,双击使用",IF(stditems!C1002=25,"装备位置:毒符",IF(stditems!C1002=41,"任务物品",IF(stditems!C1002=56,"强化宝石",IF(stditems!C1002=0,"药品",IF(stditems!C1002=3,"卷轴",IF(stditems!C1002=43,"矿石",IF(stditems!C1002=2,"可使用物品",IF(stditems!C1002=64,"装备位置:腰带",IF(stditems!C1002=62,"装备位置:鞋子",IF(stditems!C1002=53,"装备位置:宝石\有气血石功能",IF(stditems!C1002=63,"装备位置:灵石",IF(stditems!C1002=65,"装备位置:官印",IF(stditems!C1002=90,"装备位置:灵玉",IF(OR(stditems!C1002=72,stditems!C1002=73,stditems!C1002=74),"装备位置:称号",IF(stditems!C1002=30,"装备位置:勋章",IF(stditems!C1002=28,"装备位置:马牌",IF(stditems!C1002=12,"装备位置:盾牌",IF(OR(stditems!C1002=66,stditems!C1002=67),"装备位置:时装衣服",IF(OR(stditems!C1002=68,stditems!C1002=69),"装备位置:时装武器",IF(OR(stditems!C1002=75,stditems!C1002=76,stditems!C1002=77),"装备位置:时装项链",IF(stditems!C1002=78,"装备位置:时装头盔",IF(OR(stditems!C1002=79,stditems!C1002=80),"装备位置:时装手镯",IF(OR(stditems!C1002=81,stditems!C1002=82),"装备位置:时装戒指",IF(stditems!C1002=83,"装备位置:时装勋章",IF(OR(stditems!C1002=84,stditems!C1002=85),"装备位置:时装腰带",IF(OR(stditems!C1002=86,stditems!C1002=87),"装备位置:时装靴子",IF(OR(stditems!C1002=88,stditems!C1002=89),"装备位置:时装宝石","其他物品"))))))))))))))))))))))))))))))))))))</f>
        <v>其他物品</v>
      </c>
      <c r="C1002" t="str">
        <f>IF(OR(stditems!C1002=5,stditems!C1002=10,stditems!C1002=11,stditems!C1002=30,stditems!C1002=16,stditems!C1002=12,stditems!C1002=25),0,IF(OR(stditems!C1002=15,stditems!C1002=19,stditems!C1002=20,stditems!C1002=21,stditems!C1002=22,stditems!C1002=23,stditems!C1002=24,stditems!C1002=26,stditems!C1002=28,stditems!C1002=29,stditems!C1002=30,stditems!C1002=53,stditems!C1002=62,stditems!C1002=63,stditems!C1002=64,stditems!C1002=65,stditems!C1002=90),stditems!D1002,""))</f>
        <v/>
      </c>
      <c r="D1002" t="str">
        <f>IF(ISNA( VLOOKUP(C1002,attrDesc!A:C,2,FALSE)),"", "\250/"&amp;VLOOKUP(C1002,attrDesc!A:C,2,FALSE)&amp;":"&amp;VLOOKUP(C1002,attrDesc!A:C,3,FALSE))</f>
        <v/>
      </c>
      <c r="H1002" t="str">
        <f t="shared" si="68"/>
        <v>151/其他物品</v>
      </c>
      <c r="I1002" t="str">
        <f t="shared" si="69"/>
        <v>六星珠=151/其他物品</v>
      </c>
      <c r="J1002" t="str">
        <f t="shared" si="70"/>
        <v/>
      </c>
      <c r="K1002" t="str">
        <f t="shared" si="67"/>
        <v/>
      </c>
    </row>
    <row r="1003" spans="1:11" x14ac:dyDescent="0.2">
      <c r="A1003" t="str">
        <f>IF(LEN(stditems!B1003)=0,"",stditems!B1003)</f>
        <v>七星珠</v>
      </c>
      <c r="B1003" t="str">
        <f>IF(stditems!C1003=15,"装备位置:头盔",IF(OR(stditems!C1003=19,stditems!C1003=20,stditems!C1003=21),"装备位置:项链",IF(OR(stditems!C1003=5,stditems!C1003=6),"装备位置:武器",IF(OR(stditems!C1003=10,stditems!C1003=11),"装备位置:衣服",IF(stditems!C1003=16,"装备位置:斗笠",IF(OR(stditems!C1003=22,stditems!C1003=23),"装备位置:戒指",IF(OR(stditems!C1003=24,stditems!C1003=26),"装备位置:手镯",IF(stditems!C1003=31,"双击使用物品",IF(stditems!C1003=4,"书籍,双击使用",IF(stditems!C1003=25,"装备位置:毒符",IF(stditems!C1003=41,"任务物品",IF(stditems!C1003=56,"强化宝石",IF(stditems!C1003=0,"药品",IF(stditems!C1003=3,"卷轴",IF(stditems!C1003=43,"矿石",IF(stditems!C1003=2,"可使用物品",IF(stditems!C1003=64,"装备位置:腰带",IF(stditems!C1003=62,"装备位置:鞋子",IF(stditems!C1003=53,"装备位置:宝石\有气血石功能",IF(stditems!C1003=63,"装备位置:灵石",IF(stditems!C1003=65,"装备位置:官印",IF(stditems!C1003=90,"装备位置:灵玉",IF(OR(stditems!C1003=72,stditems!C1003=73,stditems!C1003=74),"装备位置:称号",IF(stditems!C1003=30,"装备位置:勋章",IF(stditems!C1003=28,"装备位置:马牌",IF(stditems!C1003=12,"装备位置:盾牌",IF(OR(stditems!C1003=66,stditems!C1003=67),"装备位置:时装衣服",IF(OR(stditems!C1003=68,stditems!C1003=69),"装备位置:时装武器",IF(OR(stditems!C1003=75,stditems!C1003=76,stditems!C1003=77),"装备位置:时装项链",IF(stditems!C1003=78,"装备位置:时装头盔",IF(OR(stditems!C1003=79,stditems!C1003=80),"装备位置:时装手镯",IF(OR(stditems!C1003=81,stditems!C1003=82),"装备位置:时装戒指",IF(stditems!C1003=83,"装备位置:时装勋章",IF(OR(stditems!C1003=84,stditems!C1003=85),"装备位置:时装腰带",IF(OR(stditems!C1003=86,stditems!C1003=87),"装备位置:时装靴子",IF(OR(stditems!C1003=88,stditems!C1003=89),"装备位置:时装宝石","其他物品"))))))))))))))))))))))))))))))))))))</f>
        <v>其他物品</v>
      </c>
      <c r="C1003" t="str">
        <f>IF(OR(stditems!C1003=5,stditems!C1003=10,stditems!C1003=11,stditems!C1003=30,stditems!C1003=16,stditems!C1003=12,stditems!C1003=25),0,IF(OR(stditems!C1003=15,stditems!C1003=19,stditems!C1003=20,stditems!C1003=21,stditems!C1003=22,stditems!C1003=23,stditems!C1003=24,stditems!C1003=26,stditems!C1003=28,stditems!C1003=29,stditems!C1003=30,stditems!C1003=53,stditems!C1003=62,stditems!C1003=63,stditems!C1003=64,stditems!C1003=65,stditems!C1003=90),stditems!D1003,""))</f>
        <v/>
      </c>
      <c r="D1003" t="str">
        <f>IF(ISNA( VLOOKUP(C1003,attrDesc!A:C,2,FALSE)),"", "\250/"&amp;VLOOKUP(C1003,attrDesc!A:C,2,FALSE)&amp;":"&amp;VLOOKUP(C1003,attrDesc!A:C,3,FALSE))</f>
        <v/>
      </c>
      <c r="H1003" t="str">
        <f t="shared" si="68"/>
        <v>151/其他物品</v>
      </c>
      <c r="I1003" t="str">
        <f t="shared" si="69"/>
        <v>七星珠=151/其他物品</v>
      </c>
      <c r="J1003" t="str">
        <f t="shared" si="70"/>
        <v/>
      </c>
      <c r="K1003" t="str">
        <f t="shared" si="67"/>
        <v/>
      </c>
    </row>
    <row r="1004" spans="1:11" x14ac:dyDescent="0.2">
      <c r="A1004" t="str">
        <f>IF(LEN(stditems!B1004)=0,"",stditems!B1004)</f>
        <v>龙之心</v>
      </c>
      <c r="B1004" t="str">
        <f>IF(stditems!C1004=15,"装备位置:头盔",IF(OR(stditems!C1004=19,stditems!C1004=20,stditems!C1004=21),"装备位置:项链",IF(OR(stditems!C1004=5,stditems!C1004=6),"装备位置:武器",IF(OR(stditems!C1004=10,stditems!C1004=11),"装备位置:衣服",IF(stditems!C1004=16,"装备位置:斗笠",IF(OR(stditems!C1004=22,stditems!C1004=23),"装备位置:戒指",IF(OR(stditems!C1004=24,stditems!C1004=26),"装备位置:手镯",IF(stditems!C1004=31,"双击使用物品",IF(stditems!C1004=4,"书籍,双击使用",IF(stditems!C1004=25,"装备位置:毒符",IF(stditems!C1004=41,"任务物品",IF(stditems!C1004=56,"强化宝石",IF(stditems!C1004=0,"药品",IF(stditems!C1004=3,"卷轴",IF(stditems!C1004=43,"矿石",IF(stditems!C1004=2,"可使用物品",IF(stditems!C1004=64,"装备位置:腰带",IF(stditems!C1004=62,"装备位置:鞋子",IF(stditems!C1004=53,"装备位置:宝石\有气血石功能",IF(stditems!C1004=63,"装备位置:灵石",IF(stditems!C1004=65,"装备位置:官印",IF(stditems!C1004=90,"装备位置:灵玉",IF(OR(stditems!C1004=72,stditems!C1004=73,stditems!C1004=74),"装备位置:称号",IF(stditems!C1004=30,"装备位置:勋章",IF(stditems!C1004=28,"装备位置:马牌",IF(stditems!C1004=12,"装备位置:盾牌",IF(OR(stditems!C1004=66,stditems!C1004=67),"装备位置:时装衣服",IF(OR(stditems!C1004=68,stditems!C1004=69),"装备位置:时装武器",IF(OR(stditems!C1004=75,stditems!C1004=76,stditems!C1004=77),"装备位置:时装项链",IF(stditems!C1004=78,"装备位置:时装头盔",IF(OR(stditems!C1004=79,stditems!C1004=80),"装备位置:时装手镯",IF(OR(stditems!C1004=81,stditems!C1004=82),"装备位置:时装戒指",IF(stditems!C1004=83,"装备位置:时装勋章",IF(OR(stditems!C1004=84,stditems!C1004=85),"装备位置:时装腰带",IF(OR(stditems!C1004=86,stditems!C1004=87),"装备位置:时装靴子",IF(OR(stditems!C1004=88,stditems!C1004=89),"装备位置:时装宝石","其他物品"))))))))))))))))))))))))))))))))))))</f>
        <v>其他物品</v>
      </c>
      <c r="C1004" t="str">
        <f>IF(OR(stditems!C1004=5,stditems!C1004=10,stditems!C1004=11,stditems!C1004=30,stditems!C1004=16,stditems!C1004=12,stditems!C1004=25),0,IF(OR(stditems!C1004=15,stditems!C1004=19,stditems!C1004=20,stditems!C1004=21,stditems!C1004=22,stditems!C1004=23,stditems!C1004=24,stditems!C1004=26,stditems!C1004=28,stditems!C1004=29,stditems!C1004=30,stditems!C1004=53,stditems!C1004=62,stditems!C1004=63,stditems!C1004=64,stditems!C1004=65,stditems!C1004=90),stditems!D1004,""))</f>
        <v/>
      </c>
      <c r="D1004" t="str">
        <f>IF(ISNA( VLOOKUP(C1004,attrDesc!A:C,2,FALSE)),"", "\250/"&amp;VLOOKUP(C1004,attrDesc!A:C,2,FALSE)&amp;":"&amp;VLOOKUP(C1004,attrDesc!A:C,3,FALSE))</f>
        <v/>
      </c>
      <c r="H1004" t="str">
        <f t="shared" si="68"/>
        <v>151/其他物品</v>
      </c>
      <c r="I1004" t="str">
        <f t="shared" si="69"/>
        <v>龙之心=151/其他物品</v>
      </c>
      <c r="J1004" t="str">
        <f t="shared" si="70"/>
        <v/>
      </c>
      <c r="K1004" t="str">
        <f t="shared" si="67"/>
        <v/>
      </c>
    </row>
    <row r="1005" spans="1:11" x14ac:dyDescent="0.2">
      <c r="A1005" t="str">
        <f>IF(LEN(stditems!B1005)=0,"",stditems!B1005)</f>
        <v>犰狳之鳞</v>
      </c>
      <c r="B1005" t="str">
        <f>IF(stditems!C1005=15,"装备位置:头盔",IF(OR(stditems!C1005=19,stditems!C1005=20,stditems!C1005=21),"装备位置:项链",IF(OR(stditems!C1005=5,stditems!C1005=6),"装备位置:武器",IF(OR(stditems!C1005=10,stditems!C1005=11),"装备位置:衣服",IF(stditems!C1005=16,"装备位置:斗笠",IF(OR(stditems!C1005=22,stditems!C1005=23),"装备位置:戒指",IF(OR(stditems!C1005=24,stditems!C1005=26),"装备位置:手镯",IF(stditems!C1005=31,"双击使用物品",IF(stditems!C1005=4,"书籍,双击使用",IF(stditems!C1005=25,"装备位置:毒符",IF(stditems!C1005=41,"任务物品",IF(stditems!C1005=56,"强化宝石",IF(stditems!C1005=0,"药品",IF(stditems!C1005=3,"卷轴",IF(stditems!C1005=43,"矿石",IF(stditems!C1005=2,"可使用物品",IF(stditems!C1005=64,"装备位置:腰带",IF(stditems!C1005=62,"装备位置:鞋子",IF(stditems!C1005=53,"装备位置:宝石\有气血石功能",IF(stditems!C1005=63,"装备位置:灵石",IF(stditems!C1005=65,"装备位置:官印",IF(stditems!C1005=90,"装备位置:灵玉",IF(OR(stditems!C1005=72,stditems!C1005=73,stditems!C1005=74),"装备位置:称号",IF(stditems!C1005=30,"装备位置:勋章",IF(stditems!C1005=28,"装备位置:马牌",IF(stditems!C1005=12,"装备位置:盾牌",IF(OR(stditems!C1005=66,stditems!C1005=67),"装备位置:时装衣服",IF(OR(stditems!C1005=68,stditems!C1005=69),"装备位置:时装武器",IF(OR(stditems!C1005=75,stditems!C1005=76,stditems!C1005=77),"装备位置:时装项链",IF(stditems!C1005=78,"装备位置:时装头盔",IF(OR(stditems!C1005=79,stditems!C1005=80),"装备位置:时装手镯",IF(OR(stditems!C1005=81,stditems!C1005=82),"装备位置:时装戒指",IF(stditems!C1005=83,"装备位置:时装勋章",IF(OR(stditems!C1005=84,stditems!C1005=85),"装备位置:时装腰带",IF(OR(stditems!C1005=86,stditems!C1005=87),"装备位置:时装靴子",IF(OR(stditems!C1005=88,stditems!C1005=89),"装备位置:时装宝石","其他物品"))))))))))))))))))))))))))))))))))))</f>
        <v>其他物品</v>
      </c>
      <c r="C1005" t="str">
        <f>IF(OR(stditems!C1005=5,stditems!C1005=10,stditems!C1005=11,stditems!C1005=30,stditems!C1005=16,stditems!C1005=12,stditems!C1005=25),0,IF(OR(stditems!C1005=15,stditems!C1005=19,stditems!C1005=20,stditems!C1005=21,stditems!C1005=22,stditems!C1005=23,stditems!C1005=24,stditems!C1005=26,stditems!C1005=28,stditems!C1005=29,stditems!C1005=30,stditems!C1005=53,stditems!C1005=62,stditems!C1005=63,stditems!C1005=64,stditems!C1005=65,stditems!C1005=90),stditems!D1005,""))</f>
        <v/>
      </c>
      <c r="D1005" t="str">
        <f>IF(ISNA( VLOOKUP(C1005,attrDesc!A:C,2,FALSE)),"", "\250/"&amp;VLOOKUP(C1005,attrDesc!A:C,2,FALSE)&amp;":"&amp;VLOOKUP(C1005,attrDesc!A:C,3,FALSE))</f>
        <v/>
      </c>
      <c r="H1005" t="str">
        <f t="shared" si="68"/>
        <v>151/其他物品</v>
      </c>
      <c r="I1005" t="str">
        <f t="shared" si="69"/>
        <v>犰狳之鳞=151/其他物品</v>
      </c>
      <c r="J1005" t="str">
        <f t="shared" si="70"/>
        <v/>
      </c>
      <c r="K1005" t="str">
        <f t="shared" si="67"/>
        <v/>
      </c>
    </row>
    <row r="1006" spans="1:11" x14ac:dyDescent="0.2">
      <c r="A1006" t="str">
        <f>IF(LEN(stditems!B1006)=0,"",stditems!B1006)</f>
        <v>凤凰羽毛</v>
      </c>
      <c r="B1006" t="str">
        <f>IF(stditems!C1006=15,"装备位置:头盔",IF(OR(stditems!C1006=19,stditems!C1006=20,stditems!C1006=21),"装备位置:项链",IF(OR(stditems!C1006=5,stditems!C1006=6),"装备位置:武器",IF(OR(stditems!C1006=10,stditems!C1006=11),"装备位置:衣服",IF(stditems!C1006=16,"装备位置:斗笠",IF(OR(stditems!C1006=22,stditems!C1006=23),"装备位置:戒指",IF(OR(stditems!C1006=24,stditems!C1006=26),"装备位置:手镯",IF(stditems!C1006=31,"双击使用物品",IF(stditems!C1006=4,"书籍,双击使用",IF(stditems!C1006=25,"装备位置:毒符",IF(stditems!C1006=41,"任务物品",IF(stditems!C1006=56,"强化宝石",IF(stditems!C1006=0,"药品",IF(stditems!C1006=3,"卷轴",IF(stditems!C1006=43,"矿石",IF(stditems!C1006=2,"可使用物品",IF(stditems!C1006=64,"装备位置:腰带",IF(stditems!C1006=62,"装备位置:鞋子",IF(stditems!C1006=53,"装备位置:宝石\有气血石功能",IF(stditems!C1006=63,"装备位置:灵石",IF(stditems!C1006=65,"装备位置:官印",IF(stditems!C1006=90,"装备位置:灵玉",IF(OR(stditems!C1006=72,stditems!C1006=73,stditems!C1006=74),"装备位置:称号",IF(stditems!C1006=30,"装备位置:勋章",IF(stditems!C1006=28,"装备位置:马牌",IF(stditems!C1006=12,"装备位置:盾牌",IF(OR(stditems!C1006=66,stditems!C1006=67),"装备位置:时装衣服",IF(OR(stditems!C1006=68,stditems!C1006=69),"装备位置:时装武器",IF(OR(stditems!C1006=75,stditems!C1006=76,stditems!C1006=77),"装备位置:时装项链",IF(stditems!C1006=78,"装备位置:时装头盔",IF(OR(stditems!C1006=79,stditems!C1006=80),"装备位置:时装手镯",IF(OR(stditems!C1006=81,stditems!C1006=82),"装备位置:时装戒指",IF(stditems!C1006=83,"装备位置:时装勋章",IF(OR(stditems!C1006=84,stditems!C1006=85),"装备位置:时装腰带",IF(OR(stditems!C1006=86,stditems!C1006=87),"装备位置:时装靴子",IF(OR(stditems!C1006=88,stditems!C1006=89),"装备位置:时装宝石","其他物品"))))))))))))))))))))))))))))))))))))</f>
        <v>其他物品</v>
      </c>
      <c r="C1006" t="str">
        <f>IF(OR(stditems!C1006=5,stditems!C1006=10,stditems!C1006=11,stditems!C1006=30,stditems!C1006=16,stditems!C1006=12,stditems!C1006=25),0,IF(OR(stditems!C1006=15,stditems!C1006=19,stditems!C1006=20,stditems!C1006=21,stditems!C1006=22,stditems!C1006=23,stditems!C1006=24,stditems!C1006=26,stditems!C1006=28,stditems!C1006=29,stditems!C1006=30,stditems!C1006=53,stditems!C1006=62,stditems!C1006=63,stditems!C1006=64,stditems!C1006=65,stditems!C1006=90),stditems!D1006,""))</f>
        <v/>
      </c>
      <c r="D1006" t="str">
        <f>IF(ISNA( VLOOKUP(C1006,attrDesc!A:C,2,FALSE)),"", "\250/"&amp;VLOOKUP(C1006,attrDesc!A:C,2,FALSE)&amp;":"&amp;VLOOKUP(C1006,attrDesc!A:C,3,FALSE))</f>
        <v/>
      </c>
      <c r="H1006" t="str">
        <f t="shared" si="68"/>
        <v>151/其他物品</v>
      </c>
      <c r="I1006" t="str">
        <f t="shared" si="69"/>
        <v>凤凰羽毛=151/其他物品</v>
      </c>
      <c r="J1006" t="str">
        <f t="shared" si="70"/>
        <v/>
      </c>
      <c r="K1006" t="str">
        <f t="shared" si="67"/>
        <v/>
      </c>
    </row>
    <row r="1007" spans="1:11" x14ac:dyDescent="0.2">
      <c r="A1007" t="str">
        <f>IF(LEN(stditems!B1007)=0,"",stditems!B1007)</f>
        <v>玄铁</v>
      </c>
      <c r="B1007" t="str">
        <f>IF(stditems!C1007=15,"装备位置:头盔",IF(OR(stditems!C1007=19,stditems!C1007=20,stditems!C1007=21),"装备位置:项链",IF(OR(stditems!C1007=5,stditems!C1007=6),"装备位置:武器",IF(OR(stditems!C1007=10,stditems!C1007=11),"装备位置:衣服",IF(stditems!C1007=16,"装备位置:斗笠",IF(OR(stditems!C1007=22,stditems!C1007=23),"装备位置:戒指",IF(OR(stditems!C1007=24,stditems!C1007=26),"装备位置:手镯",IF(stditems!C1007=31,"双击使用物品",IF(stditems!C1007=4,"书籍,双击使用",IF(stditems!C1007=25,"装备位置:毒符",IF(stditems!C1007=41,"任务物品",IF(stditems!C1007=56,"强化宝石",IF(stditems!C1007=0,"药品",IF(stditems!C1007=3,"卷轴",IF(stditems!C1007=43,"矿石",IF(stditems!C1007=2,"可使用物品",IF(stditems!C1007=64,"装备位置:腰带",IF(stditems!C1007=62,"装备位置:鞋子",IF(stditems!C1007=53,"装备位置:宝石\有气血石功能",IF(stditems!C1007=63,"装备位置:灵石",IF(stditems!C1007=65,"装备位置:官印",IF(stditems!C1007=90,"装备位置:灵玉",IF(OR(stditems!C1007=72,stditems!C1007=73,stditems!C1007=74),"装备位置:称号",IF(stditems!C1007=30,"装备位置:勋章",IF(stditems!C1007=28,"装备位置:马牌",IF(stditems!C1007=12,"装备位置:盾牌",IF(OR(stditems!C1007=66,stditems!C1007=67),"装备位置:时装衣服",IF(OR(stditems!C1007=68,stditems!C1007=69),"装备位置:时装武器",IF(OR(stditems!C1007=75,stditems!C1007=76,stditems!C1007=77),"装备位置:时装项链",IF(stditems!C1007=78,"装备位置:时装头盔",IF(OR(stditems!C1007=79,stditems!C1007=80),"装备位置:时装手镯",IF(OR(stditems!C1007=81,stditems!C1007=82),"装备位置:时装戒指",IF(stditems!C1007=83,"装备位置:时装勋章",IF(OR(stditems!C1007=84,stditems!C1007=85),"装备位置:时装腰带",IF(OR(stditems!C1007=86,stditems!C1007=87),"装备位置:时装靴子",IF(OR(stditems!C1007=88,stditems!C1007=89),"装备位置:时装宝石","其他物品"))))))))))))))))))))))))))))))))))))</f>
        <v>其他物品</v>
      </c>
      <c r="C1007" t="str">
        <f>IF(OR(stditems!C1007=5,stditems!C1007=10,stditems!C1007=11,stditems!C1007=30,stditems!C1007=16,stditems!C1007=12,stditems!C1007=25),0,IF(OR(stditems!C1007=15,stditems!C1007=19,stditems!C1007=20,stditems!C1007=21,stditems!C1007=22,stditems!C1007=23,stditems!C1007=24,stditems!C1007=26,stditems!C1007=28,stditems!C1007=29,stditems!C1007=30,stditems!C1007=53,stditems!C1007=62,stditems!C1007=63,stditems!C1007=64,stditems!C1007=65,stditems!C1007=90),stditems!D1007,""))</f>
        <v/>
      </c>
      <c r="D1007" t="str">
        <f>IF(ISNA( VLOOKUP(C1007,attrDesc!A:C,2,FALSE)),"", "\250/"&amp;VLOOKUP(C1007,attrDesc!A:C,2,FALSE)&amp;":"&amp;VLOOKUP(C1007,attrDesc!A:C,3,FALSE))</f>
        <v/>
      </c>
      <c r="F1007" t="s">
        <v>2089</v>
      </c>
      <c r="H1007" t="str">
        <f t="shared" si="68"/>
        <v>151/其他物品</v>
      </c>
      <c r="I1007" t="str">
        <f t="shared" si="69"/>
        <v>玄铁=151/其他物品</v>
      </c>
      <c r="J1007" t="str">
        <f t="shared" si="70"/>
        <v>\168/[物品备注]\251/合成特戒时需要用到</v>
      </c>
      <c r="K1007" t="str">
        <f t="shared" si="67"/>
        <v>玄铁=\168/[物品备注]\251/合成特戒时需要用到</v>
      </c>
    </row>
    <row r="1008" spans="1:11" x14ac:dyDescent="0.2">
      <c r="A1008" t="str">
        <f>IF(LEN(stditems!B1008)=0,"",stditems!B1008)</f>
        <v>天尊之眼</v>
      </c>
      <c r="B1008" t="str">
        <f>IF(stditems!C1008=15,"装备位置:头盔",IF(OR(stditems!C1008=19,stditems!C1008=20,stditems!C1008=21),"装备位置:项链",IF(OR(stditems!C1008=5,stditems!C1008=6),"装备位置:武器",IF(OR(stditems!C1008=10,stditems!C1008=11),"装备位置:衣服",IF(stditems!C1008=16,"装备位置:斗笠",IF(OR(stditems!C1008=22,stditems!C1008=23),"装备位置:戒指",IF(OR(stditems!C1008=24,stditems!C1008=26),"装备位置:手镯",IF(stditems!C1008=31,"双击使用物品",IF(stditems!C1008=4,"书籍,双击使用",IF(stditems!C1008=25,"装备位置:毒符",IF(stditems!C1008=41,"任务物品",IF(stditems!C1008=56,"强化宝石",IF(stditems!C1008=0,"药品",IF(stditems!C1008=3,"卷轴",IF(stditems!C1008=43,"矿石",IF(stditems!C1008=2,"可使用物品",IF(stditems!C1008=64,"装备位置:腰带",IF(stditems!C1008=62,"装备位置:鞋子",IF(stditems!C1008=53,"装备位置:宝石\有气血石功能",IF(stditems!C1008=63,"装备位置:灵石",IF(stditems!C1008=65,"装备位置:官印",IF(stditems!C1008=90,"装备位置:灵玉",IF(OR(stditems!C1008=72,stditems!C1008=73,stditems!C1008=74),"装备位置:称号",IF(stditems!C1008=30,"装备位置:勋章",IF(stditems!C1008=28,"装备位置:马牌",IF(stditems!C1008=12,"装备位置:盾牌",IF(OR(stditems!C1008=66,stditems!C1008=67),"装备位置:时装衣服",IF(OR(stditems!C1008=68,stditems!C1008=69),"装备位置:时装武器",IF(OR(stditems!C1008=75,stditems!C1008=76,stditems!C1008=77),"装备位置:时装项链",IF(stditems!C1008=78,"装备位置:时装头盔",IF(OR(stditems!C1008=79,stditems!C1008=80),"装备位置:时装手镯",IF(OR(stditems!C1008=81,stditems!C1008=82),"装备位置:时装戒指",IF(stditems!C1008=83,"装备位置:时装勋章",IF(OR(stditems!C1008=84,stditems!C1008=85),"装备位置:时装腰带",IF(OR(stditems!C1008=86,stditems!C1008=87),"装备位置:时装靴子",IF(OR(stditems!C1008=88,stditems!C1008=89),"装备位置:时装宝石","其他物品"))))))))))))))))))))))))))))))))))))</f>
        <v>其他物品</v>
      </c>
      <c r="C1008" t="str">
        <f>IF(OR(stditems!C1008=5,stditems!C1008=10,stditems!C1008=11,stditems!C1008=30,stditems!C1008=16,stditems!C1008=12,stditems!C1008=25),0,IF(OR(stditems!C1008=15,stditems!C1008=19,stditems!C1008=20,stditems!C1008=21,stditems!C1008=22,stditems!C1008=23,stditems!C1008=24,stditems!C1008=26,stditems!C1008=28,stditems!C1008=29,stditems!C1008=30,stditems!C1008=53,stditems!C1008=62,stditems!C1008=63,stditems!C1008=64,stditems!C1008=65,stditems!C1008=90),stditems!D1008,""))</f>
        <v/>
      </c>
      <c r="D1008" t="str">
        <f>IF(ISNA( VLOOKUP(C1008,attrDesc!A:C,2,FALSE)),"", "\250/"&amp;VLOOKUP(C1008,attrDesc!A:C,2,FALSE)&amp;":"&amp;VLOOKUP(C1008,attrDesc!A:C,3,FALSE))</f>
        <v/>
      </c>
      <c r="H1008" t="str">
        <f t="shared" si="68"/>
        <v>151/其他物品</v>
      </c>
      <c r="I1008" t="str">
        <f t="shared" si="69"/>
        <v>天尊之眼=151/其他物品</v>
      </c>
      <c r="J1008" t="str">
        <f t="shared" si="70"/>
        <v/>
      </c>
      <c r="K1008" t="str">
        <f t="shared" si="67"/>
        <v/>
      </c>
    </row>
    <row r="1009" spans="1:11" x14ac:dyDescent="0.2">
      <c r="A1009" t="str">
        <f>IF(LEN(stditems!B1009)=0,"",stditems!B1009)</f>
        <v>独角兽之角</v>
      </c>
      <c r="B1009" t="str">
        <f>IF(stditems!C1009=15,"装备位置:头盔",IF(OR(stditems!C1009=19,stditems!C1009=20,stditems!C1009=21),"装备位置:项链",IF(OR(stditems!C1009=5,stditems!C1009=6),"装备位置:武器",IF(OR(stditems!C1009=10,stditems!C1009=11),"装备位置:衣服",IF(stditems!C1009=16,"装备位置:斗笠",IF(OR(stditems!C1009=22,stditems!C1009=23),"装备位置:戒指",IF(OR(stditems!C1009=24,stditems!C1009=26),"装备位置:手镯",IF(stditems!C1009=31,"双击使用物品",IF(stditems!C1009=4,"书籍,双击使用",IF(stditems!C1009=25,"装备位置:毒符",IF(stditems!C1009=41,"任务物品",IF(stditems!C1009=56,"强化宝石",IF(stditems!C1009=0,"药品",IF(stditems!C1009=3,"卷轴",IF(stditems!C1009=43,"矿石",IF(stditems!C1009=2,"可使用物品",IF(stditems!C1009=64,"装备位置:腰带",IF(stditems!C1009=62,"装备位置:鞋子",IF(stditems!C1009=53,"装备位置:宝石\有气血石功能",IF(stditems!C1009=63,"装备位置:灵石",IF(stditems!C1009=65,"装备位置:官印",IF(stditems!C1009=90,"装备位置:灵玉",IF(OR(stditems!C1009=72,stditems!C1009=73,stditems!C1009=74),"装备位置:称号",IF(stditems!C1009=30,"装备位置:勋章",IF(stditems!C1009=28,"装备位置:马牌",IF(stditems!C1009=12,"装备位置:盾牌",IF(OR(stditems!C1009=66,stditems!C1009=67),"装备位置:时装衣服",IF(OR(stditems!C1009=68,stditems!C1009=69),"装备位置:时装武器",IF(OR(stditems!C1009=75,stditems!C1009=76,stditems!C1009=77),"装备位置:时装项链",IF(stditems!C1009=78,"装备位置:时装头盔",IF(OR(stditems!C1009=79,stditems!C1009=80),"装备位置:时装手镯",IF(OR(stditems!C1009=81,stditems!C1009=82),"装备位置:时装戒指",IF(stditems!C1009=83,"装备位置:时装勋章",IF(OR(stditems!C1009=84,stditems!C1009=85),"装备位置:时装腰带",IF(OR(stditems!C1009=86,stditems!C1009=87),"装备位置:时装靴子",IF(OR(stditems!C1009=88,stditems!C1009=89),"装备位置:时装宝石","其他物品"))))))))))))))))))))))))))))))))))))</f>
        <v>其他物品</v>
      </c>
      <c r="C1009" t="str">
        <f>IF(OR(stditems!C1009=5,stditems!C1009=10,stditems!C1009=11,stditems!C1009=30,stditems!C1009=16,stditems!C1009=12,stditems!C1009=25),0,IF(OR(stditems!C1009=15,stditems!C1009=19,stditems!C1009=20,stditems!C1009=21,stditems!C1009=22,stditems!C1009=23,stditems!C1009=24,stditems!C1009=26,stditems!C1009=28,stditems!C1009=29,stditems!C1009=30,stditems!C1009=53,stditems!C1009=62,stditems!C1009=63,stditems!C1009=64,stditems!C1009=65,stditems!C1009=90),stditems!D1009,""))</f>
        <v/>
      </c>
      <c r="D1009" t="str">
        <f>IF(ISNA( VLOOKUP(C1009,attrDesc!A:C,2,FALSE)),"", "\250/"&amp;VLOOKUP(C1009,attrDesc!A:C,2,FALSE)&amp;":"&amp;VLOOKUP(C1009,attrDesc!A:C,3,FALSE))</f>
        <v/>
      </c>
      <c r="H1009" t="str">
        <f t="shared" si="68"/>
        <v>151/其他物品</v>
      </c>
      <c r="I1009" t="str">
        <f t="shared" si="69"/>
        <v>独角兽之角=151/其他物品</v>
      </c>
      <c r="J1009" t="str">
        <f t="shared" si="70"/>
        <v/>
      </c>
      <c r="K1009" t="str">
        <f t="shared" si="67"/>
        <v/>
      </c>
    </row>
    <row r="1010" spans="1:11" x14ac:dyDescent="0.2">
      <c r="A1010" t="str">
        <f>IF(LEN(stditems!B1010)=0,"",stditems!B1010)</f>
        <v>麒麟之角</v>
      </c>
      <c r="B1010" t="str">
        <f>IF(stditems!C1010=15,"装备位置:头盔",IF(OR(stditems!C1010=19,stditems!C1010=20,stditems!C1010=21),"装备位置:项链",IF(OR(stditems!C1010=5,stditems!C1010=6),"装备位置:武器",IF(OR(stditems!C1010=10,stditems!C1010=11),"装备位置:衣服",IF(stditems!C1010=16,"装备位置:斗笠",IF(OR(stditems!C1010=22,stditems!C1010=23),"装备位置:戒指",IF(OR(stditems!C1010=24,stditems!C1010=26),"装备位置:手镯",IF(stditems!C1010=31,"双击使用物品",IF(stditems!C1010=4,"书籍,双击使用",IF(stditems!C1010=25,"装备位置:毒符",IF(stditems!C1010=41,"任务物品",IF(stditems!C1010=56,"强化宝石",IF(stditems!C1010=0,"药品",IF(stditems!C1010=3,"卷轴",IF(stditems!C1010=43,"矿石",IF(stditems!C1010=2,"可使用物品",IF(stditems!C1010=64,"装备位置:腰带",IF(stditems!C1010=62,"装备位置:鞋子",IF(stditems!C1010=53,"装备位置:宝石\有气血石功能",IF(stditems!C1010=63,"装备位置:灵石",IF(stditems!C1010=65,"装备位置:官印",IF(stditems!C1010=90,"装备位置:灵玉",IF(OR(stditems!C1010=72,stditems!C1010=73,stditems!C1010=74),"装备位置:称号",IF(stditems!C1010=30,"装备位置:勋章",IF(stditems!C1010=28,"装备位置:马牌",IF(stditems!C1010=12,"装备位置:盾牌",IF(OR(stditems!C1010=66,stditems!C1010=67),"装备位置:时装衣服",IF(OR(stditems!C1010=68,stditems!C1010=69),"装备位置:时装武器",IF(OR(stditems!C1010=75,stditems!C1010=76,stditems!C1010=77),"装备位置:时装项链",IF(stditems!C1010=78,"装备位置:时装头盔",IF(OR(stditems!C1010=79,stditems!C1010=80),"装备位置:时装手镯",IF(OR(stditems!C1010=81,stditems!C1010=82),"装备位置:时装戒指",IF(stditems!C1010=83,"装备位置:时装勋章",IF(OR(stditems!C1010=84,stditems!C1010=85),"装备位置:时装腰带",IF(OR(stditems!C1010=86,stditems!C1010=87),"装备位置:时装靴子",IF(OR(stditems!C1010=88,stditems!C1010=89),"装备位置:时装宝石","其他物品"))))))))))))))))))))))))))))))))))))</f>
        <v>其他物品</v>
      </c>
      <c r="C1010" t="str">
        <f>IF(OR(stditems!C1010=5,stditems!C1010=10,stditems!C1010=11,stditems!C1010=30,stditems!C1010=16,stditems!C1010=12,stditems!C1010=25),0,IF(OR(stditems!C1010=15,stditems!C1010=19,stditems!C1010=20,stditems!C1010=21,stditems!C1010=22,stditems!C1010=23,stditems!C1010=24,stditems!C1010=26,stditems!C1010=28,stditems!C1010=29,stditems!C1010=30,stditems!C1010=53,stditems!C1010=62,stditems!C1010=63,stditems!C1010=64,stditems!C1010=65,stditems!C1010=90),stditems!D1010,""))</f>
        <v/>
      </c>
      <c r="D1010" t="str">
        <f>IF(ISNA( VLOOKUP(C1010,attrDesc!A:C,2,FALSE)),"", "\250/"&amp;VLOOKUP(C1010,attrDesc!A:C,2,FALSE)&amp;":"&amp;VLOOKUP(C1010,attrDesc!A:C,3,FALSE))</f>
        <v/>
      </c>
      <c r="H1010" t="str">
        <f t="shared" si="68"/>
        <v>151/其他物品</v>
      </c>
      <c r="I1010" t="str">
        <f t="shared" si="69"/>
        <v>麒麟之角=151/其他物品</v>
      </c>
      <c r="J1010" t="str">
        <f t="shared" si="70"/>
        <v/>
      </c>
      <c r="K1010" t="str">
        <f t="shared" si="67"/>
        <v/>
      </c>
    </row>
    <row r="1011" spans="1:11" x14ac:dyDescent="0.2">
      <c r="A1011" t="str">
        <f>IF(LEN(stditems!B1011)=0,"",stditems!B1011)</f>
        <v>幻境凭证</v>
      </c>
      <c r="B1011" t="str">
        <f>IF(stditems!C1011=15,"装备位置:头盔",IF(OR(stditems!C1011=19,stditems!C1011=20,stditems!C1011=21),"装备位置:项链",IF(OR(stditems!C1011=5,stditems!C1011=6),"装备位置:武器",IF(OR(stditems!C1011=10,stditems!C1011=11),"装备位置:衣服",IF(stditems!C1011=16,"装备位置:斗笠",IF(OR(stditems!C1011=22,stditems!C1011=23),"装备位置:戒指",IF(OR(stditems!C1011=24,stditems!C1011=26),"装备位置:手镯",IF(stditems!C1011=31,"双击使用物品",IF(stditems!C1011=4,"书籍,双击使用",IF(stditems!C1011=25,"装备位置:毒符",IF(stditems!C1011=41,"任务物品",IF(stditems!C1011=56,"强化宝石",IF(stditems!C1011=0,"药品",IF(stditems!C1011=3,"卷轴",IF(stditems!C1011=43,"矿石",IF(stditems!C1011=2,"可使用物品",IF(stditems!C1011=64,"装备位置:腰带",IF(stditems!C1011=62,"装备位置:鞋子",IF(stditems!C1011=53,"装备位置:宝石\有气血石功能",IF(stditems!C1011=63,"装备位置:灵石",IF(stditems!C1011=65,"装备位置:官印",IF(stditems!C1011=90,"装备位置:灵玉",IF(OR(stditems!C1011=72,stditems!C1011=73,stditems!C1011=74),"装备位置:称号",IF(stditems!C1011=30,"装备位置:勋章",IF(stditems!C1011=28,"装备位置:马牌",IF(stditems!C1011=12,"装备位置:盾牌",IF(OR(stditems!C1011=66,stditems!C1011=67),"装备位置:时装衣服",IF(OR(stditems!C1011=68,stditems!C1011=69),"装备位置:时装武器",IF(OR(stditems!C1011=75,stditems!C1011=76,stditems!C1011=77),"装备位置:时装项链",IF(stditems!C1011=78,"装备位置:时装头盔",IF(OR(stditems!C1011=79,stditems!C1011=80),"装备位置:时装手镯",IF(OR(stditems!C1011=81,stditems!C1011=82),"装备位置:时装戒指",IF(stditems!C1011=83,"装备位置:时装勋章",IF(OR(stditems!C1011=84,stditems!C1011=85),"装备位置:时装腰带",IF(OR(stditems!C1011=86,stditems!C1011=87),"装备位置:时装靴子",IF(OR(stditems!C1011=88,stditems!C1011=89),"装备位置:时装宝石","其他物品"))))))))))))))))))))))))))))))))))))</f>
        <v>其他物品</v>
      </c>
      <c r="C1011" t="str">
        <f>IF(OR(stditems!C1011=5,stditems!C1011=10,stditems!C1011=11,stditems!C1011=30,stditems!C1011=16,stditems!C1011=12,stditems!C1011=25),0,IF(OR(stditems!C1011=15,stditems!C1011=19,stditems!C1011=20,stditems!C1011=21,stditems!C1011=22,stditems!C1011=23,stditems!C1011=24,stditems!C1011=26,stditems!C1011=28,stditems!C1011=29,stditems!C1011=30,stditems!C1011=53,stditems!C1011=62,stditems!C1011=63,stditems!C1011=64,stditems!C1011=65,stditems!C1011=90),stditems!D1011,""))</f>
        <v/>
      </c>
      <c r="D1011" t="str">
        <f>IF(ISNA( VLOOKUP(C1011,attrDesc!A:C,2,FALSE)),"", "\250/"&amp;VLOOKUP(C1011,attrDesc!A:C,2,FALSE)&amp;":"&amp;VLOOKUP(C1011,attrDesc!A:C,3,FALSE))</f>
        <v/>
      </c>
      <c r="H1011" t="str">
        <f t="shared" si="68"/>
        <v>151/其他物品</v>
      </c>
      <c r="I1011" t="str">
        <f t="shared" si="69"/>
        <v>幻境凭证=151/其他物品</v>
      </c>
      <c r="J1011" t="str">
        <f t="shared" si="70"/>
        <v/>
      </c>
      <c r="K1011" t="str">
        <f t="shared" si="67"/>
        <v/>
      </c>
    </row>
    <row r="1012" spans="1:11" x14ac:dyDescent="0.2">
      <c r="A1012" t="str">
        <f>IF(LEN(stditems!B1012)=0,"",stditems!B1012)</f>
        <v>BOSS之家凭证</v>
      </c>
      <c r="B1012" t="str">
        <f>IF(stditems!C1012=15,"装备位置:头盔",IF(OR(stditems!C1012=19,stditems!C1012=20,stditems!C1012=21),"装备位置:项链",IF(OR(stditems!C1012=5,stditems!C1012=6),"装备位置:武器",IF(OR(stditems!C1012=10,stditems!C1012=11),"装备位置:衣服",IF(stditems!C1012=16,"装备位置:斗笠",IF(OR(stditems!C1012=22,stditems!C1012=23),"装备位置:戒指",IF(OR(stditems!C1012=24,stditems!C1012=26),"装备位置:手镯",IF(stditems!C1012=31,"双击使用物品",IF(stditems!C1012=4,"书籍,双击使用",IF(stditems!C1012=25,"装备位置:毒符",IF(stditems!C1012=41,"任务物品",IF(stditems!C1012=56,"强化宝石",IF(stditems!C1012=0,"药品",IF(stditems!C1012=3,"卷轴",IF(stditems!C1012=43,"矿石",IF(stditems!C1012=2,"可使用物品",IF(stditems!C1012=64,"装备位置:腰带",IF(stditems!C1012=62,"装备位置:鞋子",IF(stditems!C1012=53,"装备位置:宝石\有气血石功能",IF(stditems!C1012=63,"装备位置:灵石",IF(stditems!C1012=65,"装备位置:官印",IF(stditems!C1012=90,"装备位置:灵玉",IF(OR(stditems!C1012=72,stditems!C1012=73,stditems!C1012=74),"装备位置:称号",IF(stditems!C1012=30,"装备位置:勋章",IF(stditems!C1012=28,"装备位置:马牌",IF(stditems!C1012=12,"装备位置:盾牌",IF(OR(stditems!C1012=66,stditems!C1012=67),"装备位置:时装衣服",IF(OR(stditems!C1012=68,stditems!C1012=69),"装备位置:时装武器",IF(OR(stditems!C1012=75,stditems!C1012=76,stditems!C1012=77),"装备位置:时装项链",IF(stditems!C1012=78,"装备位置:时装头盔",IF(OR(stditems!C1012=79,stditems!C1012=80),"装备位置:时装手镯",IF(OR(stditems!C1012=81,stditems!C1012=82),"装备位置:时装戒指",IF(stditems!C1012=83,"装备位置:时装勋章",IF(OR(stditems!C1012=84,stditems!C1012=85),"装备位置:时装腰带",IF(OR(stditems!C1012=86,stditems!C1012=87),"装备位置:时装靴子",IF(OR(stditems!C1012=88,stditems!C1012=89),"装备位置:时装宝石","其他物品"))))))))))))))))))))))))))))))))))))</f>
        <v>其他物品</v>
      </c>
      <c r="C1012" t="str">
        <f>IF(OR(stditems!C1012=5,stditems!C1012=10,stditems!C1012=11,stditems!C1012=30,stditems!C1012=16,stditems!C1012=12,stditems!C1012=25),0,IF(OR(stditems!C1012=15,stditems!C1012=19,stditems!C1012=20,stditems!C1012=21,stditems!C1012=22,stditems!C1012=23,stditems!C1012=24,stditems!C1012=26,stditems!C1012=28,stditems!C1012=29,stditems!C1012=30,stditems!C1012=53,stditems!C1012=62,stditems!C1012=63,stditems!C1012=64,stditems!C1012=65,stditems!C1012=90),stditems!D1012,""))</f>
        <v/>
      </c>
      <c r="D1012" t="str">
        <f>IF(ISNA( VLOOKUP(C1012,attrDesc!A:C,2,FALSE)),"", "\250/"&amp;VLOOKUP(C1012,attrDesc!A:C,2,FALSE)&amp;":"&amp;VLOOKUP(C1012,attrDesc!A:C,3,FALSE))</f>
        <v/>
      </c>
      <c r="H1012" t="str">
        <f t="shared" si="68"/>
        <v>151/其他物品</v>
      </c>
      <c r="I1012" t="str">
        <f t="shared" si="69"/>
        <v>BOSS之家凭证=151/其他物品</v>
      </c>
      <c r="J1012" t="str">
        <f t="shared" si="70"/>
        <v/>
      </c>
      <c r="K1012" t="str">
        <f t="shared" si="67"/>
        <v/>
      </c>
    </row>
    <row r="1013" spans="1:11" x14ac:dyDescent="0.2">
      <c r="A1013" t="str">
        <f>IF(LEN(stditems!B1013)=0,"",stditems!B1013)</f>
        <v>重铸石</v>
      </c>
      <c r="B1013" t="str">
        <f>IF(stditems!C1013=15,"装备位置:头盔",IF(OR(stditems!C1013=19,stditems!C1013=20,stditems!C1013=21),"装备位置:项链",IF(OR(stditems!C1013=5,stditems!C1013=6),"装备位置:武器",IF(OR(stditems!C1013=10,stditems!C1013=11),"装备位置:衣服",IF(stditems!C1013=16,"装备位置:斗笠",IF(OR(stditems!C1013=22,stditems!C1013=23),"装备位置:戒指",IF(OR(stditems!C1013=24,stditems!C1013=26),"装备位置:手镯",IF(stditems!C1013=31,"双击使用物品",IF(stditems!C1013=4,"书籍,双击使用",IF(stditems!C1013=25,"装备位置:毒符",IF(stditems!C1013=41,"任务物品",IF(stditems!C1013=56,"强化宝石",IF(stditems!C1013=0,"药品",IF(stditems!C1013=3,"卷轴",IF(stditems!C1013=43,"矿石",IF(stditems!C1013=2,"可使用物品",IF(stditems!C1013=64,"装备位置:腰带",IF(stditems!C1013=62,"装备位置:鞋子",IF(stditems!C1013=53,"装备位置:宝石\有气血石功能",IF(stditems!C1013=63,"装备位置:灵石",IF(stditems!C1013=65,"装备位置:官印",IF(stditems!C1013=90,"装备位置:灵玉",IF(OR(stditems!C1013=72,stditems!C1013=73,stditems!C1013=74),"装备位置:称号",IF(stditems!C1013=30,"装备位置:勋章",IF(stditems!C1013=28,"装备位置:马牌",IF(stditems!C1013=12,"装备位置:盾牌",IF(OR(stditems!C1013=66,stditems!C1013=67),"装备位置:时装衣服",IF(OR(stditems!C1013=68,stditems!C1013=69),"装备位置:时装武器",IF(OR(stditems!C1013=75,stditems!C1013=76,stditems!C1013=77),"装备位置:时装项链",IF(stditems!C1013=78,"装备位置:时装头盔",IF(OR(stditems!C1013=79,stditems!C1013=80),"装备位置:时装手镯",IF(OR(stditems!C1013=81,stditems!C1013=82),"装备位置:时装戒指",IF(stditems!C1013=83,"装备位置:时装勋章",IF(OR(stditems!C1013=84,stditems!C1013=85),"装备位置:时装腰带",IF(OR(stditems!C1013=86,stditems!C1013=87),"装备位置:时装靴子",IF(OR(stditems!C1013=88,stditems!C1013=89),"装备位置:时装宝石","其他物品"))))))))))))))))))))))))))))))))))))</f>
        <v>其他物品</v>
      </c>
      <c r="C1013" t="str">
        <f>IF(OR(stditems!C1013=5,stditems!C1013=10,stditems!C1013=11,stditems!C1013=30,stditems!C1013=16,stditems!C1013=12,stditems!C1013=25),0,IF(OR(stditems!C1013=15,stditems!C1013=19,stditems!C1013=20,stditems!C1013=21,stditems!C1013=22,stditems!C1013=23,stditems!C1013=24,stditems!C1013=26,stditems!C1013=28,stditems!C1013=29,stditems!C1013=30,stditems!C1013=53,stditems!C1013=62,stditems!C1013=63,stditems!C1013=64,stditems!C1013=65,stditems!C1013=90),stditems!D1013,""))</f>
        <v/>
      </c>
      <c r="D1013" t="str">
        <f>IF(ISNA( VLOOKUP(C1013,attrDesc!A:C,2,FALSE)),"", "\250/"&amp;VLOOKUP(C1013,attrDesc!A:C,2,FALSE)&amp;":"&amp;VLOOKUP(C1013,attrDesc!A:C,3,FALSE))</f>
        <v/>
      </c>
      <c r="H1013" t="str">
        <f t="shared" si="68"/>
        <v>151/其他物品</v>
      </c>
      <c r="I1013" t="str">
        <f t="shared" si="69"/>
        <v>重铸石=151/其他物品</v>
      </c>
      <c r="J1013" t="str">
        <f t="shared" si="70"/>
        <v/>
      </c>
      <c r="K1013" t="str">
        <f t="shared" si="67"/>
        <v/>
      </c>
    </row>
    <row r="1014" spans="1:11" x14ac:dyDescent="0.2">
      <c r="A1014" t="str">
        <f>IF(LEN(stditems!B1014)=0,"",stditems!B1014)</f>
        <v>书页</v>
      </c>
      <c r="B1014" t="str">
        <f>IF(stditems!C1014=15,"装备位置:头盔",IF(OR(stditems!C1014=19,stditems!C1014=20,stditems!C1014=21),"装备位置:项链",IF(OR(stditems!C1014=5,stditems!C1014=6),"装备位置:武器",IF(OR(stditems!C1014=10,stditems!C1014=11),"装备位置:衣服",IF(stditems!C1014=16,"装备位置:斗笠",IF(OR(stditems!C1014=22,stditems!C1014=23),"装备位置:戒指",IF(OR(stditems!C1014=24,stditems!C1014=26),"装备位置:手镯",IF(stditems!C1014=31,"双击使用物品",IF(stditems!C1014=4,"书籍,双击使用",IF(stditems!C1014=25,"装备位置:毒符",IF(stditems!C1014=41,"任务物品",IF(stditems!C1014=56,"强化宝石",IF(stditems!C1014=0,"药品",IF(stditems!C1014=3,"卷轴",IF(stditems!C1014=43,"矿石",IF(stditems!C1014=2,"可使用物品",IF(stditems!C1014=64,"装备位置:腰带",IF(stditems!C1014=62,"装备位置:鞋子",IF(stditems!C1014=53,"装备位置:宝石\有气血石功能",IF(stditems!C1014=63,"装备位置:灵石",IF(stditems!C1014=65,"装备位置:官印",IF(stditems!C1014=90,"装备位置:灵玉",IF(OR(stditems!C1014=72,stditems!C1014=73,stditems!C1014=74),"装备位置:称号",IF(stditems!C1014=30,"装备位置:勋章",IF(stditems!C1014=28,"装备位置:马牌",IF(stditems!C1014=12,"装备位置:盾牌",IF(OR(stditems!C1014=66,stditems!C1014=67),"装备位置:时装衣服",IF(OR(stditems!C1014=68,stditems!C1014=69),"装备位置:时装武器",IF(OR(stditems!C1014=75,stditems!C1014=76,stditems!C1014=77),"装备位置:时装项链",IF(stditems!C1014=78,"装备位置:时装头盔",IF(OR(stditems!C1014=79,stditems!C1014=80),"装备位置:时装手镯",IF(OR(stditems!C1014=81,stditems!C1014=82),"装备位置:时装戒指",IF(stditems!C1014=83,"装备位置:时装勋章",IF(OR(stditems!C1014=84,stditems!C1014=85),"装备位置:时装腰带",IF(OR(stditems!C1014=86,stditems!C1014=87),"装备位置:时装靴子",IF(OR(stditems!C1014=88,stditems!C1014=89),"装备位置:时装宝石","其他物品"))))))))))))))))))))))))))))))))))))</f>
        <v>其他物品</v>
      </c>
      <c r="C1014" t="str">
        <f>IF(OR(stditems!C1014=5,stditems!C1014=10,stditems!C1014=11,stditems!C1014=30,stditems!C1014=16,stditems!C1014=12,stditems!C1014=25),0,IF(OR(stditems!C1014=15,stditems!C1014=19,stditems!C1014=20,stditems!C1014=21,stditems!C1014=22,stditems!C1014=23,stditems!C1014=24,stditems!C1014=26,stditems!C1014=28,stditems!C1014=29,stditems!C1014=30,stditems!C1014=53,stditems!C1014=62,stditems!C1014=63,stditems!C1014=64,stditems!C1014=65,stditems!C1014=90),stditems!D1014,""))</f>
        <v/>
      </c>
      <c r="D1014" t="str">
        <f>IF(ISNA( VLOOKUP(C1014,attrDesc!A:C,2,FALSE)),"", "\250/"&amp;VLOOKUP(C1014,attrDesc!A:C,2,FALSE)&amp;":"&amp;VLOOKUP(C1014,attrDesc!A:C,3,FALSE))</f>
        <v/>
      </c>
      <c r="H1014" t="str">
        <f t="shared" si="68"/>
        <v>151/其他物品</v>
      </c>
      <c r="I1014" t="str">
        <f t="shared" si="69"/>
        <v>书页=151/其他物品</v>
      </c>
      <c r="J1014" t="str">
        <f t="shared" si="70"/>
        <v/>
      </c>
      <c r="K1014" t="str">
        <f t="shared" ref="K1014:K1077" si="71">IF(LEN(J1014)=0,"",A1014&amp;"="&amp;J1014)</f>
        <v/>
      </c>
    </row>
    <row r="1015" spans="1:11" x14ac:dyDescent="0.2">
      <c r="A1015" t="str">
        <f>IF(LEN(stditems!B1015)=0,"",stditems!B1015)</f>
        <v>传奇碎片</v>
      </c>
      <c r="B1015" t="str">
        <f>IF(stditems!C1015=15,"装备位置:头盔",IF(OR(stditems!C1015=19,stditems!C1015=20,stditems!C1015=21),"装备位置:项链",IF(OR(stditems!C1015=5,stditems!C1015=6),"装备位置:武器",IF(OR(stditems!C1015=10,stditems!C1015=11),"装备位置:衣服",IF(stditems!C1015=16,"装备位置:斗笠",IF(OR(stditems!C1015=22,stditems!C1015=23),"装备位置:戒指",IF(OR(stditems!C1015=24,stditems!C1015=26),"装备位置:手镯",IF(stditems!C1015=31,"双击使用物品",IF(stditems!C1015=4,"书籍,双击使用",IF(stditems!C1015=25,"装备位置:毒符",IF(stditems!C1015=41,"任务物品",IF(stditems!C1015=56,"强化宝石",IF(stditems!C1015=0,"药品",IF(stditems!C1015=3,"卷轴",IF(stditems!C1015=43,"矿石",IF(stditems!C1015=2,"可使用物品",IF(stditems!C1015=64,"装备位置:腰带",IF(stditems!C1015=62,"装备位置:鞋子",IF(stditems!C1015=53,"装备位置:宝石\有气血石功能",IF(stditems!C1015=63,"装备位置:灵石",IF(stditems!C1015=65,"装备位置:官印",IF(stditems!C1015=90,"装备位置:灵玉",IF(OR(stditems!C1015=72,stditems!C1015=73,stditems!C1015=74),"装备位置:称号",IF(stditems!C1015=30,"装备位置:勋章",IF(stditems!C1015=28,"装备位置:马牌",IF(stditems!C1015=12,"装备位置:盾牌",IF(OR(stditems!C1015=66,stditems!C1015=67),"装备位置:时装衣服",IF(OR(stditems!C1015=68,stditems!C1015=69),"装备位置:时装武器",IF(OR(stditems!C1015=75,stditems!C1015=76,stditems!C1015=77),"装备位置:时装项链",IF(stditems!C1015=78,"装备位置:时装头盔",IF(OR(stditems!C1015=79,stditems!C1015=80),"装备位置:时装手镯",IF(OR(stditems!C1015=81,stditems!C1015=82),"装备位置:时装戒指",IF(stditems!C1015=83,"装备位置:时装勋章",IF(OR(stditems!C1015=84,stditems!C1015=85),"装备位置:时装腰带",IF(OR(stditems!C1015=86,stditems!C1015=87),"装备位置:时装靴子",IF(OR(stditems!C1015=88,stditems!C1015=89),"装备位置:时装宝石","其他物品"))))))))))))))))))))))))))))))))))))</f>
        <v>其他物品</v>
      </c>
      <c r="C1015" t="str">
        <f>IF(OR(stditems!C1015=5,stditems!C1015=10,stditems!C1015=11,stditems!C1015=30,stditems!C1015=16,stditems!C1015=12,stditems!C1015=25),0,IF(OR(stditems!C1015=15,stditems!C1015=19,stditems!C1015=20,stditems!C1015=21,stditems!C1015=22,stditems!C1015=23,stditems!C1015=24,stditems!C1015=26,stditems!C1015=28,stditems!C1015=29,stditems!C1015=30,stditems!C1015=53,stditems!C1015=62,stditems!C1015=63,stditems!C1015=64,stditems!C1015=65,stditems!C1015=90),stditems!D1015,""))</f>
        <v/>
      </c>
      <c r="D1015" t="str">
        <f>IF(ISNA( VLOOKUP(C1015,attrDesc!A:C,2,FALSE)),"", "\250/"&amp;VLOOKUP(C1015,attrDesc!A:C,2,FALSE)&amp;":"&amp;VLOOKUP(C1015,attrDesc!A:C,3,FALSE))</f>
        <v/>
      </c>
      <c r="H1015" t="str">
        <f t="shared" si="68"/>
        <v>151/其他物品</v>
      </c>
      <c r="I1015" t="str">
        <f t="shared" si="69"/>
        <v>传奇碎片=151/其他物品</v>
      </c>
      <c r="J1015" t="str">
        <f t="shared" si="70"/>
        <v/>
      </c>
      <c r="K1015" t="str">
        <f t="shared" si="71"/>
        <v/>
      </c>
    </row>
    <row r="1016" spans="1:11" x14ac:dyDescent="0.2">
      <c r="A1016" t="str">
        <f>IF(LEN(stditems!B1016)=0,"",stditems!B1016)</f>
        <v>幸运符</v>
      </c>
      <c r="B1016" t="str">
        <f>IF(stditems!C1016=15,"装备位置:头盔",IF(OR(stditems!C1016=19,stditems!C1016=20,stditems!C1016=21),"装备位置:项链",IF(OR(stditems!C1016=5,stditems!C1016=6),"装备位置:武器",IF(OR(stditems!C1016=10,stditems!C1016=11),"装备位置:衣服",IF(stditems!C1016=16,"装备位置:斗笠",IF(OR(stditems!C1016=22,stditems!C1016=23),"装备位置:戒指",IF(OR(stditems!C1016=24,stditems!C1016=26),"装备位置:手镯",IF(stditems!C1016=31,"双击使用物品",IF(stditems!C1016=4,"书籍,双击使用",IF(stditems!C1016=25,"装备位置:毒符",IF(stditems!C1016=41,"任务物品",IF(stditems!C1016=56,"强化宝石",IF(stditems!C1016=0,"药品",IF(stditems!C1016=3,"卷轴",IF(stditems!C1016=43,"矿石",IF(stditems!C1016=2,"可使用物品",IF(stditems!C1016=64,"装备位置:腰带",IF(stditems!C1016=62,"装备位置:鞋子",IF(stditems!C1016=53,"装备位置:宝石\有气血石功能",IF(stditems!C1016=63,"装备位置:灵石",IF(stditems!C1016=65,"装备位置:官印",IF(stditems!C1016=90,"装备位置:灵玉",IF(OR(stditems!C1016=72,stditems!C1016=73,stditems!C1016=74),"装备位置:称号",IF(stditems!C1016=30,"装备位置:勋章",IF(stditems!C1016=28,"装备位置:马牌",IF(stditems!C1016=12,"装备位置:盾牌",IF(OR(stditems!C1016=66,stditems!C1016=67),"装备位置:时装衣服",IF(OR(stditems!C1016=68,stditems!C1016=69),"装备位置:时装武器",IF(OR(stditems!C1016=75,stditems!C1016=76,stditems!C1016=77),"装备位置:时装项链",IF(stditems!C1016=78,"装备位置:时装头盔",IF(OR(stditems!C1016=79,stditems!C1016=80),"装备位置:时装手镯",IF(OR(stditems!C1016=81,stditems!C1016=82),"装备位置:时装戒指",IF(stditems!C1016=83,"装备位置:时装勋章",IF(OR(stditems!C1016=84,stditems!C1016=85),"装备位置:时装腰带",IF(OR(stditems!C1016=86,stditems!C1016=87),"装备位置:时装靴子",IF(OR(stditems!C1016=88,stditems!C1016=89),"装备位置:时装宝石","其他物品"))))))))))))))))))))))))))))))))))))</f>
        <v>其他物品</v>
      </c>
      <c r="C1016" t="str">
        <f>IF(OR(stditems!C1016=5,stditems!C1016=10,stditems!C1016=11,stditems!C1016=30,stditems!C1016=16,stditems!C1016=12,stditems!C1016=25),0,IF(OR(stditems!C1016=15,stditems!C1016=19,stditems!C1016=20,stditems!C1016=21,stditems!C1016=22,stditems!C1016=23,stditems!C1016=24,stditems!C1016=26,stditems!C1016=28,stditems!C1016=29,stditems!C1016=30,stditems!C1016=53,stditems!C1016=62,stditems!C1016=63,stditems!C1016=64,stditems!C1016=65,stditems!C1016=90),stditems!D1016,""))</f>
        <v/>
      </c>
      <c r="D1016" t="str">
        <f>IF(ISNA( VLOOKUP(C1016,attrDesc!A:C,2,FALSE)),"", "\250/"&amp;VLOOKUP(C1016,attrDesc!A:C,2,FALSE)&amp;":"&amp;VLOOKUP(C1016,attrDesc!A:C,3,FALSE))</f>
        <v/>
      </c>
      <c r="H1016" t="str">
        <f t="shared" si="68"/>
        <v>151/其他物品</v>
      </c>
      <c r="I1016" t="str">
        <f t="shared" si="69"/>
        <v>幸运符=151/其他物品</v>
      </c>
      <c r="J1016" t="str">
        <f t="shared" si="70"/>
        <v/>
      </c>
      <c r="K1016" t="str">
        <f t="shared" si="71"/>
        <v/>
      </c>
    </row>
    <row r="1017" spans="1:11" x14ac:dyDescent="0.2">
      <c r="A1017" t="str">
        <f>IF(LEN(stditems!B1017)=0,"",stditems!B1017)</f>
        <v>天外玄铁</v>
      </c>
      <c r="B1017" t="str">
        <f>IF(stditems!C1017=15,"装备位置:头盔",IF(OR(stditems!C1017=19,stditems!C1017=20,stditems!C1017=21),"装备位置:项链",IF(OR(stditems!C1017=5,stditems!C1017=6),"装备位置:武器",IF(OR(stditems!C1017=10,stditems!C1017=11),"装备位置:衣服",IF(stditems!C1017=16,"装备位置:斗笠",IF(OR(stditems!C1017=22,stditems!C1017=23),"装备位置:戒指",IF(OR(stditems!C1017=24,stditems!C1017=26),"装备位置:手镯",IF(stditems!C1017=31,"双击使用物品",IF(stditems!C1017=4,"书籍,双击使用",IF(stditems!C1017=25,"装备位置:毒符",IF(stditems!C1017=41,"任务物品",IF(stditems!C1017=56,"强化宝石",IF(stditems!C1017=0,"药品",IF(stditems!C1017=3,"卷轴",IF(stditems!C1017=43,"矿石",IF(stditems!C1017=2,"可使用物品",IF(stditems!C1017=64,"装备位置:腰带",IF(stditems!C1017=62,"装备位置:鞋子",IF(stditems!C1017=53,"装备位置:宝石\有气血石功能",IF(stditems!C1017=63,"装备位置:灵石",IF(stditems!C1017=65,"装备位置:官印",IF(stditems!C1017=90,"装备位置:灵玉",IF(OR(stditems!C1017=72,stditems!C1017=73,stditems!C1017=74),"装备位置:称号",IF(stditems!C1017=30,"装备位置:勋章",IF(stditems!C1017=28,"装备位置:马牌",IF(stditems!C1017=12,"装备位置:盾牌",IF(OR(stditems!C1017=66,stditems!C1017=67),"装备位置:时装衣服",IF(OR(stditems!C1017=68,stditems!C1017=69),"装备位置:时装武器",IF(OR(stditems!C1017=75,stditems!C1017=76,stditems!C1017=77),"装备位置:时装项链",IF(stditems!C1017=78,"装备位置:时装头盔",IF(OR(stditems!C1017=79,stditems!C1017=80),"装备位置:时装手镯",IF(OR(stditems!C1017=81,stditems!C1017=82),"装备位置:时装戒指",IF(stditems!C1017=83,"装备位置:时装勋章",IF(OR(stditems!C1017=84,stditems!C1017=85),"装备位置:时装腰带",IF(OR(stditems!C1017=86,stditems!C1017=87),"装备位置:时装靴子",IF(OR(stditems!C1017=88,stditems!C1017=89),"装备位置:时装宝石","其他物品"))))))))))))))))))))))))))))))))))))</f>
        <v>其他物品</v>
      </c>
      <c r="C1017" t="str">
        <f>IF(OR(stditems!C1017=5,stditems!C1017=10,stditems!C1017=11,stditems!C1017=30,stditems!C1017=16,stditems!C1017=12,stditems!C1017=25),0,IF(OR(stditems!C1017=15,stditems!C1017=19,stditems!C1017=20,stditems!C1017=21,stditems!C1017=22,stditems!C1017=23,stditems!C1017=24,stditems!C1017=26,stditems!C1017=28,stditems!C1017=29,stditems!C1017=30,stditems!C1017=53,stditems!C1017=62,stditems!C1017=63,stditems!C1017=64,stditems!C1017=65,stditems!C1017=90),stditems!D1017,""))</f>
        <v/>
      </c>
      <c r="D1017" t="str">
        <f>IF(ISNA( VLOOKUP(C1017,attrDesc!A:C,2,FALSE)),"", "\250/"&amp;VLOOKUP(C1017,attrDesc!A:C,2,FALSE)&amp;":"&amp;VLOOKUP(C1017,attrDesc!A:C,3,FALSE))</f>
        <v/>
      </c>
      <c r="H1017" t="str">
        <f t="shared" si="68"/>
        <v>151/其他物品</v>
      </c>
      <c r="I1017" t="str">
        <f t="shared" si="69"/>
        <v>天外玄铁=151/其他物品</v>
      </c>
      <c r="J1017" t="str">
        <f t="shared" si="70"/>
        <v/>
      </c>
      <c r="K1017" t="str">
        <f t="shared" si="71"/>
        <v/>
      </c>
    </row>
    <row r="1018" spans="1:11" x14ac:dyDescent="0.2">
      <c r="A1018" t="str">
        <f>IF(LEN(stditems!B1018)=0,"",stditems!B1018)</f>
        <v>资质丹</v>
      </c>
      <c r="B1018" t="str">
        <f>IF(stditems!C1018=15,"装备位置:头盔",IF(OR(stditems!C1018=19,stditems!C1018=20,stditems!C1018=21),"装备位置:项链",IF(OR(stditems!C1018=5,stditems!C1018=6),"装备位置:武器",IF(OR(stditems!C1018=10,stditems!C1018=11),"装备位置:衣服",IF(stditems!C1018=16,"装备位置:斗笠",IF(OR(stditems!C1018=22,stditems!C1018=23),"装备位置:戒指",IF(OR(stditems!C1018=24,stditems!C1018=26),"装备位置:手镯",IF(stditems!C1018=31,"双击使用物品",IF(stditems!C1018=4,"书籍,双击使用",IF(stditems!C1018=25,"装备位置:毒符",IF(stditems!C1018=41,"任务物品",IF(stditems!C1018=56,"强化宝石",IF(stditems!C1018=0,"药品",IF(stditems!C1018=3,"卷轴",IF(stditems!C1018=43,"矿石",IF(stditems!C1018=2,"可使用物品",IF(stditems!C1018=64,"装备位置:腰带",IF(stditems!C1018=62,"装备位置:鞋子",IF(stditems!C1018=53,"装备位置:宝石\有气血石功能",IF(stditems!C1018=63,"装备位置:灵石",IF(stditems!C1018=65,"装备位置:官印",IF(stditems!C1018=90,"装备位置:灵玉",IF(OR(stditems!C1018=72,stditems!C1018=73,stditems!C1018=74),"装备位置:称号",IF(stditems!C1018=30,"装备位置:勋章",IF(stditems!C1018=28,"装备位置:马牌",IF(stditems!C1018=12,"装备位置:盾牌",IF(OR(stditems!C1018=66,stditems!C1018=67),"装备位置:时装衣服",IF(OR(stditems!C1018=68,stditems!C1018=69),"装备位置:时装武器",IF(OR(stditems!C1018=75,stditems!C1018=76,stditems!C1018=77),"装备位置:时装项链",IF(stditems!C1018=78,"装备位置:时装头盔",IF(OR(stditems!C1018=79,stditems!C1018=80),"装备位置:时装手镯",IF(OR(stditems!C1018=81,stditems!C1018=82),"装备位置:时装戒指",IF(stditems!C1018=83,"装备位置:时装勋章",IF(OR(stditems!C1018=84,stditems!C1018=85),"装备位置:时装腰带",IF(OR(stditems!C1018=86,stditems!C1018=87),"装备位置:时装靴子",IF(OR(stditems!C1018=88,stditems!C1018=89),"装备位置:时装宝石","其他物品"))))))))))))))))))))))))))))))))))))</f>
        <v>其他物品</v>
      </c>
      <c r="C1018" t="str">
        <f>IF(OR(stditems!C1018=5,stditems!C1018=10,stditems!C1018=11,stditems!C1018=30,stditems!C1018=16,stditems!C1018=12,stditems!C1018=25),0,IF(OR(stditems!C1018=15,stditems!C1018=19,stditems!C1018=20,stditems!C1018=21,stditems!C1018=22,stditems!C1018=23,stditems!C1018=24,stditems!C1018=26,stditems!C1018=28,stditems!C1018=29,stditems!C1018=30,stditems!C1018=53,stditems!C1018=62,stditems!C1018=63,stditems!C1018=64,stditems!C1018=65,stditems!C1018=90),stditems!D1018,""))</f>
        <v/>
      </c>
      <c r="D1018" t="str">
        <f>IF(ISNA( VLOOKUP(C1018,attrDesc!A:C,2,FALSE)),"", "\250/"&amp;VLOOKUP(C1018,attrDesc!A:C,2,FALSE)&amp;":"&amp;VLOOKUP(C1018,attrDesc!A:C,3,FALSE))</f>
        <v/>
      </c>
      <c r="H1018" t="str">
        <f t="shared" si="68"/>
        <v>151/其他物品</v>
      </c>
      <c r="I1018" t="str">
        <f t="shared" si="69"/>
        <v>资质丹=151/其他物品</v>
      </c>
      <c r="J1018" t="str">
        <f t="shared" si="70"/>
        <v/>
      </c>
      <c r="K1018" t="str">
        <f t="shared" si="71"/>
        <v/>
      </c>
    </row>
    <row r="1019" spans="1:11" x14ac:dyDescent="0.2">
      <c r="A1019" t="str">
        <f>IF(LEN(stditems!B1019)=0,"",stditems!B1019)</f>
        <v>诛仙碎片</v>
      </c>
      <c r="B1019" t="str">
        <f>IF(stditems!C1019=15,"装备位置:头盔",IF(OR(stditems!C1019=19,stditems!C1019=20,stditems!C1019=21),"装备位置:项链",IF(OR(stditems!C1019=5,stditems!C1019=6),"装备位置:武器",IF(OR(stditems!C1019=10,stditems!C1019=11),"装备位置:衣服",IF(stditems!C1019=16,"装备位置:斗笠",IF(OR(stditems!C1019=22,stditems!C1019=23),"装备位置:戒指",IF(OR(stditems!C1019=24,stditems!C1019=26),"装备位置:手镯",IF(stditems!C1019=31,"双击使用物品",IF(stditems!C1019=4,"书籍,双击使用",IF(stditems!C1019=25,"装备位置:毒符",IF(stditems!C1019=41,"任务物品",IF(stditems!C1019=56,"强化宝石",IF(stditems!C1019=0,"药品",IF(stditems!C1019=3,"卷轴",IF(stditems!C1019=43,"矿石",IF(stditems!C1019=2,"可使用物品",IF(stditems!C1019=64,"装备位置:腰带",IF(stditems!C1019=62,"装备位置:鞋子",IF(stditems!C1019=53,"装备位置:宝石\有气血石功能",IF(stditems!C1019=63,"装备位置:灵石",IF(stditems!C1019=65,"装备位置:官印",IF(stditems!C1019=90,"装备位置:灵玉",IF(OR(stditems!C1019=72,stditems!C1019=73,stditems!C1019=74),"装备位置:称号",IF(stditems!C1019=30,"装备位置:勋章",IF(stditems!C1019=28,"装备位置:马牌",IF(stditems!C1019=12,"装备位置:盾牌",IF(OR(stditems!C1019=66,stditems!C1019=67),"装备位置:时装衣服",IF(OR(stditems!C1019=68,stditems!C1019=69),"装备位置:时装武器",IF(OR(stditems!C1019=75,stditems!C1019=76,stditems!C1019=77),"装备位置:时装项链",IF(stditems!C1019=78,"装备位置:时装头盔",IF(OR(stditems!C1019=79,stditems!C1019=80),"装备位置:时装手镯",IF(OR(stditems!C1019=81,stditems!C1019=82),"装备位置:时装戒指",IF(stditems!C1019=83,"装备位置:时装勋章",IF(OR(stditems!C1019=84,stditems!C1019=85),"装备位置:时装腰带",IF(OR(stditems!C1019=86,stditems!C1019=87),"装备位置:时装靴子",IF(OR(stditems!C1019=88,stditems!C1019=89),"装备位置:时装宝石","其他物品"))))))))))))))))))))))))))))))))))))</f>
        <v>其他物品</v>
      </c>
      <c r="C1019" t="str">
        <f>IF(OR(stditems!C1019=5,stditems!C1019=10,stditems!C1019=11,stditems!C1019=30,stditems!C1019=16,stditems!C1019=12,stditems!C1019=25),0,IF(OR(stditems!C1019=15,stditems!C1019=19,stditems!C1019=20,stditems!C1019=21,stditems!C1019=22,stditems!C1019=23,stditems!C1019=24,stditems!C1019=26,stditems!C1019=28,stditems!C1019=29,stditems!C1019=30,stditems!C1019=53,stditems!C1019=62,stditems!C1019=63,stditems!C1019=64,stditems!C1019=65,stditems!C1019=90),stditems!D1019,""))</f>
        <v/>
      </c>
      <c r="D1019" t="str">
        <f>IF(ISNA( VLOOKUP(C1019,attrDesc!A:C,2,FALSE)),"", "\250/"&amp;VLOOKUP(C1019,attrDesc!A:C,2,FALSE)&amp;":"&amp;VLOOKUP(C1019,attrDesc!A:C,3,FALSE))</f>
        <v/>
      </c>
      <c r="H1019" t="str">
        <f t="shared" si="68"/>
        <v>151/其他物品</v>
      </c>
      <c r="I1019" t="str">
        <f t="shared" si="69"/>
        <v>诛仙碎片=151/其他物品</v>
      </c>
      <c r="J1019" t="str">
        <f t="shared" si="70"/>
        <v/>
      </c>
      <c r="K1019" t="str">
        <f t="shared" si="71"/>
        <v/>
      </c>
    </row>
    <row r="1020" spans="1:11" x14ac:dyDescent="0.2">
      <c r="A1020" t="str">
        <f>IF(LEN(stditems!B1020)=0,"",stditems!B1020)</f>
        <v>等级碎片</v>
      </c>
      <c r="B1020" t="str">
        <f>IF(stditems!C1020=15,"装备位置:头盔",IF(OR(stditems!C1020=19,stditems!C1020=20,stditems!C1020=21),"装备位置:项链",IF(OR(stditems!C1020=5,stditems!C1020=6),"装备位置:武器",IF(OR(stditems!C1020=10,stditems!C1020=11),"装备位置:衣服",IF(stditems!C1020=16,"装备位置:斗笠",IF(OR(stditems!C1020=22,stditems!C1020=23),"装备位置:戒指",IF(OR(stditems!C1020=24,stditems!C1020=26),"装备位置:手镯",IF(stditems!C1020=31,"双击使用物品",IF(stditems!C1020=4,"书籍,双击使用",IF(stditems!C1020=25,"装备位置:毒符",IF(stditems!C1020=41,"任务物品",IF(stditems!C1020=56,"强化宝石",IF(stditems!C1020=0,"药品",IF(stditems!C1020=3,"卷轴",IF(stditems!C1020=43,"矿石",IF(stditems!C1020=2,"可使用物品",IF(stditems!C1020=64,"装备位置:腰带",IF(stditems!C1020=62,"装备位置:鞋子",IF(stditems!C1020=53,"装备位置:宝石\有气血石功能",IF(stditems!C1020=63,"装备位置:灵石",IF(stditems!C1020=65,"装备位置:官印",IF(stditems!C1020=90,"装备位置:灵玉",IF(OR(stditems!C1020=72,stditems!C1020=73,stditems!C1020=74),"装备位置:称号",IF(stditems!C1020=30,"装备位置:勋章",IF(stditems!C1020=28,"装备位置:马牌",IF(stditems!C1020=12,"装备位置:盾牌",IF(OR(stditems!C1020=66,stditems!C1020=67),"装备位置:时装衣服",IF(OR(stditems!C1020=68,stditems!C1020=69),"装备位置:时装武器",IF(OR(stditems!C1020=75,stditems!C1020=76,stditems!C1020=77),"装备位置:时装项链",IF(stditems!C1020=78,"装备位置:时装头盔",IF(OR(stditems!C1020=79,stditems!C1020=80),"装备位置:时装手镯",IF(OR(stditems!C1020=81,stditems!C1020=82),"装备位置:时装戒指",IF(stditems!C1020=83,"装备位置:时装勋章",IF(OR(stditems!C1020=84,stditems!C1020=85),"装备位置:时装腰带",IF(OR(stditems!C1020=86,stditems!C1020=87),"装备位置:时装靴子",IF(OR(stditems!C1020=88,stditems!C1020=89),"装备位置:时装宝石","其他物品"))))))))))))))))))))))))))))))))))))</f>
        <v>其他物品</v>
      </c>
      <c r="C1020" t="str">
        <f>IF(OR(stditems!C1020=5,stditems!C1020=10,stditems!C1020=11,stditems!C1020=30,stditems!C1020=16,stditems!C1020=12,stditems!C1020=25),0,IF(OR(stditems!C1020=15,stditems!C1020=19,stditems!C1020=20,stditems!C1020=21,stditems!C1020=22,stditems!C1020=23,stditems!C1020=24,stditems!C1020=26,stditems!C1020=28,stditems!C1020=29,stditems!C1020=30,stditems!C1020=53,stditems!C1020=62,stditems!C1020=63,stditems!C1020=64,stditems!C1020=65,stditems!C1020=90),stditems!D1020,""))</f>
        <v/>
      </c>
      <c r="D1020" t="str">
        <f>IF(ISNA( VLOOKUP(C1020,attrDesc!A:C,2,FALSE)),"", "\250/"&amp;VLOOKUP(C1020,attrDesc!A:C,2,FALSE)&amp;":"&amp;VLOOKUP(C1020,attrDesc!A:C,3,FALSE))</f>
        <v/>
      </c>
      <c r="H1020" t="str">
        <f t="shared" si="68"/>
        <v>151/其他物品</v>
      </c>
      <c r="I1020" t="str">
        <f t="shared" si="69"/>
        <v>等级碎片=151/其他物品</v>
      </c>
      <c r="J1020" t="str">
        <f t="shared" si="70"/>
        <v/>
      </c>
      <c r="K1020" t="str">
        <f t="shared" si="71"/>
        <v/>
      </c>
    </row>
    <row r="1021" spans="1:11" x14ac:dyDescent="0.2">
      <c r="A1021" t="str">
        <f>IF(LEN(stditems!B1021)=0,"",stditems!B1021)</f>
        <v>进化碎片</v>
      </c>
      <c r="B1021" t="str">
        <f>IF(stditems!C1021=15,"装备位置:头盔",IF(OR(stditems!C1021=19,stditems!C1021=20,stditems!C1021=21),"装备位置:项链",IF(OR(stditems!C1021=5,stditems!C1021=6),"装备位置:武器",IF(OR(stditems!C1021=10,stditems!C1021=11),"装备位置:衣服",IF(stditems!C1021=16,"装备位置:斗笠",IF(OR(stditems!C1021=22,stditems!C1021=23),"装备位置:戒指",IF(OR(stditems!C1021=24,stditems!C1021=26),"装备位置:手镯",IF(stditems!C1021=31,"双击使用物品",IF(stditems!C1021=4,"书籍,双击使用",IF(stditems!C1021=25,"装备位置:毒符",IF(stditems!C1021=41,"任务物品",IF(stditems!C1021=56,"强化宝石",IF(stditems!C1021=0,"药品",IF(stditems!C1021=3,"卷轴",IF(stditems!C1021=43,"矿石",IF(stditems!C1021=2,"可使用物品",IF(stditems!C1021=64,"装备位置:腰带",IF(stditems!C1021=62,"装备位置:鞋子",IF(stditems!C1021=53,"装备位置:宝石\有气血石功能",IF(stditems!C1021=63,"装备位置:灵石",IF(stditems!C1021=65,"装备位置:官印",IF(stditems!C1021=90,"装备位置:灵玉",IF(OR(stditems!C1021=72,stditems!C1021=73,stditems!C1021=74),"装备位置:称号",IF(stditems!C1021=30,"装备位置:勋章",IF(stditems!C1021=28,"装备位置:马牌",IF(stditems!C1021=12,"装备位置:盾牌",IF(OR(stditems!C1021=66,stditems!C1021=67),"装备位置:时装衣服",IF(OR(stditems!C1021=68,stditems!C1021=69),"装备位置:时装武器",IF(OR(stditems!C1021=75,stditems!C1021=76,stditems!C1021=77),"装备位置:时装项链",IF(stditems!C1021=78,"装备位置:时装头盔",IF(OR(stditems!C1021=79,stditems!C1021=80),"装备位置:时装手镯",IF(OR(stditems!C1021=81,stditems!C1021=82),"装备位置:时装戒指",IF(stditems!C1021=83,"装备位置:时装勋章",IF(OR(stditems!C1021=84,stditems!C1021=85),"装备位置:时装腰带",IF(OR(stditems!C1021=86,stditems!C1021=87),"装备位置:时装靴子",IF(OR(stditems!C1021=88,stditems!C1021=89),"装备位置:时装宝石","其他物品"))))))))))))))))))))))))))))))))))))</f>
        <v>其他物品</v>
      </c>
      <c r="C1021" t="str">
        <f>IF(OR(stditems!C1021=5,stditems!C1021=10,stditems!C1021=11,stditems!C1021=30,stditems!C1021=16,stditems!C1021=12,stditems!C1021=25),0,IF(OR(stditems!C1021=15,stditems!C1021=19,stditems!C1021=20,stditems!C1021=21,stditems!C1021=22,stditems!C1021=23,stditems!C1021=24,stditems!C1021=26,stditems!C1021=28,stditems!C1021=29,stditems!C1021=30,stditems!C1021=53,stditems!C1021=62,stditems!C1021=63,stditems!C1021=64,stditems!C1021=65,stditems!C1021=90),stditems!D1021,""))</f>
        <v/>
      </c>
      <c r="D1021" t="str">
        <f>IF(ISNA( VLOOKUP(C1021,attrDesc!A:C,2,FALSE)),"", "\250/"&amp;VLOOKUP(C1021,attrDesc!A:C,2,FALSE)&amp;":"&amp;VLOOKUP(C1021,attrDesc!A:C,3,FALSE))</f>
        <v/>
      </c>
      <c r="H1021" t="str">
        <f t="shared" si="68"/>
        <v>151/其他物品</v>
      </c>
      <c r="I1021" t="str">
        <f t="shared" si="69"/>
        <v>进化碎片=151/其他物品</v>
      </c>
      <c r="J1021" t="str">
        <f t="shared" si="70"/>
        <v/>
      </c>
      <c r="K1021" t="str">
        <f t="shared" si="71"/>
        <v/>
      </c>
    </row>
    <row r="1022" spans="1:11" x14ac:dyDescent="0.2">
      <c r="A1022" t="str">
        <f>IF(LEN(stditems!B1022)=0,"",stditems!B1022)</f>
        <v>传说重铸卷轴</v>
      </c>
      <c r="B1022" t="str">
        <f>IF(stditems!C1022=15,"装备位置:头盔",IF(OR(stditems!C1022=19,stditems!C1022=20,stditems!C1022=21),"装备位置:项链",IF(OR(stditems!C1022=5,stditems!C1022=6),"装备位置:武器",IF(OR(stditems!C1022=10,stditems!C1022=11),"装备位置:衣服",IF(stditems!C1022=16,"装备位置:斗笠",IF(OR(stditems!C1022=22,stditems!C1022=23),"装备位置:戒指",IF(OR(stditems!C1022=24,stditems!C1022=26),"装备位置:手镯",IF(stditems!C1022=31,"双击使用物品",IF(stditems!C1022=4,"书籍,双击使用",IF(stditems!C1022=25,"装备位置:毒符",IF(stditems!C1022=41,"任务物品",IF(stditems!C1022=56,"强化宝石",IF(stditems!C1022=0,"药品",IF(stditems!C1022=3,"卷轴",IF(stditems!C1022=43,"矿石",IF(stditems!C1022=2,"可使用物品",IF(stditems!C1022=64,"装备位置:腰带",IF(stditems!C1022=62,"装备位置:鞋子",IF(stditems!C1022=53,"装备位置:宝石\有气血石功能",IF(stditems!C1022=63,"装备位置:灵石",IF(stditems!C1022=65,"装备位置:官印",IF(stditems!C1022=90,"装备位置:灵玉",IF(OR(stditems!C1022=72,stditems!C1022=73,stditems!C1022=74),"装备位置:称号",IF(stditems!C1022=30,"装备位置:勋章",IF(stditems!C1022=28,"装备位置:马牌",IF(stditems!C1022=12,"装备位置:盾牌",IF(OR(stditems!C1022=66,stditems!C1022=67),"装备位置:时装衣服",IF(OR(stditems!C1022=68,stditems!C1022=69),"装备位置:时装武器",IF(OR(stditems!C1022=75,stditems!C1022=76,stditems!C1022=77),"装备位置:时装项链",IF(stditems!C1022=78,"装备位置:时装头盔",IF(OR(stditems!C1022=79,stditems!C1022=80),"装备位置:时装手镯",IF(OR(stditems!C1022=81,stditems!C1022=82),"装备位置:时装戒指",IF(stditems!C1022=83,"装备位置:时装勋章",IF(OR(stditems!C1022=84,stditems!C1022=85),"装备位置:时装腰带",IF(OR(stditems!C1022=86,stditems!C1022=87),"装备位置:时装靴子",IF(OR(stditems!C1022=88,stditems!C1022=89),"装备位置:时装宝石","其他物品"))))))))))))))))))))))))))))))))))))</f>
        <v>其他物品</v>
      </c>
      <c r="C1022" t="str">
        <f>IF(OR(stditems!C1022=5,stditems!C1022=10,stditems!C1022=11,stditems!C1022=30,stditems!C1022=16,stditems!C1022=12,stditems!C1022=25),0,IF(OR(stditems!C1022=15,stditems!C1022=19,stditems!C1022=20,stditems!C1022=21,stditems!C1022=22,stditems!C1022=23,stditems!C1022=24,stditems!C1022=26,stditems!C1022=28,stditems!C1022=29,stditems!C1022=30,stditems!C1022=53,stditems!C1022=62,stditems!C1022=63,stditems!C1022=64,stditems!C1022=65,stditems!C1022=90),stditems!D1022,""))</f>
        <v/>
      </c>
      <c r="D1022" t="str">
        <f>IF(ISNA( VLOOKUP(C1022,attrDesc!A:C,2,FALSE)),"", "\250/"&amp;VLOOKUP(C1022,attrDesc!A:C,2,FALSE)&amp;":"&amp;VLOOKUP(C1022,attrDesc!A:C,3,FALSE))</f>
        <v/>
      </c>
      <c r="H1022" t="str">
        <f t="shared" si="68"/>
        <v>151/其他物品</v>
      </c>
      <c r="I1022" t="str">
        <f t="shared" si="69"/>
        <v>传说重铸卷轴=151/其他物品</v>
      </c>
      <c r="J1022" t="str">
        <f t="shared" si="70"/>
        <v/>
      </c>
      <c r="K1022" t="str">
        <f t="shared" si="71"/>
        <v/>
      </c>
    </row>
    <row r="1023" spans="1:11" x14ac:dyDescent="0.2">
      <c r="A1023" t="str">
        <f>IF(LEN(stditems!B1023)=0,"",stditems!B1023)</f>
        <v>混元锤</v>
      </c>
      <c r="B1023" t="str">
        <f>IF(stditems!C1023=15,"装备位置:头盔",IF(OR(stditems!C1023=19,stditems!C1023=20,stditems!C1023=21),"装备位置:项链",IF(OR(stditems!C1023=5,stditems!C1023=6),"装备位置:武器",IF(OR(stditems!C1023=10,stditems!C1023=11),"装备位置:衣服",IF(stditems!C1023=16,"装备位置:斗笠",IF(OR(stditems!C1023=22,stditems!C1023=23),"装备位置:戒指",IF(OR(stditems!C1023=24,stditems!C1023=26),"装备位置:手镯",IF(stditems!C1023=31,"双击使用物品",IF(stditems!C1023=4,"书籍,双击使用",IF(stditems!C1023=25,"装备位置:毒符",IF(stditems!C1023=41,"任务物品",IF(stditems!C1023=56,"强化宝石",IF(stditems!C1023=0,"药品",IF(stditems!C1023=3,"卷轴",IF(stditems!C1023=43,"矿石",IF(stditems!C1023=2,"可使用物品",IF(stditems!C1023=64,"装备位置:腰带",IF(stditems!C1023=62,"装备位置:鞋子",IF(stditems!C1023=53,"装备位置:宝石\有气血石功能",IF(stditems!C1023=63,"装备位置:灵石",IF(stditems!C1023=65,"装备位置:官印",IF(stditems!C1023=90,"装备位置:灵玉",IF(OR(stditems!C1023=72,stditems!C1023=73,stditems!C1023=74),"装备位置:称号",IF(stditems!C1023=30,"装备位置:勋章",IF(stditems!C1023=28,"装备位置:马牌",IF(stditems!C1023=12,"装备位置:盾牌",IF(OR(stditems!C1023=66,stditems!C1023=67),"装备位置:时装衣服",IF(OR(stditems!C1023=68,stditems!C1023=69),"装备位置:时装武器",IF(OR(stditems!C1023=75,stditems!C1023=76,stditems!C1023=77),"装备位置:时装项链",IF(stditems!C1023=78,"装备位置:时装头盔",IF(OR(stditems!C1023=79,stditems!C1023=80),"装备位置:时装手镯",IF(OR(stditems!C1023=81,stditems!C1023=82),"装备位置:时装戒指",IF(stditems!C1023=83,"装备位置:时装勋章",IF(OR(stditems!C1023=84,stditems!C1023=85),"装备位置:时装腰带",IF(OR(stditems!C1023=86,stditems!C1023=87),"装备位置:时装靴子",IF(OR(stditems!C1023=88,stditems!C1023=89),"装备位置:时装宝石","其他物品"))))))))))))))))))))))))))))))))))))</f>
        <v>其他物品</v>
      </c>
      <c r="C1023" t="str">
        <f>IF(OR(stditems!C1023=5,stditems!C1023=10,stditems!C1023=11,stditems!C1023=30,stditems!C1023=16,stditems!C1023=12,stditems!C1023=25),0,IF(OR(stditems!C1023=15,stditems!C1023=19,stditems!C1023=20,stditems!C1023=21,stditems!C1023=22,stditems!C1023=23,stditems!C1023=24,stditems!C1023=26,stditems!C1023=28,stditems!C1023=29,stditems!C1023=30,stditems!C1023=53,stditems!C1023=62,stditems!C1023=63,stditems!C1023=64,stditems!C1023=65,stditems!C1023=90),stditems!D1023,""))</f>
        <v/>
      </c>
      <c r="D1023" t="str">
        <f>IF(ISNA( VLOOKUP(C1023,attrDesc!A:C,2,FALSE)),"", "\250/"&amp;VLOOKUP(C1023,attrDesc!A:C,2,FALSE)&amp;":"&amp;VLOOKUP(C1023,attrDesc!A:C,3,FALSE))</f>
        <v/>
      </c>
      <c r="H1023" t="str">
        <f t="shared" si="68"/>
        <v>151/其他物品</v>
      </c>
      <c r="I1023" t="str">
        <f t="shared" si="69"/>
        <v>混元锤=151/其他物品</v>
      </c>
      <c r="J1023" t="str">
        <f t="shared" si="70"/>
        <v/>
      </c>
      <c r="K1023" t="str">
        <f t="shared" si="71"/>
        <v/>
      </c>
    </row>
    <row r="1024" spans="1:11" x14ac:dyDescent="0.2">
      <c r="A1024" t="str">
        <f>IF(LEN(stditems!B1024)=0,"",stditems!B1024)</f>
        <v>蓝犀角</v>
      </c>
      <c r="B1024" t="str">
        <f>IF(stditems!C1024=15,"装备位置:头盔",IF(OR(stditems!C1024=19,stditems!C1024=20,stditems!C1024=21),"装备位置:项链",IF(OR(stditems!C1024=5,stditems!C1024=6),"装备位置:武器",IF(OR(stditems!C1024=10,stditems!C1024=11),"装备位置:衣服",IF(stditems!C1024=16,"装备位置:斗笠",IF(OR(stditems!C1024=22,stditems!C1024=23),"装备位置:戒指",IF(OR(stditems!C1024=24,stditems!C1024=26),"装备位置:手镯",IF(stditems!C1024=31,"双击使用物品",IF(stditems!C1024=4,"书籍,双击使用",IF(stditems!C1024=25,"装备位置:毒符",IF(stditems!C1024=41,"任务物品",IF(stditems!C1024=56,"强化宝石",IF(stditems!C1024=0,"药品",IF(stditems!C1024=3,"卷轴",IF(stditems!C1024=43,"矿石",IF(stditems!C1024=2,"可使用物品",IF(stditems!C1024=64,"装备位置:腰带",IF(stditems!C1024=62,"装备位置:鞋子",IF(stditems!C1024=53,"装备位置:宝石\有气血石功能",IF(stditems!C1024=63,"装备位置:灵石",IF(stditems!C1024=65,"装备位置:官印",IF(stditems!C1024=90,"装备位置:灵玉",IF(OR(stditems!C1024=72,stditems!C1024=73,stditems!C1024=74),"装备位置:称号",IF(stditems!C1024=30,"装备位置:勋章",IF(stditems!C1024=28,"装备位置:马牌",IF(stditems!C1024=12,"装备位置:盾牌",IF(OR(stditems!C1024=66,stditems!C1024=67),"装备位置:时装衣服",IF(OR(stditems!C1024=68,stditems!C1024=69),"装备位置:时装武器",IF(OR(stditems!C1024=75,stditems!C1024=76,stditems!C1024=77),"装备位置:时装项链",IF(stditems!C1024=78,"装备位置:时装头盔",IF(OR(stditems!C1024=79,stditems!C1024=80),"装备位置:时装手镯",IF(OR(stditems!C1024=81,stditems!C1024=82),"装备位置:时装戒指",IF(stditems!C1024=83,"装备位置:时装勋章",IF(OR(stditems!C1024=84,stditems!C1024=85),"装备位置:时装腰带",IF(OR(stditems!C1024=86,stditems!C1024=87),"装备位置:时装靴子",IF(OR(stditems!C1024=88,stditems!C1024=89),"装备位置:时装宝石","其他物品"))))))))))))))))))))))))))))))))))))</f>
        <v>其他物品</v>
      </c>
      <c r="C1024" t="str">
        <f>IF(OR(stditems!C1024=5,stditems!C1024=10,stditems!C1024=11,stditems!C1024=30,stditems!C1024=16,stditems!C1024=12,stditems!C1024=25),0,IF(OR(stditems!C1024=15,stditems!C1024=19,stditems!C1024=20,stditems!C1024=21,stditems!C1024=22,stditems!C1024=23,stditems!C1024=24,stditems!C1024=26,stditems!C1024=28,stditems!C1024=29,stditems!C1024=30,stditems!C1024=53,stditems!C1024=62,stditems!C1024=63,stditems!C1024=64,stditems!C1024=65,stditems!C1024=90),stditems!D1024,""))</f>
        <v/>
      </c>
      <c r="D1024" t="str">
        <f>IF(ISNA( VLOOKUP(C1024,attrDesc!A:C,2,FALSE)),"", "\250/"&amp;VLOOKUP(C1024,attrDesc!A:C,2,FALSE)&amp;":"&amp;VLOOKUP(C1024,attrDesc!A:C,3,FALSE))</f>
        <v/>
      </c>
      <c r="H1024" t="str">
        <f t="shared" si="68"/>
        <v>151/其他物品</v>
      </c>
      <c r="I1024" t="str">
        <f t="shared" si="69"/>
        <v>蓝犀角=151/其他物品</v>
      </c>
      <c r="J1024" t="str">
        <f t="shared" si="70"/>
        <v/>
      </c>
      <c r="K1024" t="str">
        <f t="shared" si="71"/>
        <v/>
      </c>
    </row>
    <row r="1025" spans="1:11" x14ac:dyDescent="0.2">
      <c r="A1025" t="str">
        <f>IF(LEN(stditems!B1025)=0,"",stditems!B1025)</f>
        <v>零点数据重置卷</v>
      </c>
      <c r="B1025" t="str">
        <f>IF(stditems!C1025=15,"装备位置:头盔",IF(OR(stditems!C1025=19,stditems!C1025=20,stditems!C1025=21),"装备位置:项链",IF(OR(stditems!C1025=5,stditems!C1025=6),"装备位置:武器",IF(OR(stditems!C1025=10,stditems!C1025=11),"装备位置:衣服",IF(stditems!C1025=16,"装备位置:斗笠",IF(OR(stditems!C1025=22,stditems!C1025=23),"装备位置:戒指",IF(OR(stditems!C1025=24,stditems!C1025=26),"装备位置:手镯",IF(stditems!C1025=31,"双击使用物品",IF(stditems!C1025=4,"书籍,双击使用",IF(stditems!C1025=25,"装备位置:毒符",IF(stditems!C1025=41,"任务物品",IF(stditems!C1025=56,"强化宝石",IF(stditems!C1025=0,"药品",IF(stditems!C1025=3,"卷轴",IF(stditems!C1025=43,"矿石",IF(stditems!C1025=2,"可使用物品",IF(stditems!C1025=64,"装备位置:腰带",IF(stditems!C1025=62,"装备位置:鞋子",IF(stditems!C1025=53,"装备位置:宝石\有气血石功能",IF(stditems!C1025=63,"装备位置:灵石",IF(stditems!C1025=65,"装备位置:官印",IF(stditems!C1025=90,"装备位置:灵玉",IF(OR(stditems!C1025=72,stditems!C1025=73,stditems!C1025=74),"装备位置:称号",IF(stditems!C1025=30,"装备位置:勋章",IF(stditems!C1025=28,"装备位置:马牌",IF(stditems!C1025=12,"装备位置:盾牌",IF(OR(stditems!C1025=66,stditems!C1025=67),"装备位置:时装衣服",IF(OR(stditems!C1025=68,stditems!C1025=69),"装备位置:时装武器",IF(OR(stditems!C1025=75,stditems!C1025=76,stditems!C1025=77),"装备位置:时装项链",IF(stditems!C1025=78,"装备位置:时装头盔",IF(OR(stditems!C1025=79,stditems!C1025=80),"装备位置:时装手镯",IF(OR(stditems!C1025=81,stditems!C1025=82),"装备位置:时装戒指",IF(stditems!C1025=83,"装备位置:时装勋章",IF(OR(stditems!C1025=84,stditems!C1025=85),"装备位置:时装腰带",IF(OR(stditems!C1025=86,stditems!C1025=87),"装备位置:时装靴子",IF(OR(stditems!C1025=88,stditems!C1025=89),"装备位置:时装宝石","其他物品"))))))))))))))))))))))))))))))))))))</f>
        <v>其他物品</v>
      </c>
      <c r="C1025" t="str">
        <f>IF(OR(stditems!C1025=5,stditems!C1025=10,stditems!C1025=11,stditems!C1025=30,stditems!C1025=16,stditems!C1025=12,stditems!C1025=25),0,IF(OR(stditems!C1025=15,stditems!C1025=19,stditems!C1025=20,stditems!C1025=21,stditems!C1025=22,stditems!C1025=23,stditems!C1025=24,stditems!C1025=26,stditems!C1025=28,stditems!C1025=29,stditems!C1025=30,stditems!C1025=53,stditems!C1025=62,stditems!C1025=63,stditems!C1025=64,stditems!C1025=65,stditems!C1025=90),stditems!D1025,""))</f>
        <v/>
      </c>
      <c r="D1025" t="str">
        <f>IF(ISNA( VLOOKUP(C1025,attrDesc!A:C,2,FALSE)),"", "\250/"&amp;VLOOKUP(C1025,attrDesc!A:C,2,FALSE)&amp;":"&amp;VLOOKUP(C1025,attrDesc!A:C,3,FALSE))</f>
        <v/>
      </c>
      <c r="H1025" t="str">
        <f t="shared" si="68"/>
        <v>151/其他物品</v>
      </c>
      <c r="I1025" t="str">
        <f t="shared" si="69"/>
        <v>零点数据重置卷=151/其他物品</v>
      </c>
      <c r="J1025" t="str">
        <f t="shared" si="70"/>
        <v/>
      </c>
      <c r="K1025" t="str">
        <f t="shared" si="71"/>
        <v/>
      </c>
    </row>
    <row r="1026" spans="1:11" x14ac:dyDescent="0.2">
      <c r="A1026" t="str">
        <f>IF(LEN(stditems!B1026)=0,"",stditems!B1026)</f>
        <v>不朽鉴定符[盾]</v>
      </c>
      <c r="B1026" t="str">
        <f>IF(stditems!C1026=15,"装备位置:头盔",IF(OR(stditems!C1026=19,stditems!C1026=20,stditems!C1026=21),"装备位置:项链",IF(OR(stditems!C1026=5,stditems!C1026=6),"装备位置:武器",IF(OR(stditems!C1026=10,stditems!C1026=11),"装备位置:衣服",IF(stditems!C1026=16,"装备位置:斗笠",IF(OR(stditems!C1026=22,stditems!C1026=23),"装备位置:戒指",IF(OR(stditems!C1026=24,stditems!C1026=26),"装备位置:手镯",IF(stditems!C1026=31,"双击使用物品",IF(stditems!C1026=4,"书籍,双击使用",IF(stditems!C1026=25,"装备位置:毒符",IF(stditems!C1026=41,"任务物品",IF(stditems!C1026=56,"强化宝石",IF(stditems!C1026=0,"药品",IF(stditems!C1026=3,"卷轴",IF(stditems!C1026=43,"矿石",IF(stditems!C1026=2,"可使用物品",IF(stditems!C1026=64,"装备位置:腰带",IF(stditems!C1026=62,"装备位置:鞋子",IF(stditems!C1026=53,"装备位置:宝石\有气血石功能",IF(stditems!C1026=63,"装备位置:灵石",IF(stditems!C1026=65,"装备位置:官印",IF(stditems!C1026=90,"装备位置:灵玉",IF(OR(stditems!C1026=72,stditems!C1026=73,stditems!C1026=74),"装备位置:称号",IF(stditems!C1026=30,"装备位置:勋章",IF(stditems!C1026=28,"装备位置:马牌",IF(stditems!C1026=12,"装备位置:盾牌",IF(OR(stditems!C1026=66,stditems!C1026=67),"装备位置:时装衣服",IF(OR(stditems!C1026=68,stditems!C1026=69),"装备位置:时装武器",IF(OR(stditems!C1026=75,stditems!C1026=76,stditems!C1026=77),"装备位置:时装项链",IF(stditems!C1026=78,"装备位置:时装头盔",IF(OR(stditems!C1026=79,stditems!C1026=80),"装备位置:时装手镯",IF(OR(stditems!C1026=81,stditems!C1026=82),"装备位置:时装戒指",IF(stditems!C1026=83,"装备位置:时装勋章",IF(OR(stditems!C1026=84,stditems!C1026=85),"装备位置:时装腰带",IF(OR(stditems!C1026=86,stditems!C1026=87),"装备位置:时装靴子",IF(OR(stditems!C1026=88,stditems!C1026=89),"装备位置:时装宝石","其他物品"))))))))))))))))))))))))))))))))))))</f>
        <v>其他物品</v>
      </c>
      <c r="C1026" t="str">
        <f>IF(OR(stditems!C1026=5,stditems!C1026=10,stditems!C1026=11,stditems!C1026=30,stditems!C1026=16,stditems!C1026=12,stditems!C1026=25),0,IF(OR(stditems!C1026=15,stditems!C1026=19,stditems!C1026=20,stditems!C1026=21,stditems!C1026=22,stditems!C1026=23,stditems!C1026=24,stditems!C1026=26,stditems!C1026=28,stditems!C1026=29,stditems!C1026=30,stditems!C1026=53,stditems!C1026=62,stditems!C1026=63,stditems!C1026=64,stditems!C1026=65,stditems!C1026=90),stditems!D1026,""))</f>
        <v/>
      </c>
      <c r="D1026" t="str">
        <f>IF(ISNA( VLOOKUP(C1026,attrDesc!A:C,2,FALSE)),"", "\250/"&amp;VLOOKUP(C1026,attrDesc!A:C,2,FALSE)&amp;":"&amp;VLOOKUP(C1026,attrDesc!A:C,3,FALSE))</f>
        <v/>
      </c>
      <c r="H1026" t="str">
        <f t="shared" si="68"/>
        <v>151/其他物品</v>
      </c>
      <c r="I1026" t="str">
        <f t="shared" si="69"/>
        <v>不朽鉴定符[盾]=151/其他物品</v>
      </c>
      <c r="J1026" t="str">
        <f t="shared" si="70"/>
        <v/>
      </c>
      <c r="K1026" t="str">
        <f t="shared" si="71"/>
        <v/>
      </c>
    </row>
    <row r="1027" spans="1:11" x14ac:dyDescent="0.2">
      <c r="A1027" t="str">
        <f>IF(LEN(stditems!B1027)=0,"",stditems!B1027)</f>
        <v>武器成长重置符</v>
      </c>
      <c r="B1027" t="str">
        <f>IF(stditems!C1027=15,"装备位置:头盔",IF(OR(stditems!C1027=19,stditems!C1027=20,stditems!C1027=21),"装备位置:项链",IF(OR(stditems!C1027=5,stditems!C1027=6),"装备位置:武器",IF(OR(stditems!C1027=10,stditems!C1027=11),"装备位置:衣服",IF(stditems!C1027=16,"装备位置:斗笠",IF(OR(stditems!C1027=22,stditems!C1027=23),"装备位置:戒指",IF(OR(stditems!C1027=24,stditems!C1027=26),"装备位置:手镯",IF(stditems!C1027=31,"双击使用物品",IF(stditems!C1027=4,"书籍,双击使用",IF(stditems!C1027=25,"装备位置:毒符",IF(stditems!C1027=41,"任务物品",IF(stditems!C1027=56,"强化宝石",IF(stditems!C1027=0,"药品",IF(stditems!C1027=3,"卷轴",IF(stditems!C1027=43,"矿石",IF(stditems!C1027=2,"可使用物品",IF(stditems!C1027=64,"装备位置:腰带",IF(stditems!C1027=62,"装备位置:鞋子",IF(stditems!C1027=53,"装备位置:宝石\有气血石功能",IF(stditems!C1027=63,"装备位置:灵石",IF(stditems!C1027=65,"装备位置:官印",IF(stditems!C1027=90,"装备位置:灵玉",IF(OR(stditems!C1027=72,stditems!C1027=73,stditems!C1027=74),"装备位置:称号",IF(stditems!C1027=30,"装备位置:勋章",IF(stditems!C1027=28,"装备位置:马牌",IF(stditems!C1027=12,"装备位置:盾牌",IF(OR(stditems!C1027=66,stditems!C1027=67),"装备位置:时装衣服",IF(OR(stditems!C1027=68,stditems!C1027=69),"装备位置:时装武器",IF(OR(stditems!C1027=75,stditems!C1027=76,stditems!C1027=77),"装备位置:时装项链",IF(stditems!C1027=78,"装备位置:时装头盔",IF(OR(stditems!C1027=79,stditems!C1027=80),"装备位置:时装手镯",IF(OR(stditems!C1027=81,stditems!C1027=82),"装备位置:时装戒指",IF(stditems!C1027=83,"装备位置:时装勋章",IF(OR(stditems!C1027=84,stditems!C1027=85),"装备位置:时装腰带",IF(OR(stditems!C1027=86,stditems!C1027=87),"装备位置:时装靴子",IF(OR(stditems!C1027=88,stditems!C1027=89),"装备位置:时装宝石","其他物品"))))))))))))))))))))))))))))))))))))</f>
        <v>其他物品</v>
      </c>
      <c r="C1027" t="str">
        <f>IF(OR(stditems!C1027=5,stditems!C1027=10,stditems!C1027=11,stditems!C1027=30,stditems!C1027=16,stditems!C1027=12,stditems!C1027=25),0,IF(OR(stditems!C1027=15,stditems!C1027=19,stditems!C1027=20,stditems!C1027=21,stditems!C1027=22,stditems!C1027=23,stditems!C1027=24,stditems!C1027=26,stditems!C1027=28,stditems!C1027=29,stditems!C1027=30,stditems!C1027=53,stditems!C1027=62,stditems!C1027=63,stditems!C1027=64,stditems!C1027=65,stditems!C1027=90),stditems!D1027,""))</f>
        <v/>
      </c>
      <c r="D1027" t="str">
        <f>IF(ISNA( VLOOKUP(C1027,attrDesc!A:C,2,FALSE)),"", "\250/"&amp;VLOOKUP(C1027,attrDesc!A:C,2,FALSE)&amp;":"&amp;VLOOKUP(C1027,attrDesc!A:C,3,FALSE))</f>
        <v/>
      </c>
      <c r="H1027" t="str">
        <f t="shared" ref="H1027:H1090" si="72">IF(LEN(A1027)=0,"", IF(LEN(B1027)=0,"","151/"&amp;B1027)&amp;IF(LEN(D1027)=0,"", "\249/"&amp;D1027))</f>
        <v>151/其他物品</v>
      </c>
      <c r="I1027" t="str">
        <f t="shared" ref="I1027:I1090" si="73">IF(LEN(H1027)=0,"",A1027&amp;"="&amp; H1027)</f>
        <v>武器成长重置符=151/其他物品</v>
      </c>
      <c r="J1027" t="str">
        <f t="shared" ref="J1027:J1090" si="74">IF(LEN(E1027)=0,"", "\168/[物品特性]\"&amp;E1027) &amp;IF(LEN(F1027)=0,"", "\168/[物品备注]\"&amp; F1027)&amp;IF(LEN(G1027)=0,"", "\168/[物品出处]\"&amp; G1027)</f>
        <v/>
      </c>
      <c r="K1027" t="str">
        <f t="shared" si="71"/>
        <v/>
      </c>
    </row>
    <row r="1028" spans="1:11" x14ac:dyDescent="0.2">
      <c r="A1028" t="str">
        <f>IF(LEN(stditems!B1028)=0,"",stditems!B1028)</f>
        <v>洗练图纸[绝品]</v>
      </c>
      <c r="B1028" t="str">
        <f>IF(stditems!C1028=15,"装备位置:头盔",IF(OR(stditems!C1028=19,stditems!C1028=20,stditems!C1028=21),"装备位置:项链",IF(OR(stditems!C1028=5,stditems!C1028=6),"装备位置:武器",IF(OR(stditems!C1028=10,stditems!C1028=11),"装备位置:衣服",IF(stditems!C1028=16,"装备位置:斗笠",IF(OR(stditems!C1028=22,stditems!C1028=23),"装备位置:戒指",IF(OR(stditems!C1028=24,stditems!C1028=26),"装备位置:手镯",IF(stditems!C1028=31,"双击使用物品",IF(stditems!C1028=4,"书籍,双击使用",IF(stditems!C1028=25,"装备位置:毒符",IF(stditems!C1028=41,"任务物品",IF(stditems!C1028=56,"强化宝石",IF(stditems!C1028=0,"药品",IF(stditems!C1028=3,"卷轴",IF(stditems!C1028=43,"矿石",IF(stditems!C1028=2,"可使用物品",IF(stditems!C1028=64,"装备位置:腰带",IF(stditems!C1028=62,"装备位置:鞋子",IF(stditems!C1028=53,"装备位置:宝石\有气血石功能",IF(stditems!C1028=63,"装备位置:灵石",IF(stditems!C1028=65,"装备位置:官印",IF(stditems!C1028=90,"装备位置:灵玉",IF(OR(stditems!C1028=72,stditems!C1028=73,stditems!C1028=74),"装备位置:称号",IF(stditems!C1028=30,"装备位置:勋章",IF(stditems!C1028=28,"装备位置:马牌",IF(stditems!C1028=12,"装备位置:盾牌",IF(OR(stditems!C1028=66,stditems!C1028=67),"装备位置:时装衣服",IF(OR(stditems!C1028=68,stditems!C1028=69),"装备位置:时装武器",IF(OR(stditems!C1028=75,stditems!C1028=76,stditems!C1028=77),"装备位置:时装项链",IF(stditems!C1028=78,"装备位置:时装头盔",IF(OR(stditems!C1028=79,stditems!C1028=80),"装备位置:时装手镯",IF(OR(stditems!C1028=81,stditems!C1028=82),"装备位置:时装戒指",IF(stditems!C1028=83,"装备位置:时装勋章",IF(OR(stditems!C1028=84,stditems!C1028=85),"装备位置:时装腰带",IF(OR(stditems!C1028=86,stditems!C1028=87),"装备位置:时装靴子",IF(OR(stditems!C1028=88,stditems!C1028=89),"装备位置:时装宝石","其他物品"))))))))))))))))))))))))))))))))))))</f>
        <v>其他物品</v>
      </c>
      <c r="C1028" t="str">
        <f>IF(OR(stditems!C1028=5,stditems!C1028=10,stditems!C1028=11,stditems!C1028=30,stditems!C1028=16,stditems!C1028=12,stditems!C1028=25),0,IF(OR(stditems!C1028=15,stditems!C1028=19,stditems!C1028=20,stditems!C1028=21,stditems!C1028=22,stditems!C1028=23,stditems!C1028=24,stditems!C1028=26,stditems!C1028=28,stditems!C1028=29,stditems!C1028=30,stditems!C1028=53,stditems!C1028=62,stditems!C1028=63,stditems!C1028=64,stditems!C1028=65,stditems!C1028=90),stditems!D1028,""))</f>
        <v/>
      </c>
      <c r="D1028" t="str">
        <f>IF(ISNA( VLOOKUP(C1028,attrDesc!A:C,2,FALSE)),"", "\250/"&amp;VLOOKUP(C1028,attrDesc!A:C,2,FALSE)&amp;":"&amp;VLOOKUP(C1028,attrDesc!A:C,3,FALSE))</f>
        <v/>
      </c>
      <c r="H1028" t="str">
        <f t="shared" si="72"/>
        <v>151/其他物品</v>
      </c>
      <c r="I1028" t="str">
        <f t="shared" si="73"/>
        <v>洗练图纸[绝品]=151/其他物品</v>
      </c>
      <c r="J1028" t="str">
        <f t="shared" si="74"/>
        <v/>
      </c>
      <c r="K1028" t="str">
        <f t="shared" si="71"/>
        <v/>
      </c>
    </row>
    <row r="1029" spans="1:11" x14ac:dyDescent="0.2">
      <c r="A1029" t="str">
        <f>IF(LEN(stditems!B1029)=0,"",stditems!B1029)</f>
        <v>天赋神水</v>
      </c>
      <c r="B1029" t="str">
        <f>IF(stditems!C1029=15,"装备位置:头盔",IF(OR(stditems!C1029=19,stditems!C1029=20,stditems!C1029=21),"装备位置:项链",IF(OR(stditems!C1029=5,stditems!C1029=6),"装备位置:武器",IF(OR(stditems!C1029=10,stditems!C1029=11),"装备位置:衣服",IF(stditems!C1029=16,"装备位置:斗笠",IF(OR(stditems!C1029=22,stditems!C1029=23),"装备位置:戒指",IF(OR(stditems!C1029=24,stditems!C1029=26),"装备位置:手镯",IF(stditems!C1029=31,"双击使用物品",IF(stditems!C1029=4,"书籍,双击使用",IF(stditems!C1029=25,"装备位置:毒符",IF(stditems!C1029=41,"任务物品",IF(stditems!C1029=56,"强化宝石",IF(stditems!C1029=0,"药品",IF(stditems!C1029=3,"卷轴",IF(stditems!C1029=43,"矿石",IF(stditems!C1029=2,"可使用物品",IF(stditems!C1029=64,"装备位置:腰带",IF(stditems!C1029=62,"装备位置:鞋子",IF(stditems!C1029=53,"装备位置:宝石\有气血石功能",IF(stditems!C1029=63,"装备位置:灵石",IF(stditems!C1029=65,"装备位置:官印",IF(stditems!C1029=90,"装备位置:灵玉",IF(OR(stditems!C1029=72,stditems!C1029=73,stditems!C1029=74),"装备位置:称号",IF(stditems!C1029=30,"装备位置:勋章",IF(stditems!C1029=28,"装备位置:马牌",IF(stditems!C1029=12,"装备位置:盾牌",IF(OR(stditems!C1029=66,stditems!C1029=67),"装备位置:时装衣服",IF(OR(stditems!C1029=68,stditems!C1029=69),"装备位置:时装武器",IF(OR(stditems!C1029=75,stditems!C1029=76,stditems!C1029=77),"装备位置:时装项链",IF(stditems!C1029=78,"装备位置:时装头盔",IF(OR(stditems!C1029=79,stditems!C1029=80),"装备位置:时装手镯",IF(OR(stditems!C1029=81,stditems!C1029=82),"装备位置:时装戒指",IF(stditems!C1029=83,"装备位置:时装勋章",IF(OR(stditems!C1029=84,stditems!C1029=85),"装备位置:时装腰带",IF(OR(stditems!C1029=86,stditems!C1029=87),"装备位置:时装靴子",IF(OR(stditems!C1029=88,stditems!C1029=89),"装备位置:时装宝石","其他物品"))))))))))))))))))))))))))))))))))))</f>
        <v>其他物品</v>
      </c>
      <c r="C1029" t="str">
        <f>IF(OR(stditems!C1029=5,stditems!C1029=10,stditems!C1029=11,stditems!C1029=30,stditems!C1029=16,stditems!C1029=12,stditems!C1029=25),0,IF(OR(stditems!C1029=15,stditems!C1029=19,stditems!C1029=20,stditems!C1029=21,stditems!C1029=22,stditems!C1029=23,stditems!C1029=24,stditems!C1029=26,stditems!C1029=28,stditems!C1029=29,stditems!C1029=30,stditems!C1029=53,stditems!C1029=62,stditems!C1029=63,stditems!C1029=64,stditems!C1029=65,stditems!C1029=90),stditems!D1029,""))</f>
        <v/>
      </c>
      <c r="D1029" t="str">
        <f>IF(ISNA( VLOOKUP(C1029,attrDesc!A:C,2,FALSE)),"", "\250/"&amp;VLOOKUP(C1029,attrDesc!A:C,2,FALSE)&amp;":"&amp;VLOOKUP(C1029,attrDesc!A:C,3,FALSE))</f>
        <v/>
      </c>
      <c r="H1029" t="str">
        <f t="shared" si="72"/>
        <v>151/其他物品</v>
      </c>
      <c r="I1029" t="str">
        <f t="shared" si="73"/>
        <v>天赋神水=151/其他物品</v>
      </c>
      <c r="J1029" t="str">
        <f t="shared" si="74"/>
        <v/>
      </c>
      <c r="K1029" t="str">
        <f t="shared" si="71"/>
        <v/>
      </c>
    </row>
    <row r="1030" spans="1:11" x14ac:dyDescent="0.2">
      <c r="A1030" t="str">
        <f>IF(LEN(stditems!B1030)=0,"",stditems!B1030)</f>
        <v>属性重置水</v>
      </c>
      <c r="B1030" t="str">
        <f>IF(stditems!C1030=15,"装备位置:头盔",IF(OR(stditems!C1030=19,stditems!C1030=20,stditems!C1030=21),"装备位置:项链",IF(OR(stditems!C1030=5,stditems!C1030=6),"装备位置:武器",IF(OR(stditems!C1030=10,stditems!C1030=11),"装备位置:衣服",IF(stditems!C1030=16,"装备位置:斗笠",IF(OR(stditems!C1030=22,stditems!C1030=23),"装备位置:戒指",IF(OR(stditems!C1030=24,stditems!C1030=26),"装备位置:手镯",IF(stditems!C1030=31,"双击使用物品",IF(stditems!C1030=4,"书籍,双击使用",IF(stditems!C1030=25,"装备位置:毒符",IF(stditems!C1030=41,"任务物品",IF(stditems!C1030=56,"强化宝石",IF(stditems!C1030=0,"药品",IF(stditems!C1030=3,"卷轴",IF(stditems!C1030=43,"矿石",IF(stditems!C1030=2,"可使用物品",IF(stditems!C1030=64,"装备位置:腰带",IF(stditems!C1030=62,"装备位置:鞋子",IF(stditems!C1030=53,"装备位置:宝石\有气血石功能",IF(stditems!C1030=63,"装备位置:灵石",IF(stditems!C1030=65,"装备位置:官印",IF(stditems!C1030=90,"装备位置:灵玉",IF(OR(stditems!C1030=72,stditems!C1030=73,stditems!C1030=74),"装备位置:称号",IF(stditems!C1030=30,"装备位置:勋章",IF(stditems!C1030=28,"装备位置:马牌",IF(stditems!C1030=12,"装备位置:盾牌",IF(OR(stditems!C1030=66,stditems!C1030=67),"装备位置:时装衣服",IF(OR(stditems!C1030=68,stditems!C1030=69),"装备位置:时装武器",IF(OR(stditems!C1030=75,stditems!C1030=76,stditems!C1030=77),"装备位置:时装项链",IF(stditems!C1030=78,"装备位置:时装头盔",IF(OR(stditems!C1030=79,stditems!C1030=80),"装备位置:时装手镯",IF(OR(stditems!C1030=81,stditems!C1030=82),"装备位置:时装戒指",IF(stditems!C1030=83,"装备位置:时装勋章",IF(OR(stditems!C1030=84,stditems!C1030=85),"装备位置:时装腰带",IF(OR(stditems!C1030=86,stditems!C1030=87),"装备位置:时装靴子",IF(OR(stditems!C1030=88,stditems!C1030=89),"装备位置:时装宝石","其他物品"))))))))))))))))))))))))))))))))))))</f>
        <v>其他物品</v>
      </c>
      <c r="C1030" t="str">
        <f>IF(OR(stditems!C1030=5,stditems!C1030=10,stditems!C1030=11,stditems!C1030=30,stditems!C1030=16,stditems!C1030=12,stditems!C1030=25),0,IF(OR(stditems!C1030=15,stditems!C1030=19,stditems!C1030=20,stditems!C1030=21,stditems!C1030=22,stditems!C1030=23,stditems!C1030=24,stditems!C1030=26,stditems!C1030=28,stditems!C1030=29,stditems!C1030=30,stditems!C1030=53,stditems!C1030=62,stditems!C1030=63,stditems!C1030=64,stditems!C1030=65,stditems!C1030=90),stditems!D1030,""))</f>
        <v/>
      </c>
      <c r="D1030" t="str">
        <f>IF(ISNA( VLOOKUP(C1030,attrDesc!A:C,2,FALSE)),"", "\250/"&amp;VLOOKUP(C1030,attrDesc!A:C,2,FALSE)&amp;":"&amp;VLOOKUP(C1030,attrDesc!A:C,3,FALSE))</f>
        <v/>
      </c>
      <c r="H1030" t="str">
        <f t="shared" si="72"/>
        <v>151/其他物品</v>
      </c>
      <c r="I1030" t="str">
        <f t="shared" si="73"/>
        <v>属性重置水=151/其他物品</v>
      </c>
      <c r="J1030" t="str">
        <f t="shared" si="74"/>
        <v/>
      </c>
      <c r="K1030" t="str">
        <f t="shared" si="71"/>
        <v/>
      </c>
    </row>
    <row r="1031" spans="1:11" x14ac:dyDescent="0.2">
      <c r="A1031" t="str">
        <f>IF(LEN(stditems!B1031)=0,"",stditems!B1031)</f>
        <v>强化召唤卷</v>
      </c>
      <c r="B1031" t="str">
        <f>IF(stditems!C1031=15,"装备位置:头盔",IF(OR(stditems!C1031=19,stditems!C1031=20,stditems!C1031=21),"装备位置:项链",IF(OR(stditems!C1031=5,stditems!C1031=6),"装备位置:武器",IF(OR(stditems!C1031=10,stditems!C1031=11),"装备位置:衣服",IF(stditems!C1031=16,"装备位置:斗笠",IF(OR(stditems!C1031=22,stditems!C1031=23),"装备位置:戒指",IF(OR(stditems!C1031=24,stditems!C1031=26),"装备位置:手镯",IF(stditems!C1031=31,"双击使用物品",IF(stditems!C1031=4,"书籍,双击使用",IF(stditems!C1031=25,"装备位置:毒符",IF(stditems!C1031=41,"任务物品",IF(stditems!C1031=56,"强化宝石",IF(stditems!C1031=0,"药品",IF(stditems!C1031=3,"卷轴",IF(stditems!C1031=43,"矿石",IF(stditems!C1031=2,"可使用物品",IF(stditems!C1031=64,"装备位置:腰带",IF(stditems!C1031=62,"装备位置:鞋子",IF(stditems!C1031=53,"装备位置:宝石\有气血石功能",IF(stditems!C1031=63,"装备位置:灵石",IF(stditems!C1031=65,"装备位置:官印",IF(stditems!C1031=90,"装备位置:灵玉",IF(OR(stditems!C1031=72,stditems!C1031=73,stditems!C1031=74),"装备位置:称号",IF(stditems!C1031=30,"装备位置:勋章",IF(stditems!C1031=28,"装备位置:马牌",IF(stditems!C1031=12,"装备位置:盾牌",IF(OR(stditems!C1031=66,stditems!C1031=67),"装备位置:时装衣服",IF(OR(stditems!C1031=68,stditems!C1031=69),"装备位置:时装武器",IF(OR(stditems!C1031=75,stditems!C1031=76,stditems!C1031=77),"装备位置:时装项链",IF(stditems!C1031=78,"装备位置:时装头盔",IF(OR(stditems!C1031=79,stditems!C1031=80),"装备位置:时装手镯",IF(OR(stditems!C1031=81,stditems!C1031=82),"装备位置:时装戒指",IF(stditems!C1031=83,"装备位置:时装勋章",IF(OR(stditems!C1031=84,stditems!C1031=85),"装备位置:时装腰带",IF(OR(stditems!C1031=86,stditems!C1031=87),"装备位置:时装靴子",IF(OR(stditems!C1031=88,stditems!C1031=89),"装备位置:时装宝石","其他物品"))))))))))))))))))))))))))))))))))))</f>
        <v>其他物品</v>
      </c>
      <c r="C1031" t="str">
        <f>IF(OR(stditems!C1031=5,stditems!C1031=10,stditems!C1031=11,stditems!C1031=30,stditems!C1031=16,stditems!C1031=12,stditems!C1031=25),0,IF(OR(stditems!C1031=15,stditems!C1031=19,stditems!C1031=20,stditems!C1031=21,stditems!C1031=22,stditems!C1031=23,stditems!C1031=24,stditems!C1031=26,stditems!C1031=28,stditems!C1031=29,stditems!C1031=30,stditems!C1031=53,stditems!C1031=62,stditems!C1031=63,stditems!C1031=64,stditems!C1031=65,stditems!C1031=90),stditems!D1031,""))</f>
        <v/>
      </c>
      <c r="D1031" t="str">
        <f>IF(ISNA( VLOOKUP(C1031,attrDesc!A:C,2,FALSE)),"", "\250/"&amp;VLOOKUP(C1031,attrDesc!A:C,2,FALSE)&amp;":"&amp;VLOOKUP(C1031,attrDesc!A:C,3,FALSE))</f>
        <v/>
      </c>
      <c r="H1031" t="str">
        <f t="shared" si="72"/>
        <v>151/其他物品</v>
      </c>
      <c r="I1031" t="str">
        <f t="shared" si="73"/>
        <v>强化召唤卷=151/其他物品</v>
      </c>
      <c r="J1031" t="str">
        <f t="shared" si="74"/>
        <v/>
      </c>
      <c r="K1031" t="str">
        <f t="shared" si="71"/>
        <v/>
      </c>
    </row>
    <row r="1032" spans="1:11" x14ac:dyDescent="0.2">
      <c r="A1032" t="str">
        <f>IF(LEN(stditems!B1032)=0,"",stditems!B1032)</f>
        <v>10点声望卷</v>
      </c>
      <c r="B1032" t="str">
        <f>IF(stditems!C1032=15,"装备位置:头盔",IF(OR(stditems!C1032=19,stditems!C1032=20,stditems!C1032=21),"装备位置:项链",IF(OR(stditems!C1032=5,stditems!C1032=6),"装备位置:武器",IF(OR(stditems!C1032=10,stditems!C1032=11),"装备位置:衣服",IF(stditems!C1032=16,"装备位置:斗笠",IF(OR(stditems!C1032=22,stditems!C1032=23),"装备位置:戒指",IF(OR(stditems!C1032=24,stditems!C1032=26),"装备位置:手镯",IF(stditems!C1032=31,"双击使用物品",IF(stditems!C1032=4,"书籍,双击使用",IF(stditems!C1032=25,"装备位置:毒符",IF(stditems!C1032=41,"任务物品",IF(stditems!C1032=56,"强化宝石",IF(stditems!C1032=0,"药品",IF(stditems!C1032=3,"卷轴",IF(stditems!C1032=43,"矿石",IF(stditems!C1032=2,"可使用物品",IF(stditems!C1032=64,"装备位置:腰带",IF(stditems!C1032=62,"装备位置:鞋子",IF(stditems!C1032=53,"装备位置:宝石\有气血石功能",IF(stditems!C1032=63,"装备位置:灵石",IF(stditems!C1032=65,"装备位置:官印",IF(stditems!C1032=90,"装备位置:灵玉",IF(OR(stditems!C1032=72,stditems!C1032=73,stditems!C1032=74),"装备位置:称号",IF(stditems!C1032=30,"装备位置:勋章",IF(stditems!C1032=28,"装备位置:马牌",IF(stditems!C1032=12,"装备位置:盾牌",IF(OR(stditems!C1032=66,stditems!C1032=67),"装备位置:时装衣服",IF(OR(stditems!C1032=68,stditems!C1032=69),"装备位置:时装武器",IF(OR(stditems!C1032=75,stditems!C1032=76,stditems!C1032=77),"装备位置:时装项链",IF(stditems!C1032=78,"装备位置:时装头盔",IF(OR(stditems!C1032=79,stditems!C1032=80),"装备位置:时装手镯",IF(OR(stditems!C1032=81,stditems!C1032=82),"装备位置:时装戒指",IF(stditems!C1032=83,"装备位置:时装勋章",IF(OR(stditems!C1032=84,stditems!C1032=85),"装备位置:时装腰带",IF(OR(stditems!C1032=86,stditems!C1032=87),"装备位置:时装靴子",IF(OR(stditems!C1032=88,stditems!C1032=89),"装备位置:时装宝石","其他物品"))))))))))))))))))))))))))))))))))))</f>
        <v>其他物品</v>
      </c>
      <c r="C1032" t="str">
        <f>IF(OR(stditems!C1032=5,stditems!C1032=10,stditems!C1032=11,stditems!C1032=30,stditems!C1032=16,stditems!C1032=12,stditems!C1032=25),0,IF(OR(stditems!C1032=15,stditems!C1032=19,stditems!C1032=20,stditems!C1032=21,stditems!C1032=22,stditems!C1032=23,stditems!C1032=24,stditems!C1032=26,stditems!C1032=28,stditems!C1032=29,stditems!C1032=30,stditems!C1032=53,stditems!C1032=62,stditems!C1032=63,stditems!C1032=64,stditems!C1032=65,stditems!C1032=90),stditems!D1032,""))</f>
        <v/>
      </c>
      <c r="D1032" t="str">
        <f>IF(ISNA( VLOOKUP(C1032,attrDesc!A:C,2,FALSE)),"", "\250/"&amp;VLOOKUP(C1032,attrDesc!A:C,2,FALSE)&amp;":"&amp;VLOOKUP(C1032,attrDesc!A:C,3,FALSE))</f>
        <v/>
      </c>
      <c r="H1032" t="str">
        <f t="shared" si="72"/>
        <v>151/其他物品</v>
      </c>
      <c r="I1032" t="str">
        <f t="shared" si="73"/>
        <v>10点声望卷=151/其他物品</v>
      </c>
      <c r="J1032" t="str">
        <f t="shared" si="74"/>
        <v/>
      </c>
      <c r="K1032" t="str">
        <f t="shared" si="71"/>
        <v/>
      </c>
    </row>
    <row r="1033" spans="1:11" x14ac:dyDescent="0.2">
      <c r="A1033" t="str">
        <f>IF(LEN(stditems!B1033)=0,"",stditems!B1033)</f>
        <v>洗练图纸[残卷]</v>
      </c>
      <c r="B1033" t="str">
        <f>IF(stditems!C1033=15,"装备位置:头盔",IF(OR(stditems!C1033=19,stditems!C1033=20,stditems!C1033=21),"装备位置:项链",IF(OR(stditems!C1033=5,stditems!C1033=6),"装备位置:武器",IF(OR(stditems!C1033=10,stditems!C1033=11),"装备位置:衣服",IF(stditems!C1033=16,"装备位置:斗笠",IF(OR(stditems!C1033=22,stditems!C1033=23),"装备位置:戒指",IF(OR(stditems!C1033=24,stditems!C1033=26),"装备位置:手镯",IF(stditems!C1033=31,"双击使用物品",IF(stditems!C1033=4,"书籍,双击使用",IF(stditems!C1033=25,"装备位置:毒符",IF(stditems!C1033=41,"任务物品",IF(stditems!C1033=56,"强化宝石",IF(stditems!C1033=0,"药品",IF(stditems!C1033=3,"卷轴",IF(stditems!C1033=43,"矿石",IF(stditems!C1033=2,"可使用物品",IF(stditems!C1033=64,"装备位置:腰带",IF(stditems!C1033=62,"装备位置:鞋子",IF(stditems!C1033=53,"装备位置:宝石\有气血石功能",IF(stditems!C1033=63,"装备位置:灵石",IF(stditems!C1033=65,"装备位置:官印",IF(stditems!C1033=90,"装备位置:灵玉",IF(OR(stditems!C1033=72,stditems!C1033=73,stditems!C1033=74),"装备位置:称号",IF(stditems!C1033=30,"装备位置:勋章",IF(stditems!C1033=28,"装备位置:马牌",IF(stditems!C1033=12,"装备位置:盾牌",IF(OR(stditems!C1033=66,stditems!C1033=67),"装备位置:时装衣服",IF(OR(stditems!C1033=68,stditems!C1033=69),"装备位置:时装武器",IF(OR(stditems!C1033=75,stditems!C1033=76,stditems!C1033=77),"装备位置:时装项链",IF(stditems!C1033=78,"装备位置:时装头盔",IF(OR(stditems!C1033=79,stditems!C1033=80),"装备位置:时装手镯",IF(OR(stditems!C1033=81,stditems!C1033=82),"装备位置:时装戒指",IF(stditems!C1033=83,"装备位置:时装勋章",IF(OR(stditems!C1033=84,stditems!C1033=85),"装备位置:时装腰带",IF(OR(stditems!C1033=86,stditems!C1033=87),"装备位置:时装靴子",IF(OR(stditems!C1033=88,stditems!C1033=89),"装备位置:时装宝石","其他物品"))))))))))))))))))))))))))))))))))))</f>
        <v>其他物品</v>
      </c>
      <c r="C1033" t="str">
        <f>IF(OR(stditems!C1033=5,stditems!C1033=10,stditems!C1033=11,stditems!C1033=30,stditems!C1033=16,stditems!C1033=12,stditems!C1033=25),0,IF(OR(stditems!C1033=15,stditems!C1033=19,stditems!C1033=20,stditems!C1033=21,stditems!C1033=22,stditems!C1033=23,stditems!C1033=24,stditems!C1033=26,stditems!C1033=28,stditems!C1033=29,stditems!C1033=30,stditems!C1033=53,stditems!C1033=62,stditems!C1033=63,stditems!C1033=64,stditems!C1033=65,stditems!C1033=90),stditems!D1033,""))</f>
        <v/>
      </c>
      <c r="D1033" t="str">
        <f>IF(ISNA( VLOOKUP(C1033,attrDesc!A:C,2,FALSE)),"", "\250/"&amp;VLOOKUP(C1033,attrDesc!A:C,2,FALSE)&amp;":"&amp;VLOOKUP(C1033,attrDesc!A:C,3,FALSE))</f>
        <v/>
      </c>
      <c r="H1033" t="str">
        <f t="shared" si="72"/>
        <v>151/其他物品</v>
      </c>
      <c r="I1033" t="str">
        <f t="shared" si="73"/>
        <v>洗练图纸[残卷]=151/其他物品</v>
      </c>
      <c r="J1033" t="str">
        <f t="shared" si="74"/>
        <v/>
      </c>
      <c r="K1033" t="str">
        <f t="shared" si="71"/>
        <v/>
      </c>
    </row>
    <row r="1034" spans="1:11" x14ac:dyDescent="0.2">
      <c r="A1034" t="str">
        <f>IF(LEN(stditems!B1034)=0,"",stditems!B1034)</f>
        <v>洗练图纸[普通]</v>
      </c>
      <c r="B1034" t="str">
        <f>IF(stditems!C1034=15,"装备位置:头盔",IF(OR(stditems!C1034=19,stditems!C1034=20,stditems!C1034=21),"装备位置:项链",IF(OR(stditems!C1034=5,stditems!C1034=6),"装备位置:武器",IF(OR(stditems!C1034=10,stditems!C1034=11),"装备位置:衣服",IF(stditems!C1034=16,"装备位置:斗笠",IF(OR(stditems!C1034=22,stditems!C1034=23),"装备位置:戒指",IF(OR(stditems!C1034=24,stditems!C1034=26),"装备位置:手镯",IF(stditems!C1034=31,"双击使用物品",IF(stditems!C1034=4,"书籍,双击使用",IF(stditems!C1034=25,"装备位置:毒符",IF(stditems!C1034=41,"任务物品",IF(stditems!C1034=56,"强化宝石",IF(stditems!C1034=0,"药品",IF(stditems!C1034=3,"卷轴",IF(stditems!C1034=43,"矿石",IF(stditems!C1034=2,"可使用物品",IF(stditems!C1034=64,"装备位置:腰带",IF(stditems!C1034=62,"装备位置:鞋子",IF(stditems!C1034=53,"装备位置:宝石\有气血石功能",IF(stditems!C1034=63,"装备位置:灵石",IF(stditems!C1034=65,"装备位置:官印",IF(stditems!C1034=90,"装备位置:灵玉",IF(OR(stditems!C1034=72,stditems!C1034=73,stditems!C1034=74),"装备位置:称号",IF(stditems!C1034=30,"装备位置:勋章",IF(stditems!C1034=28,"装备位置:马牌",IF(stditems!C1034=12,"装备位置:盾牌",IF(OR(stditems!C1034=66,stditems!C1034=67),"装备位置:时装衣服",IF(OR(stditems!C1034=68,stditems!C1034=69),"装备位置:时装武器",IF(OR(stditems!C1034=75,stditems!C1034=76,stditems!C1034=77),"装备位置:时装项链",IF(stditems!C1034=78,"装备位置:时装头盔",IF(OR(stditems!C1034=79,stditems!C1034=80),"装备位置:时装手镯",IF(OR(stditems!C1034=81,stditems!C1034=82),"装备位置:时装戒指",IF(stditems!C1034=83,"装备位置:时装勋章",IF(OR(stditems!C1034=84,stditems!C1034=85),"装备位置:时装腰带",IF(OR(stditems!C1034=86,stditems!C1034=87),"装备位置:时装靴子",IF(OR(stditems!C1034=88,stditems!C1034=89),"装备位置:时装宝石","其他物品"))))))))))))))))))))))))))))))))))))</f>
        <v>其他物品</v>
      </c>
      <c r="C1034" t="str">
        <f>IF(OR(stditems!C1034=5,stditems!C1034=10,stditems!C1034=11,stditems!C1034=30,stditems!C1034=16,stditems!C1034=12,stditems!C1034=25),0,IF(OR(stditems!C1034=15,stditems!C1034=19,stditems!C1034=20,stditems!C1034=21,stditems!C1034=22,stditems!C1034=23,stditems!C1034=24,stditems!C1034=26,stditems!C1034=28,stditems!C1034=29,stditems!C1034=30,stditems!C1034=53,stditems!C1034=62,stditems!C1034=63,stditems!C1034=64,stditems!C1034=65,stditems!C1034=90),stditems!D1034,""))</f>
        <v/>
      </c>
      <c r="D1034" t="str">
        <f>IF(ISNA( VLOOKUP(C1034,attrDesc!A:C,2,FALSE)),"", "\250/"&amp;VLOOKUP(C1034,attrDesc!A:C,2,FALSE)&amp;":"&amp;VLOOKUP(C1034,attrDesc!A:C,3,FALSE))</f>
        <v/>
      </c>
      <c r="H1034" t="str">
        <f t="shared" si="72"/>
        <v>151/其他物品</v>
      </c>
      <c r="I1034" t="str">
        <f t="shared" si="73"/>
        <v>洗练图纸[普通]=151/其他物品</v>
      </c>
      <c r="J1034" t="str">
        <f t="shared" si="74"/>
        <v/>
      </c>
      <c r="K1034" t="str">
        <f t="shared" si="71"/>
        <v/>
      </c>
    </row>
    <row r="1035" spans="1:11" x14ac:dyDescent="0.2">
      <c r="A1035" t="str">
        <f>IF(LEN(stditems!B1035)=0,"",stditems!B1035)</f>
        <v>洗练图纸[高级]</v>
      </c>
      <c r="B1035" t="str">
        <f>IF(stditems!C1035=15,"装备位置:头盔",IF(OR(stditems!C1035=19,stditems!C1035=20,stditems!C1035=21),"装备位置:项链",IF(OR(stditems!C1035=5,stditems!C1035=6),"装备位置:武器",IF(OR(stditems!C1035=10,stditems!C1035=11),"装备位置:衣服",IF(stditems!C1035=16,"装备位置:斗笠",IF(OR(stditems!C1035=22,stditems!C1035=23),"装备位置:戒指",IF(OR(stditems!C1035=24,stditems!C1035=26),"装备位置:手镯",IF(stditems!C1035=31,"双击使用物品",IF(stditems!C1035=4,"书籍,双击使用",IF(stditems!C1035=25,"装备位置:毒符",IF(stditems!C1035=41,"任务物品",IF(stditems!C1035=56,"强化宝石",IF(stditems!C1035=0,"药品",IF(stditems!C1035=3,"卷轴",IF(stditems!C1035=43,"矿石",IF(stditems!C1035=2,"可使用物品",IF(stditems!C1035=64,"装备位置:腰带",IF(stditems!C1035=62,"装备位置:鞋子",IF(stditems!C1035=53,"装备位置:宝石\有气血石功能",IF(stditems!C1035=63,"装备位置:灵石",IF(stditems!C1035=65,"装备位置:官印",IF(stditems!C1035=90,"装备位置:灵玉",IF(OR(stditems!C1035=72,stditems!C1035=73,stditems!C1035=74),"装备位置:称号",IF(stditems!C1035=30,"装备位置:勋章",IF(stditems!C1035=28,"装备位置:马牌",IF(stditems!C1035=12,"装备位置:盾牌",IF(OR(stditems!C1035=66,stditems!C1035=67),"装备位置:时装衣服",IF(OR(stditems!C1035=68,stditems!C1035=69),"装备位置:时装武器",IF(OR(stditems!C1035=75,stditems!C1035=76,stditems!C1035=77),"装备位置:时装项链",IF(stditems!C1035=78,"装备位置:时装头盔",IF(OR(stditems!C1035=79,stditems!C1035=80),"装备位置:时装手镯",IF(OR(stditems!C1035=81,stditems!C1035=82),"装备位置:时装戒指",IF(stditems!C1035=83,"装备位置:时装勋章",IF(OR(stditems!C1035=84,stditems!C1035=85),"装备位置:时装腰带",IF(OR(stditems!C1035=86,stditems!C1035=87),"装备位置:时装靴子",IF(OR(stditems!C1035=88,stditems!C1035=89),"装备位置:时装宝石","其他物品"))))))))))))))))))))))))))))))))))))</f>
        <v>其他物品</v>
      </c>
      <c r="C1035" t="str">
        <f>IF(OR(stditems!C1035=5,stditems!C1035=10,stditems!C1035=11,stditems!C1035=30,stditems!C1035=16,stditems!C1035=12,stditems!C1035=25),0,IF(OR(stditems!C1035=15,stditems!C1035=19,stditems!C1035=20,stditems!C1035=21,stditems!C1035=22,stditems!C1035=23,stditems!C1035=24,stditems!C1035=26,stditems!C1035=28,stditems!C1035=29,stditems!C1035=30,stditems!C1035=53,stditems!C1035=62,stditems!C1035=63,stditems!C1035=64,stditems!C1035=65,stditems!C1035=90),stditems!D1035,""))</f>
        <v/>
      </c>
      <c r="D1035" t="str">
        <f>IF(ISNA( VLOOKUP(C1035,attrDesc!A:C,2,FALSE)),"", "\250/"&amp;VLOOKUP(C1035,attrDesc!A:C,2,FALSE)&amp;":"&amp;VLOOKUP(C1035,attrDesc!A:C,3,FALSE))</f>
        <v/>
      </c>
      <c r="H1035" t="str">
        <f t="shared" si="72"/>
        <v>151/其他物品</v>
      </c>
      <c r="I1035" t="str">
        <f t="shared" si="73"/>
        <v>洗练图纸[高级]=151/其他物品</v>
      </c>
      <c r="J1035" t="str">
        <f t="shared" si="74"/>
        <v/>
      </c>
      <c r="K1035" t="str">
        <f t="shared" si="71"/>
        <v/>
      </c>
    </row>
    <row r="1036" spans="1:11" x14ac:dyDescent="0.2">
      <c r="A1036" t="str">
        <f>IF(LEN(stditems!B1036)=0,"",stditems!B1036)</f>
        <v>洗练图纸[极品]</v>
      </c>
      <c r="B1036" t="str">
        <f>IF(stditems!C1036=15,"装备位置:头盔",IF(OR(stditems!C1036=19,stditems!C1036=20,stditems!C1036=21),"装备位置:项链",IF(OR(stditems!C1036=5,stditems!C1036=6),"装备位置:武器",IF(OR(stditems!C1036=10,stditems!C1036=11),"装备位置:衣服",IF(stditems!C1036=16,"装备位置:斗笠",IF(OR(stditems!C1036=22,stditems!C1036=23),"装备位置:戒指",IF(OR(stditems!C1036=24,stditems!C1036=26),"装备位置:手镯",IF(stditems!C1036=31,"双击使用物品",IF(stditems!C1036=4,"书籍,双击使用",IF(stditems!C1036=25,"装备位置:毒符",IF(stditems!C1036=41,"任务物品",IF(stditems!C1036=56,"强化宝石",IF(stditems!C1036=0,"药品",IF(stditems!C1036=3,"卷轴",IF(stditems!C1036=43,"矿石",IF(stditems!C1036=2,"可使用物品",IF(stditems!C1036=64,"装备位置:腰带",IF(stditems!C1036=62,"装备位置:鞋子",IF(stditems!C1036=53,"装备位置:宝石\有气血石功能",IF(stditems!C1036=63,"装备位置:灵石",IF(stditems!C1036=65,"装备位置:官印",IF(stditems!C1036=90,"装备位置:灵玉",IF(OR(stditems!C1036=72,stditems!C1036=73,stditems!C1036=74),"装备位置:称号",IF(stditems!C1036=30,"装备位置:勋章",IF(stditems!C1036=28,"装备位置:马牌",IF(stditems!C1036=12,"装备位置:盾牌",IF(OR(stditems!C1036=66,stditems!C1036=67),"装备位置:时装衣服",IF(OR(stditems!C1036=68,stditems!C1036=69),"装备位置:时装武器",IF(OR(stditems!C1036=75,stditems!C1036=76,stditems!C1036=77),"装备位置:时装项链",IF(stditems!C1036=78,"装备位置:时装头盔",IF(OR(stditems!C1036=79,stditems!C1036=80),"装备位置:时装手镯",IF(OR(stditems!C1036=81,stditems!C1036=82),"装备位置:时装戒指",IF(stditems!C1036=83,"装备位置:时装勋章",IF(OR(stditems!C1036=84,stditems!C1036=85),"装备位置:时装腰带",IF(OR(stditems!C1036=86,stditems!C1036=87),"装备位置:时装靴子",IF(OR(stditems!C1036=88,stditems!C1036=89),"装备位置:时装宝石","其他物品"))))))))))))))))))))))))))))))))))))</f>
        <v>其他物品</v>
      </c>
      <c r="C1036" t="str">
        <f>IF(OR(stditems!C1036=5,stditems!C1036=10,stditems!C1036=11,stditems!C1036=30,stditems!C1036=16,stditems!C1036=12,stditems!C1036=25),0,IF(OR(stditems!C1036=15,stditems!C1036=19,stditems!C1036=20,stditems!C1036=21,stditems!C1036=22,stditems!C1036=23,stditems!C1036=24,stditems!C1036=26,stditems!C1036=28,stditems!C1036=29,stditems!C1036=30,stditems!C1036=53,stditems!C1036=62,stditems!C1036=63,stditems!C1036=64,stditems!C1036=65,stditems!C1036=90),stditems!D1036,""))</f>
        <v/>
      </c>
      <c r="D1036" t="str">
        <f>IF(ISNA( VLOOKUP(C1036,attrDesc!A:C,2,FALSE)),"", "\250/"&amp;VLOOKUP(C1036,attrDesc!A:C,2,FALSE)&amp;":"&amp;VLOOKUP(C1036,attrDesc!A:C,3,FALSE))</f>
        <v/>
      </c>
      <c r="H1036" t="str">
        <f t="shared" si="72"/>
        <v>151/其他物品</v>
      </c>
      <c r="I1036" t="str">
        <f t="shared" si="73"/>
        <v>洗练图纸[极品]=151/其他物品</v>
      </c>
      <c r="J1036" t="str">
        <f t="shared" si="74"/>
        <v/>
      </c>
      <c r="K1036" t="str">
        <f t="shared" si="71"/>
        <v/>
      </c>
    </row>
    <row r="1037" spans="1:11" x14ac:dyDescent="0.2">
      <c r="A1037" t="str">
        <f>IF(LEN(stditems!B1037)=0,"",stditems!B1037)</f>
        <v>宣传礼包</v>
      </c>
      <c r="B1037" t="str">
        <f>IF(stditems!C1037=15,"装备位置:头盔",IF(OR(stditems!C1037=19,stditems!C1037=20,stditems!C1037=21),"装备位置:项链",IF(OR(stditems!C1037=5,stditems!C1037=6),"装备位置:武器",IF(OR(stditems!C1037=10,stditems!C1037=11),"装备位置:衣服",IF(stditems!C1037=16,"装备位置:斗笠",IF(OR(stditems!C1037=22,stditems!C1037=23),"装备位置:戒指",IF(OR(stditems!C1037=24,stditems!C1037=26),"装备位置:手镯",IF(stditems!C1037=31,"双击使用物品",IF(stditems!C1037=4,"书籍,双击使用",IF(stditems!C1037=25,"装备位置:毒符",IF(stditems!C1037=41,"任务物品",IF(stditems!C1037=56,"强化宝石",IF(stditems!C1037=0,"药品",IF(stditems!C1037=3,"卷轴",IF(stditems!C1037=43,"矿石",IF(stditems!C1037=2,"可使用物品",IF(stditems!C1037=64,"装备位置:腰带",IF(stditems!C1037=62,"装备位置:鞋子",IF(stditems!C1037=53,"装备位置:宝石\有气血石功能",IF(stditems!C1037=63,"装备位置:灵石",IF(stditems!C1037=65,"装备位置:官印",IF(stditems!C1037=90,"装备位置:灵玉",IF(OR(stditems!C1037=72,stditems!C1037=73,stditems!C1037=74),"装备位置:称号",IF(stditems!C1037=30,"装备位置:勋章",IF(stditems!C1037=28,"装备位置:马牌",IF(stditems!C1037=12,"装备位置:盾牌",IF(OR(stditems!C1037=66,stditems!C1037=67),"装备位置:时装衣服",IF(OR(stditems!C1037=68,stditems!C1037=69),"装备位置:时装武器",IF(OR(stditems!C1037=75,stditems!C1037=76,stditems!C1037=77),"装备位置:时装项链",IF(stditems!C1037=78,"装备位置:时装头盔",IF(OR(stditems!C1037=79,stditems!C1037=80),"装备位置:时装手镯",IF(OR(stditems!C1037=81,stditems!C1037=82),"装备位置:时装戒指",IF(stditems!C1037=83,"装备位置:时装勋章",IF(OR(stditems!C1037=84,stditems!C1037=85),"装备位置:时装腰带",IF(OR(stditems!C1037=86,stditems!C1037=87),"装备位置:时装靴子",IF(OR(stditems!C1037=88,stditems!C1037=89),"装备位置:时装宝石","其他物品"))))))))))))))))))))))))))))))))))))</f>
        <v>其他物品</v>
      </c>
      <c r="C1037" t="str">
        <f>IF(OR(stditems!C1037=5,stditems!C1037=10,stditems!C1037=11,stditems!C1037=30,stditems!C1037=16,stditems!C1037=12,stditems!C1037=25),0,IF(OR(stditems!C1037=15,stditems!C1037=19,stditems!C1037=20,stditems!C1037=21,stditems!C1037=22,stditems!C1037=23,stditems!C1037=24,stditems!C1037=26,stditems!C1037=28,stditems!C1037=29,stditems!C1037=30,stditems!C1037=53,stditems!C1037=62,stditems!C1037=63,stditems!C1037=64,stditems!C1037=65,stditems!C1037=90),stditems!D1037,""))</f>
        <v/>
      </c>
      <c r="D1037" t="str">
        <f>IF(ISNA( VLOOKUP(C1037,attrDesc!A:C,2,FALSE)),"", "\250/"&amp;VLOOKUP(C1037,attrDesc!A:C,2,FALSE)&amp;":"&amp;VLOOKUP(C1037,attrDesc!A:C,3,FALSE))</f>
        <v/>
      </c>
      <c r="H1037" t="str">
        <f t="shared" si="72"/>
        <v>151/其他物品</v>
      </c>
      <c r="I1037" t="str">
        <f t="shared" si="73"/>
        <v>宣传礼包=151/其他物品</v>
      </c>
      <c r="J1037" t="str">
        <f t="shared" si="74"/>
        <v/>
      </c>
      <c r="K1037" t="str">
        <f t="shared" si="71"/>
        <v/>
      </c>
    </row>
    <row r="1038" spans="1:11" x14ac:dyDescent="0.2">
      <c r="A1038" t="str">
        <f>IF(LEN(stditems!B1038)=0,"",stditems!B1038)</f>
        <v>亡魂精元</v>
      </c>
      <c r="B1038" t="str">
        <f>IF(stditems!C1038=15,"装备位置:头盔",IF(OR(stditems!C1038=19,stditems!C1038=20,stditems!C1038=21),"装备位置:项链",IF(OR(stditems!C1038=5,stditems!C1038=6),"装备位置:武器",IF(OR(stditems!C1038=10,stditems!C1038=11),"装备位置:衣服",IF(stditems!C1038=16,"装备位置:斗笠",IF(OR(stditems!C1038=22,stditems!C1038=23),"装备位置:戒指",IF(OR(stditems!C1038=24,stditems!C1038=26),"装备位置:手镯",IF(stditems!C1038=31,"双击使用物品",IF(stditems!C1038=4,"书籍,双击使用",IF(stditems!C1038=25,"装备位置:毒符",IF(stditems!C1038=41,"任务物品",IF(stditems!C1038=56,"强化宝石",IF(stditems!C1038=0,"药品",IF(stditems!C1038=3,"卷轴",IF(stditems!C1038=43,"矿石",IF(stditems!C1038=2,"可使用物品",IF(stditems!C1038=64,"装备位置:腰带",IF(stditems!C1038=62,"装备位置:鞋子",IF(stditems!C1038=53,"装备位置:宝石\有气血石功能",IF(stditems!C1038=63,"装备位置:灵石",IF(stditems!C1038=65,"装备位置:官印",IF(stditems!C1038=90,"装备位置:灵玉",IF(OR(stditems!C1038=72,stditems!C1038=73,stditems!C1038=74),"装备位置:称号",IF(stditems!C1038=30,"装备位置:勋章",IF(stditems!C1038=28,"装备位置:马牌",IF(stditems!C1038=12,"装备位置:盾牌",IF(OR(stditems!C1038=66,stditems!C1038=67),"装备位置:时装衣服",IF(OR(stditems!C1038=68,stditems!C1038=69),"装备位置:时装武器",IF(OR(stditems!C1038=75,stditems!C1038=76,stditems!C1038=77),"装备位置:时装项链",IF(stditems!C1038=78,"装备位置:时装头盔",IF(OR(stditems!C1038=79,stditems!C1038=80),"装备位置:时装手镯",IF(OR(stditems!C1038=81,stditems!C1038=82),"装备位置:时装戒指",IF(stditems!C1038=83,"装备位置:时装勋章",IF(OR(stditems!C1038=84,stditems!C1038=85),"装备位置:时装腰带",IF(OR(stditems!C1038=86,stditems!C1038=87),"装备位置:时装靴子",IF(OR(stditems!C1038=88,stditems!C1038=89),"装备位置:时装宝石","其他物品"))))))))))))))))))))))))))))))))))))</f>
        <v>其他物品</v>
      </c>
      <c r="C1038" t="str">
        <f>IF(OR(stditems!C1038=5,stditems!C1038=10,stditems!C1038=11,stditems!C1038=30,stditems!C1038=16,stditems!C1038=12,stditems!C1038=25),0,IF(OR(stditems!C1038=15,stditems!C1038=19,stditems!C1038=20,stditems!C1038=21,stditems!C1038=22,stditems!C1038=23,stditems!C1038=24,stditems!C1038=26,stditems!C1038=28,stditems!C1038=29,stditems!C1038=30,stditems!C1038=53,stditems!C1038=62,stditems!C1038=63,stditems!C1038=64,stditems!C1038=65,stditems!C1038=90),stditems!D1038,""))</f>
        <v/>
      </c>
      <c r="D1038" t="str">
        <f>IF(ISNA( VLOOKUP(C1038,attrDesc!A:C,2,FALSE)),"", "\250/"&amp;VLOOKUP(C1038,attrDesc!A:C,2,FALSE)&amp;":"&amp;VLOOKUP(C1038,attrDesc!A:C,3,FALSE))</f>
        <v/>
      </c>
      <c r="H1038" t="str">
        <f t="shared" si="72"/>
        <v>151/其他物品</v>
      </c>
      <c r="I1038" t="str">
        <f t="shared" si="73"/>
        <v>亡魂精元=151/其他物品</v>
      </c>
      <c r="J1038" t="str">
        <f t="shared" si="74"/>
        <v/>
      </c>
      <c r="K1038" t="str">
        <f t="shared" si="71"/>
        <v/>
      </c>
    </row>
    <row r="1039" spans="1:11" x14ac:dyDescent="0.2">
      <c r="A1039" t="str">
        <f>IF(LEN(stditems!B1039)=0,"",stditems!B1039)</f>
        <v>战宠内丹</v>
      </c>
      <c r="B1039" t="str">
        <f>IF(stditems!C1039=15,"装备位置:头盔",IF(OR(stditems!C1039=19,stditems!C1039=20,stditems!C1039=21),"装备位置:项链",IF(OR(stditems!C1039=5,stditems!C1039=6),"装备位置:武器",IF(OR(stditems!C1039=10,stditems!C1039=11),"装备位置:衣服",IF(stditems!C1039=16,"装备位置:斗笠",IF(OR(stditems!C1039=22,stditems!C1039=23),"装备位置:戒指",IF(OR(stditems!C1039=24,stditems!C1039=26),"装备位置:手镯",IF(stditems!C1039=31,"双击使用物品",IF(stditems!C1039=4,"书籍,双击使用",IF(stditems!C1039=25,"装备位置:毒符",IF(stditems!C1039=41,"任务物品",IF(stditems!C1039=56,"强化宝石",IF(stditems!C1039=0,"药品",IF(stditems!C1039=3,"卷轴",IF(stditems!C1039=43,"矿石",IF(stditems!C1039=2,"可使用物品",IF(stditems!C1039=64,"装备位置:腰带",IF(stditems!C1039=62,"装备位置:鞋子",IF(stditems!C1039=53,"装备位置:宝石\有气血石功能",IF(stditems!C1039=63,"装备位置:灵石",IF(stditems!C1039=65,"装备位置:官印",IF(stditems!C1039=90,"装备位置:灵玉",IF(OR(stditems!C1039=72,stditems!C1039=73,stditems!C1039=74),"装备位置:称号",IF(stditems!C1039=30,"装备位置:勋章",IF(stditems!C1039=28,"装备位置:马牌",IF(stditems!C1039=12,"装备位置:盾牌",IF(OR(stditems!C1039=66,stditems!C1039=67),"装备位置:时装衣服",IF(OR(stditems!C1039=68,stditems!C1039=69),"装备位置:时装武器",IF(OR(stditems!C1039=75,stditems!C1039=76,stditems!C1039=77),"装备位置:时装项链",IF(stditems!C1039=78,"装备位置:时装头盔",IF(OR(stditems!C1039=79,stditems!C1039=80),"装备位置:时装手镯",IF(OR(stditems!C1039=81,stditems!C1039=82),"装备位置:时装戒指",IF(stditems!C1039=83,"装备位置:时装勋章",IF(OR(stditems!C1039=84,stditems!C1039=85),"装备位置:时装腰带",IF(OR(stditems!C1039=86,stditems!C1039=87),"装备位置:时装靴子",IF(OR(stditems!C1039=88,stditems!C1039=89),"装备位置:时装宝石","其他物品"))))))))))))))))))))))))))))))))))))</f>
        <v>其他物品</v>
      </c>
      <c r="C1039" t="str">
        <f>IF(OR(stditems!C1039=5,stditems!C1039=10,stditems!C1039=11,stditems!C1039=30,stditems!C1039=16,stditems!C1039=12,stditems!C1039=25),0,IF(OR(stditems!C1039=15,stditems!C1039=19,stditems!C1039=20,stditems!C1039=21,stditems!C1039=22,stditems!C1039=23,stditems!C1039=24,stditems!C1039=26,stditems!C1039=28,stditems!C1039=29,stditems!C1039=30,stditems!C1039=53,stditems!C1039=62,stditems!C1039=63,stditems!C1039=64,stditems!C1039=65,stditems!C1039=90),stditems!D1039,""))</f>
        <v/>
      </c>
      <c r="D1039" t="str">
        <f>IF(ISNA( VLOOKUP(C1039,attrDesc!A:C,2,FALSE)),"", "\250/"&amp;VLOOKUP(C1039,attrDesc!A:C,2,FALSE)&amp;":"&amp;VLOOKUP(C1039,attrDesc!A:C,3,FALSE))</f>
        <v/>
      </c>
      <c r="H1039" t="str">
        <f t="shared" si="72"/>
        <v>151/其他物品</v>
      </c>
      <c r="I1039" t="str">
        <f t="shared" si="73"/>
        <v>战宠内丹=151/其他物品</v>
      </c>
      <c r="J1039" t="str">
        <f t="shared" si="74"/>
        <v/>
      </c>
      <c r="K1039" t="str">
        <f t="shared" si="71"/>
        <v/>
      </c>
    </row>
    <row r="1040" spans="1:11" x14ac:dyDescent="0.2">
      <c r="A1040" t="str">
        <f>IF(LEN(stditems!B1040)=0,"",stditems!B1040)</f>
        <v>战宠精元</v>
      </c>
      <c r="B1040" t="str">
        <f>IF(stditems!C1040=15,"装备位置:头盔",IF(OR(stditems!C1040=19,stditems!C1040=20,stditems!C1040=21),"装备位置:项链",IF(OR(stditems!C1040=5,stditems!C1040=6),"装备位置:武器",IF(OR(stditems!C1040=10,stditems!C1040=11),"装备位置:衣服",IF(stditems!C1040=16,"装备位置:斗笠",IF(OR(stditems!C1040=22,stditems!C1040=23),"装备位置:戒指",IF(OR(stditems!C1040=24,stditems!C1040=26),"装备位置:手镯",IF(stditems!C1040=31,"双击使用物品",IF(stditems!C1040=4,"书籍,双击使用",IF(stditems!C1040=25,"装备位置:毒符",IF(stditems!C1040=41,"任务物品",IF(stditems!C1040=56,"强化宝石",IF(stditems!C1040=0,"药品",IF(stditems!C1040=3,"卷轴",IF(stditems!C1040=43,"矿石",IF(stditems!C1040=2,"可使用物品",IF(stditems!C1040=64,"装备位置:腰带",IF(stditems!C1040=62,"装备位置:鞋子",IF(stditems!C1040=53,"装备位置:宝石\有气血石功能",IF(stditems!C1040=63,"装备位置:灵石",IF(stditems!C1040=65,"装备位置:官印",IF(stditems!C1040=90,"装备位置:灵玉",IF(OR(stditems!C1040=72,stditems!C1040=73,stditems!C1040=74),"装备位置:称号",IF(stditems!C1040=30,"装备位置:勋章",IF(stditems!C1040=28,"装备位置:马牌",IF(stditems!C1040=12,"装备位置:盾牌",IF(OR(stditems!C1040=66,stditems!C1040=67),"装备位置:时装衣服",IF(OR(stditems!C1040=68,stditems!C1040=69),"装备位置:时装武器",IF(OR(stditems!C1040=75,stditems!C1040=76,stditems!C1040=77),"装备位置:时装项链",IF(stditems!C1040=78,"装备位置:时装头盔",IF(OR(stditems!C1040=79,stditems!C1040=80),"装备位置:时装手镯",IF(OR(stditems!C1040=81,stditems!C1040=82),"装备位置:时装戒指",IF(stditems!C1040=83,"装备位置:时装勋章",IF(OR(stditems!C1040=84,stditems!C1040=85),"装备位置:时装腰带",IF(OR(stditems!C1040=86,stditems!C1040=87),"装备位置:时装靴子",IF(OR(stditems!C1040=88,stditems!C1040=89),"装备位置:时装宝石","其他物品"))))))))))))))))))))))))))))))))))))</f>
        <v>其他物品</v>
      </c>
      <c r="C1040" t="str">
        <f>IF(OR(stditems!C1040=5,stditems!C1040=10,stditems!C1040=11,stditems!C1040=30,stditems!C1040=16,stditems!C1040=12,stditems!C1040=25),0,IF(OR(stditems!C1040=15,stditems!C1040=19,stditems!C1040=20,stditems!C1040=21,stditems!C1040=22,stditems!C1040=23,stditems!C1040=24,stditems!C1040=26,stditems!C1040=28,stditems!C1040=29,stditems!C1040=30,stditems!C1040=53,stditems!C1040=62,stditems!C1040=63,stditems!C1040=64,stditems!C1040=65,stditems!C1040=90),stditems!D1040,""))</f>
        <v/>
      </c>
      <c r="D1040" t="str">
        <f>IF(ISNA( VLOOKUP(C1040,attrDesc!A:C,2,FALSE)),"", "\250/"&amp;VLOOKUP(C1040,attrDesc!A:C,2,FALSE)&amp;":"&amp;VLOOKUP(C1040,attrDesc!A:C,3,FALSE))</f>
        <v/>
      </c>
      <c r="H1040" t="str">
        <f t="shared" si="72"/>
        <v>151/其他物品</v>
      </c>
      <c r="I1040" t="str">
        <f t="shared" si="73"/>
        <v>战宠精元=151/其他物品</v>
      </c>
      <c r="J1040" t="str">
        <f t="shared" si="74"/>
        <v/>
      </c>
      <c r="K1040" t="str">
        <f t="shared" si="71"/>
        <v/>
      </c>
    </row>
    <row r="1041" spans="1:11" x14ac:dyDescent="0.2">
      <c r="A1041" t="str">
        <f>IF(LEN(stditems!B1041)=0,"",stditems!B1041)</f>
        <v>黄金钥匙</v>
      </c>
      <c r="B1041" t="str">
        <f>IF(stditems!C1041=15,"装备位置:头盔",IF(OR(stditems!C1041=19,stditems!C1041=20,stditems!C1041=21),"装备位置:项链",IF(OR(stditems!C1041=5,stditems!C1041=6),"装备位置:武器",IF(OR(stditems!C1041=10,stditems!C1041=11),"装备位置:衣服",IF(stditems!C1041=16,"装备位置:斗笠",IF(OR(stditems!C1041=22,stditems!C1041=23),"装备位置:戒指",IF(OR(stditems!C1041=24,stditems!C1041=26),"装备位置:手镯",IF(stditems!C1041=31,"双击使用物品",IF(stditems!C1041=4,"书籍,双击使用",IF(stditems!C1041=25,"装备位置:毒符",IF(stditems!C1041=41,"任务物品",IF(stditems!C1041=56,"强化宝石",IF(stditems!C1041=0,"药品",IF(stditems!C1041=3,"卷轴",IF(stditems!C1041=43,"矿石",IF(stditems!C1041=2,"可使用物品",IF(stditems!C1041=64,"装备位置:腰带",IF(stditems!C1041=62,"装备位置:鞋子",IF(stditems!C1041=53,"装备位置:宝石\有气血石功能",IF(stditems!C1041=63,"装备位置:灵石",IF(stditems!C1041=65,"装备位置:官印",IF(stditems!C1041=90,"装备位置:灵玉",IF(OR(stditems!C1041=72,stditems!C1041=73,stditems!C1041=74),"装备位置:称号",IF(stditems!C1041=30,"装备位置:勋章",IF(stditems!C1041=28,"装备位置:马牌",IF(stditems!C1041=12,"装备位置:盾牌",IF(OR(stditems!C1041=66,stditems!C1041=67),"装备位置:时装衣服",IF(OR(stditems!C1041=68,stditems!C1041=69),"装备位置:时装武器",IF(OR(stditems!C1041=75,stditems!C1041=76,stditems!C1041=77),"装备位置:时装项链",IF(stditems!C1041=78,"装备位置:时装头盔",IF(OR(stditems!C1041=79,stditems!C1041=80),"装备位置:时装手镯",IF(OR(stditems!C1041=81,stditems!C1041=82),"装备位置:时装戒指",IF(stditems!C1041=83,"装备位置:时装勋章",IF(OR(stditems!C1041=84,stditems!C1041=85),"装备位置:时装腰带",IF(OR(stditems!C1041=86,stditems!C1041=87),"装备位置:时装靴子",IF(OR(stditems!C1041=88,stditems!C1041=89),"装备位置:时装宝石","其他物品"))))))))))))))))))))))))))))))))))))</f>
        <v>其他物品</v>
      </c>
      <c r="C1041" t="str">
        <f>IF(OR(stditems!C1041=5,stditems!C1041=10,stditems!C1041=11,stditems!C1041=30,stditems!C1041=16,stditems!C1041=12,stditems!C1041=25),0,IF(OR(stditems!C1041=15,stditems!C1041=19,stditems!C1041=20,stditems!C1041=21,stditems!C1041=22,stditems!C1041=23,stditems!C1041=24,stditems!C1041=26,stditems!C1041=28,stditems!C1041=29,stditems!C1041=30,stditems!C1041=53,stditems!C1041=62,stditems!C1041=63,stditems!C1041=64,stditems!C1041=65,stditems!C1041=90),stditems!D1041,""))</f>
        <v/>
      </c>
      <c r="D1041" t="str">
        <f>IF(ISNA( VLOOKUP(C1041,attrDesc!A:C,2,FALSE)),"", "\250/"&amp;VLOOKUP(C1041,attrDesc!A:C,2,FALSE)&amp;":"&amp;VLOOKUP(C1041,attrDesc!A:C,3,FALSE))</f>
        <v/>
      </c>
      <c r="H1041" t="str">
        <f t="shared" si="72"/>
        <v>151/其他物品</v>
      </c>
      <c r="I1041" t="str">
        <f t="shared" si="73"/>
        <v>黄金钥匙=151/其他物品</v>
      </c>
      <c r="J1041" t="str">
        <f t="shared" si="74"/>
        <v/>
      </c>
      <c r="K1041" t="str">
        <f t="shared" si="71"/>
        <v/>
      </c>
    </row>
    <row r="1042" spans="1:11" x14ac:dyDescent="0.2">
      <c r="A1042" t="str">
        <f>IF(LEN(stditems!B1042)=0,"",stditems!B1042)</f>
        <v>黄金宝箱</v>
      </c>
      <c r="B1042" t="str">
        <f>IF(stditems!C1042=15,"装备位置:头盔",IF(OR(stditems!C1042=19,stditems!C1042=20,stditems!C1042=21),"装备位置:项链",IF(OR(stditems!C1042=5,stditems!C1042=6),"装备位置:武器",IF(OR(stditems!C1042=10,stditems!C1042=11),"装备位置:衣服",IF(stditems!C1042=16,"装备位置:斗笠",IF(OR(stditems!C1042=22,stditems!C1042=23),"装备位置:戒指",IF(OR(stditems!C1042=24,stditems!C1042=26),"装备位置:手镯",IF(stditems!C1042=31,"双击使用物品",IF(stditems!C1042=4,"书籍,双击使用",IF(stditems!C1042=25,"装备位置:毒符",IF(stditems!C1042=41,"任务物品",IF(stditems!C1042=56,"强化宝石",IF(stditems!C1042=0,"药品",IF(stditems!C1042=3,"卷轴",IF(stditems!C1042=43,"矿石",IF(stditems!C1042=2,"可使用物品",IF(stditems!C1042=64,"装备位置:腰带",IF(stditems!C1042=62,"装备位置:鞋子",IF(stditems!C1042=53,"装备位置:宝石\有气血石功能",IF(stditems!C1042=63,"装备位置:灵石",IF(stditems!C1042=65,"装备位置:官印",IF(stditems!C1042=90,"装备位置:灵玉",IF(OR(stditems!C1042=72,stditems!C1042=73,stditems!C1042=74),"装备位置:称号",IF(stditems!C1042=30,"装备位置:勋章",IF(stditems!C1042=28,"装备位置:马牌",IF(stditems!C1042=12,"装备位置:盾牌",IF(OR(stditems!C1042=66,stditems!C1042=67),"装备位置:时装衣服",IF(OR(stditems!C1042=68,stditems!C1042=69),"装备位置:时装武器",IF(OR(stditems!C1042=75,stditems!C1042=76,stditems!C1042=77),"装备位置:时装项链",IF(stditems!C1042=78,"装备位置:时装头盔",IF(OR(stditems!C1042=79,stditems!C1042=80),"装备位置:时装手镯",IF(OR(stditems!C1042=81,stditems!C1042=82),"装备位置:时装戒指",IF(stditems!C1042=83,"装备位置:时装勋章",IF(OR(stditems!C1042=84,stditems!C1042=85),"装备位置:时装腰带",IF(OR(stditems!C1042=86,stditems!C1042=87),"装备位置:时装靴子",IF(OR(stditems!C1042=88,stditems!C1042=89),"装备位置:时装宝石","其他物品"))))))))))))))))))))))))))))))))))))</f>
        <v>其他物品</v>
      </c>
      <c r="C1042" t="str">
        <f>IF(OR(stditems!C1042=5,stditems!C1042=10,stditems!C1042=11,stditems!C1042=30,stditems!C1042=16,stditems!C1042=12,stditems!C1042=25),0,IF(OR(stditems!C1042=15,stditems!C1042=19,stditems!C1042=20,stditems!C1042=21,stditems!C1042=22,stditems!C1042=23,stditems!C1042=24,stditems!C1042=26,stditems!C1042=28,stditems!C1042=29,stditems!C1042=30,stditems!C1042=53,stditems!C1042=62,stditems!C1042=63,stditems!C1042=64,stditems!C1042=65,stditems!C1042=90),stditems!D1042,""))</f>
        <v/>
      </c>
      <c r="D1042" t="str">
        <f>IF(ISNA( VLOOKUP(C1042,attrDesc!A:C,2,FALSE)),"", "\250/"&amp;VLOOKUP(C1042,attrDesc!A:C,2,FALSE)&amp;":"&amp;VLOOKUP(C1042,attrDesc!A:C,3,FALSE))</f>
        <v/>
      </c>
      <c r="H1042" t="str">
        <f t="shared" si="72"/>
        <v>151/其他物品</v>
      </c>
      <c r="I1042" t="str">
        <f t="shared" si="73"/>
        <v>黄金宝箱=151/其他物品</v>
      </c>
      <c r="J1042" t="str">
        <f t="shared" si="74"/>
        <v/>
      </c>
      <c r="K1042" t="str">
        <f t="shared" si="71"/>
        <v/>
      </c>
    </row>
    <row r="1043" spans="1:11" x14ac:dyDescent="0.2">
      <c r="A1043" t="str">
        <f>IF(LEN(stditems!B1043)=0,"",stditems!B1043)</f>
        <v>洛阳铲</v>
      </c>
      <c r="B1043" t="str">
        <f>IF(stditems!C1043=15,"装备位置:头盔",IF(OR(stditems!C1043=19,stditems!C1043=20,stditems!C1043=21),"装备位置:项链",IF(OR(stditems!C1043=5,stditems!C1043=6),"装备位置:武器",IF(OR(stditems!C1043=10,stditems!C1043=11),"装备位置:衣服",IF(stditems!C1043=16,"装备位置:斗笠",IF(OR(stditems!C1043=22,stditems!C1043=23),"装备位置:戒指",IF(OR(stditems!C1043=24,stditems!C1043=26),"装备位置:手镯",IF(stditems!C1043=31,"双击使用物品",IF(stditems!C1043=4,"书籍,双击使用",IF(stditems!C1043=25,"装备位置:毒符",IF(stditems!C1043=41,"任务物品",IF(stditems!C1043=56,"强化宝石",IF(stditems!C1043=0,"药品",IF(stditems!C1043=3,"卷轴",IF(stditems!C1043=43,"矿石",IF(stditems!C1043=2,"可使用物品",IF(stditems!C1043=64,"装备位置:腰带",IF(stditems!C1043=62,"装备位置:鞋子",IF(stditems!C1043=53,"装备位置:宝石\有气血石功能",IF(stditems!C1043=63,"装备位置:灵石",IF(stditems!C1043=65,"装备位置:官印",IF(stditems!C1043=90,"装备位置:灵玉",IF(OR(stditems!C1043=72,stditems!C1043=73,stditems!C1043=74),"装备位置:称号",IF(stditems!C1043=30,"装备位置:勋章",IF(stditems!C1043=28,"装备位置:马牌",IF(stditems!C1043=12,"装备位置:盾牌",IF(OR(stditems!C1043=66,stditems!C1043=67),"装备位置:时装衣服",IF(OR(stditems!C1043=68,stditems!C1043=69),"装备位置:时装武器",IF(OR(stditems!C1043=75,stditems!C1043=76,stditems!C1043=77),"装备位置:时装项链",IF(stditems!C1043=78,"装备位置:时装头盔",IF(OR(stditems!C1043=79,stditems!C1043=80),"装备位置:时装手镯",IF(OR(stditems!C1043=81,stditems!C1043=82),"装备位置:时装戒指",IF(stditems!C1043=83,"装备位置:时装勋章",IF(OR(stditems!C1043=84,stditems!C1043=85),"装备位置:时装腰带",IF(OR(stditems!C1043=86,stditems!C1043=87),"装备位置:时装靴子",IF(OR(stditems!C1043=88,stditems!C1043=89),"装备位置:时装宝石","其他物品"))))))))))))))))))))))))))))))))))))</f>
        <v>其他物品</v>
      </c>
      <c r="C1043" t="str">
        <f>IF(OR(stditems!C1043=5,stditems!C1043=10,stditems!C1043=11,stditems!C1043=30,stditems!C1043=16,stditems!C1043=12,stditems!C1043=25),0,IF(OR(stditems!C1043=15,stditems!C1043=19,stditems!C1043=20,stditems!C1043=21,stditems!C1043=22,stditems!C1043=23,stditems!C1043=24,stditems!C1043=26,stditems!C1043=28,stditems!C1043=29,stditems!C1043=30,stditems!C1043=53,stditems!C1043=62,stditems!C1043=63,stditems!C1043=64,stditems!C1043=65,stditems!C1043=90),stditems!D1043,""))</f>
        <v/>
      </c>
      <c r="D1043" t="str">
        <f>IF(ISNA( VLOOKUP(C1043,attrDesc!A:C,2,FALSE)),"", "\250/"&amp;VLOOKUP(C1043,attrDesc!A:C,2,FALSE)&amp;":"&amp;VLOOKUP(C1043,attrDesc!A:C,3,FALSE))</f>
        <v/>
      </c>
      <c r="H1043" t="str">
        <f t="shared" si="72"/>
        <v>151/其他物品</v>
      </c>
      <c r="I1043" t="str">
        <f t="shared" si="73"/>
        <v>洛阳铲=151/其他物品</v>
      </c>
      <c r="J1043" t="str">
        <f t="shared" si="74"/>
        <v/>
      </c>
      <c r="K1043" t="str">
        <f t="shared" si="71"/>
        <v/>
      </c>
    </row>
    <row r="1044" spans="1:11" x14ac:dyDescent="0.2">
      <c r="A1044" t="str">
        <f>IF(LEN(stditems!B1044)=0,"",stditems!B1044)</f>
        <v>任务卡</v>
      </c>
      <c r="B1044" t="str">
        <f>IF(stditems!C1044=15,"装备位置:头盔",IF(OR(stditems!C1044=19,stditems!C1044=20,stditems!C1044=21),"装备位置:项链",IF(OR(stditems!C1044=5,stditems!C1044=6),"装备位置:武器",IF(OR(stditems!C1044=10,stditems!C1044=11),"装备位置:衣服",IF(stditems!C1044=16,"装备位置:斗笠",IF(OR(stditems!C1044=22,stditems!C1044=23),"装备位置:戒指",IF(OR(stditems!C1044=24,stditems!C1044=26),"装备位置:手镯",IF(stditems!C1044=31,"双击使用物品",IF(stditems!C1044=4,"书籍,双击使用",IF(stditems!C1044=25,"装备位置:毒符",IF(stditems!C1044=41,"任务物品",IF(stditems!C1044=56,"强化宝石",IF(stditems!C1044=0,"药品",IF(stditems!C1044=3,"卷轴",IF(stditems!C1044=43,"矿石",IF(stditems!C1044=2,"可使用物品",IF(stditems!C1044=64,"装备位置:腰带",IF(stditems!C1044=62,"装备位置:鞋子",IF(stditems!C1044=53,"装备位置:宝石\有气血石功能",IF(stditems!C1044=63,"装备位置:灵石",IF(stditems!C1044=65,"装备位置:官印",IF(stditems!C1044=90,"装备位置:灵玉",IF(OR(stditems!C1044=72,stditems!C1044=73,stditems!C1044=74),"装备位置:称号",IF(stditems!C1044=30,"装备位置:勋章",IF(stditems!C1044=28,"装备位置:马牌",IF(stditems!C1044=12,"装备位置:盾牌",IF(OR(stditems!C1044=66,stditems!C1044=67),"装备位置:时装衣服",IF(OR(stditems!C1044=68,stditems!C1044=69),"装备位置:时装武器",IF(OR(stditems!C1044=75,stditems!C1044=76,stditems!C1044=77),"装备位置:时装项链",IF(stditems!C1044=78,"装备位置:时装头盔",IF(OR(stditems!C1044=79,stditems!C1044=80),"装备位置:时装手镯",IF(OR(stditems!C1044=81,stditems!C1044=82),"装备位置:时装戒指",IF(stditems!C1044=83,"装备位置:时装勋章",IF(OR(stditems!C1044=84,stditems!C1044=85),"装备位置:时装腰带",IF(OR(stditems!C1044=86,stditems!C1044=87),"装备位置:时装靴子",IF(OR(stditems!C1044=88,stditems!C1044=89),"装备位置:时装宝石","其他物品"))))))))))))))))))))))))))))))))))))</f>
        <v>其他物品</v>
      </c>
      <c r="C1044" t="str">
        <f>IF(OR(stditems!C1044=5,stditems!C1044=10,stditems!C1044=11,stditems!C1044=30,stditems!C1044=16,stditems!C1044=12,stditems!C1044=25),0,IF(OR(stditems!C1044=15,stditems!C1044=19,stditems!C1044=20,stditems!C1044=21,stditems!C1044=22,stditems!C1044=23,stditems!C1044=24,stditems!C1044=26,stditems!C1044=28,stditems!C1044=29,stditems!C1044=30,stditems!C1044=53,stditems!C1044=62,stditems!C1044=63,stditems!C1044=64,stditems!C1044=65,stditems!C1044=90),stditems!D1044,""))</f>
        <v/>
      </c>
      <c r="D1044" t="str">
        <f>IF(ISNA( VLOOKUP(C1044,attrDesc!A:C,2,FALSE)),"", "\250/"&amp;VLOOKUP(C1044,attrDesc!A:C,2,FALSE)&amp;":"&amp;VLOOKUP(C1044,attrDesc!A:C,3,FALSE))</f>
        <v/>
      </c>
      <c r="H1044" t="str">
        <f t="shared" si="72"/>
        <v>151/其他物品</v>
      </c>
      <c r="I1044" t="str">
        <f t="shared" si="73"/>
        <v>任务卡=151/其他物品</v>
      </c>
      <c r="J1044" t="str">
        <f t="shared" si="74"/>
        <v/>
      </c>
      <c r="K1044" t="str">
        <f t="shared" si="71"/>
        <v/>
      </c>
    </row>
    <row r="1045" spans="1:11" x14ac:dyDescent="0.2">
      <c r="A1045" t="str">
        <f>IF(LEN(stditems!B1045)=0,"",stditems!B1045)</f>
        <v>藏宝盒</v>
      </c>
      <c r="B1045" t="str">
        <f>IF(stditems!C1045=15,"装备位置:头盔",IF(OR(stditems!C1045=19,stditems!C1045=20,stditems!C1045=21),"装备位置:项链",IF(OR(stditems!C1045=5,stditems!C1045=6),"装备位置:武器",IF(OR(stditems!C1045=10,stditems!C1045=11),"装备位置:衣服",IF(stditems!C1045=16,"装备位置:斗笠",IF(OR(stditems!C1045=22,stditems!C1045=23),"装备位置:戒指",IF(OR(stditems!C1045=24,stditems!C1045=26),"装备位置:手镯",IF(stditems!C1045=31,"双击使用物品",IF(stditems!C1045=4,"书籍,双击使用",IF(stditems!C1045=25,"装备位置:毒符",IF(stditems!C1045=41,"任务物品",IF(stditems!C1045=56,"强化宝石",IF(stditems!C1045=0,"药品",IF(stditems!C1045=3,"卷轴",IF(stditems!C1045=43,"矿石",IF(stditems!C1045=2,"可使用物品",IF(stditems!C1045=64,"装备位置:腰带",IF(stditems!C1045=62,"装备位置:鞋子",IF(stditems!C1045=53,"装备位置:宝石\有气血石功能",IF(stditems!C1045=63,"装备位置:灵石",IF(stditems!C1045=65,"装备位置:官印",IF(stditems!C1045=90,"装备位置:灵玉",IF(OR(stditems!C1045=72,stditems!C1045=73,stditems!C1045=74),"装备位置:称号",IF(stditems!C1045=30,"装备位置:勋章",IF(stditems!C1045=28,"装备位置:马牌",IF(stditems!C1045=12,"装备位置:盾牌",IF(OR(stditems!C1045=66,stditems!C1045=67),"装备位置:时装衣服",IF(OR(stditems!C1045=68,stditems!C1045=69),"装备位置:时装武器",IF(OR(stditems!C1045=75,stditems!C1045=76,stditems!C1045=77),"装备位置:时装项链",IF(stditems!C1045=78,"装备位置:时装头盔",IF(OR(stditems!C1045=79,stditems!C1045=80),"装备位置:时装手镯",IF(OR(stditems!C1045=81,stditems!C1045=82),"装备位置:时装戒指",IF(stditems!C1045=83,"装备位置:时装勋章",IF(OR(stditems!C1045=84,stditems!C1045=85),"装备位置:时装腰带",IF(OR(stditems!C1045=86,stditems!C1045=87),"装备位置:时装靴子",IF(OR(stditems!C1045=88,stditems!C1045=89),"装备位置:时装宝石","其他物品"))))))))))))))))))))))))))))))))))))</f>
        <v>其他物品</v>
      </c>
      <c r="C1045" t="str">
        <f>IF(OR(stditems!C1045=5,stditems!C1045=10,stditems!C1045=11,stditems!C1045=30,stditems!C1045=16,stditems!C1045=12,stditems!C1045=25),0,IF(OR(stditems!C1045=15,stditems!C1045=19,stditems!C1045=20,stditems!C1045=21,stditems!C1045=22,stditems!C1045=23,stditems!C1045=24,stditems!C1045=26,stditems!C1045=28,stditems!C1045=29,stditems!C1045=30,stditems!C1045=53,stditems!C1045=62,stditems!C1045=63,stditems!C1045=64,stditems!C1045=65,stditems!C1045=90),stditems!D1045,""))</f>
        <v/>
      </c>
      <c r="D1045" t="str">
        <f>IF(ISNA( VLOOKUP(C1045,attrDesc!A:C,2,FALSE)),"", "\250/"&amp;VLOOKUP(C1045,attrDesc!A:C,2,FALSE)&amp;":"&amp;VLOOKUP(C1045,attrDesc!A:C,3,FALSE))</f>
        <v/>
      </c>
      <c r="F1045" t="s">
        <v>1945</v>
      </c>
      <c r="H1045" t="str">
        <f t="shared" si="72"/>
        <v>151/其他物品</v>
      </c>
      <c r="I1045" t="str">
        <f t="shared" si="73"/>
        <v>藏宝盒=151/其他物品</v>
      </c>
      <c r="J1045" t="str">
        <f t="shared" si="74"/>
        <v>\168/[物品备注]\253/打开即可获得一张宝藏图</v>
      </c>
      <c r="K1045" t="str">
        <f t="shared" si="71"/>
        <v>藏宝盒=\168/[物品备注]\253/打开即可获得一张宝藏图</v>
      </c>
    </row>
    <row r="1046" spans="1:11" x14ac:dyDescent="0.2">
      <c r="A1046" t="str">
        <f>IF(LEN(stditems!B1046)=0,"",stditems!B1046)</f>
        <v>藏宝图</v>
      </c>
      <c r="B1046" t="str">
        <f>IF(stditems!C1046=15,"装备位置:头盔",IF(OR(stditems!C1046=19,stditems!C1046=20,stditems!C1046=21),"装备位置:项链",IF(OR(stditems!C1046=5,stditems!C1046=6),"装备位置:武器",IF(OR(stditems!C1046=10,stditems!C1046=11),"装备位置:衣服",IF(stditems!C1046=16,"装备位置:斗笠",IF(OR(stditems!C1046=22,stditems!C1046=23),"装备位置:戒指",IF(OR(stditems!C1046=24,stditems!C1046=26),"装备位置:手镯",IF(stditems!C1046=31,"双击使用物品",IF(stditems!C1046=4,"书籍,双击使用",IF(stditems!C1046=25,"装备位置:毒符",IF(stditems!C1046=41,"任务物品",IF(stditems!C1046=56,"强化宝石",IF(stditems!C1046=0,"药品",IF(stditems!C1046=3,"卷轴",IF(stditems!C1046=43,"矿石",IF(stditems!C1046=2,"可使用物品",IF(stditems!C1046=64,"装备位置:腰带",IF(stditems!C1046=62,"装备位置:鞋子",IF(stditems!C1046=53,"装备位置:宝石\有气血石功能",IF(stditems!C1046=63,"装备位置:灵石",IF(stditems!C1046=65,"装备位置:官印",IF(stditems!C1046=90,"装备位置:灵玉",IF(OR(stditems!C1046=72,stditems!C1046=73,stditems!C1046=74),"装备位置:称号",IF(stditems!C1046=30,"装备位置:勋章",IF(stditems!C1046=28,"装备位置:马牌",IF(stditems!C1046=12,"装备位置:盾牌",IF(OR(stditems!C1046=66,stditems!C1046=67),"装备位置:时装衣服",IF(OR(stditems!C1046=68,stditems!C1046=69),"装备位置:时装武器",IF(OR(stditems!C1046=75,stditems!C1046=76,stditems!C1046=77),"装备位置:时装项链",IF(stditems!C1046=78,"装备位置:时装头盔",IF(OR(stditems!C1046=79,stditems!C1046=80),"装备位置:时装手镯",IF(OR(stditems!C1046=81,stditems!C1046=82),"装备位置:时装戒指",IF(stditems!C1046=83,"装备位置:时装勋章",IF(OR(stditems!C1046=84,stditems!C1046=85),"装备位置:时装腰带",IF(OR(stditems!C1046=86,stditems!C1046=87),"装备位置:时装靴子",IF(OR(stditems!C1046=88,stditems!C1046=89),"装备位置:时装宝石","其他物品"))))))))))))))))))))))))))))))))))))</f>
        <v>其他物品</v>
      </c>
      <c r="C1046" t="str">
        <f>IF(OR(stditems!C1046=5,stditems!C1046=10,stditems!C1046=11,stditems!C1046=30,stditems!C1046=16,stditems!C1046=12,stditems!C1046=25),0,IF(OR(stditems!C1046=15,stditems!C1046=19,stditems!C1046=20,stditems!C1046=21,stditems!C1046=22,stditems!C1046=23,stditems!C1046=24,stditems!C1046=26,stditems!C1046=28,stditems!C1046=29,stditems!C1046=30,stditems!C1046=53,stditems!C1046=62,stditems!C1046=63,stditems!C1046=64,stditems!C1046=65,stditems!C1046=90),stditems!D1046,""))</f>
        <v/>
      </c>
      <c r="D1046" t="str">
        <f>IF(ISNA( VLOOKUP(C1046,attrDesc!A:C,2,FALSE)),"", "\250/"&amp;VLOOKUP(C1046,attrDesc!A:C,2,FALSE)&amp;":"&amp;VLOOKUP(C1046,attrDesc!A:C,3,FALSE))</f>
        <v/>
      </c>
      <c r="F1046" t="s">
        <v>1946</v>
      </c>
      <c r="H1046" t="str">
        <f t="shared" si="72"/>
        <v>151/其他物品</v>
      </c>
      <c r="I1046" t="str">
        <f t="shared" si="73"/>
        <v>藏宝图=151/其他物品</v>
      </c>
      <c r="J1046" t="str">
        <f t="shared" si="74"/>
        <v>\168/[物品备注]\250/根据宝藏图指示\250/到达指定位置\250/使用洛阳铲可以挖出宝物</v>
      </c>
      <c r="K1046" t="str">
        <f t="shared" si="71"/>
        <v>藏宝图=\168/[物品备注]\250/根据宝藏图指示\250/到达指定位置\250/使用洛阳铲可以挖出宝物</v>
      </c>
    </row>
    <row r="1047" spans="1:11" x14ac:dyDescent="0.2">
      <c r="A1047" t="str">
        <f>IF(LEN(stditems!B1047)=0,"",stditems!B1047)</f>
        <v>防御镶嵌石Lv1</v>
      </c>
      <c r="B1047" t="str">
        <f>IF(stditems!C1047=15,"装备位置:头盔",IF(OR(stditems!C1047=19,stditems!C1047=20,stditems!C1047=21),"装备位置:项链",IF(OR(stditems!C1047=5,stditems!C1047=6),"装备位置:武器",IF(OR(stditems!C1047=10,stditems!C1047=11),"装备位置:衣服",IF(stditems!C1047=16,"装备位置:斗笠",IF(OR(stditems!C1047=22,stditems!C1047=23),"装备位置:戒指",IF(OR(stditems!C1047=24,stditems!C1047=26),"装备位置:手镯",IF(stditems!C1047=31,"双击使用物品",IF(stditems!C1047=4,"书籍,双击使用",IF(stditems!C1047=25,"装备位置:毒符",IF(stditems!C1047=41,"任务物品",IF(stditems!C1047=56,"强化宝石",IF(stditems!C1047=0,"药品",IF(stditems!C1047=3,"卷轴",IF(stditems!C1047=43,"矿石",IF(stditems!C1047=2,"可使用物品",IF(stditems!C1047=64,"装备位置:腰带",IF(stditems!C1047=62,"装备位置:鞋子",IF(stditems!C1047=53,"装备位置:宝石\有气血石功能",IF(stditems!C1047=63,"装备位置:灵石",IF(stditems!C1047=65,"装备位置:官印",IF(stditems!C1047=90,"装备位置:灵玉",IF(OR(stditems!C1047=72,stditems!C1047=73,stditems!C1047=74),"装备位置:称号",IF(stditems!C1047=30,"装备位置:勋章",IF(stditems!C1047=28,"装备位置:马牌",IF(stditems!C1047=12,"装备位置:盾牌",IF(OR(stditems!C1047=66,stditems!C1047=67),"装备位置:时装衣服",IF(OR(stditems!C1047=68,stditems!C1047=69),"装备位置:时装武器",IF(OR(stditems!C1047=75,stditems!C1047=76,stditems!C1047=77),"装备位置:时装项链",IF(stditems!C1047=78,"装备位置:时装头盔",IF(OR(stditems!C1047=79,stditems!C1047=80),"装备位置:时装手镯",IF(OR(stditems!C1047=81,stditems!C1047=82),"装备位置:时装戒指",IF(stditems!C1047=83,"装备位置:时装勋章",IF(OR(stditems!C1047=84,stditems!C1047=85),"装备位置:时装腰带",IF(OR(stditems!C1047=86,stditems!C1047=87),"装备位置:时装靴子",IF(OR(stditems!C1047=88,stditems!C1047=89),"装备位置:时装宝石","其他物品"))))))))))))))))))))))))))))))))))))</f>
        <v>其他物品</v>
      </c>
      <c r="C1047" t="str">
        <f>IF(OR(stditems!C1047=5,stditems!C1047=10,stditems!C1047=11,stditems!C1047=30,stditems!C1047=16,stditems!C1047=12,stditems!C1047=25),0,IF(OR(stditems!C1047=15,stditems!C1047=19,stditems!C1047=20,stditems!C1047=21,stditems!C1047=22,stditems!C1047=23,stditems!C1047=24,stditems!C1047=26,stditems!C1047=28,stditems!C1047=29,stditems!C1047=30,stditems!C1047=53,stditems!C1047=62,stditems!C1047=63,stditems!C1047=64,stditems!C1047=65,stditems!C1047=90),stditems!D1047,""))</f>
        <v/>
      </c>
      <c r="D1047" t="str">
        <f>IF(ISNA( VLOOKUP(C1047,attrDesc!A:C,2,FALSE)),"", "\250/"&amp;VLOOKUP(C1047,attrDesc!A:C,2,FALSE)&amp;":"&amp;VLOOKUP(C1047,attrDesc!A:C,3,FALSE))</f>
        <v/>
      </c>
      <c r="F1047" t="s">
        <v>1948</v>
      </c>
      <c r="H1047" t="str">
        <f t="shared" si="72"/>
        <v>151/其他物品</v>
      </c>
      <c r="I1047" t="str">
        <f t="shared" si="73"/>
        <v>防御镶嵌石Lv1=151/其他物品</v>
      </c>
      <c r="J1047" t="str">
        <f t="shared" si="74"/>
        <v>\168/[物品备注]\250/可以镶嵌在有孔的装备上</v>
      </c>
      <c r="K1047" t="str">
        <f t="shared" si="71"/>
        <v>防御镶嵌石Lv1=\168/[物品备注]\250/可以镶嵌在有孔的装备上</v>
      </c>
    </row>
    <row r="1048" spans="1:11" x14ac:dyDescent="0.2">
      <c r="A1048" t="str">
        <f>IF(LEN(stditems!B1048)=0,"",stditems!B1048)</f>
        <v>防御镶嵌石Lv2</v>
      </c>
      <c r="B1048" t="str">
        <f>IF(stditems!C1048=15,"装备位置:头盔",IF(OR(stditems!C1048=19,stditems!C1048=20,stditems!C1048=21),"装备位置:项链",IF(OR(stditems!C1048=5,stditems!C1048=6),"装备位置:武器",IF(OR(stditems!C1048=10,stditems!C1048=11),"装备位置:衣服",IF(stditems!C1048=16,"装备位置:斗笠",IF(OR(stditems!C1048=22,stditems!C1048=23),"装备位置:戒指",IF(OR(stditems!C1048=24,stditems!C1048=26),"装备位置:手镯",IF(stditems!C1048=31,"双击使用物品",IF(stditems!C1048=4,"书籍,双击使用",IF(stditems!C1048=25,"装备位置:毒符",IF(stditems!C1048=41,"任务物品",IF(stditems!C1048=56,"强化宝石",IF(stditems!C1048=0,"药品",IF(stditems!C1048=3,"卷轴",IF(stditems!C1048=43,"矿石",IF(stditems!C1048=2,"可使用物品",IF(stditems!C1048=64,"装备位置:腰带",IF(stditems!C1048=62,"装备位置:鞋子",IF(stditems!C1048=53,"装备位置:宝石\有气血石功能",IF(stditems!C1048=63,"装备位置:灵石",IF(stditems!C1048=65,"装备位置:官印",IF(stditems!C1048=90,"装备位置:灵玉",IF(OR(stditems!C1048=72,stditems!C1048=73,stditems!C1048=74),"装备位置:称号",IF(stditems!C1048=30,"装备位置:勋章",IF(stditems!C1048=28,"装备位置:马牌",IF(stditems!C1048=12,"装备位置:盾牌",IF(OR(stditems!C1048=66,stditems!C1048=67),"装备位置:时装衣服",IF(OR(stditems!C1048=68,stditems!C1048=69),"装备位置:时装武器",IF(OR(stditems!C1048=75,stditems!C1048=76,stditems!C1048=77),"装备位置:时装项链",IF(stditems!C1048=78,"装备位置:时装头盔",IF(OR(stditems!C1048=79,stditems!C1048=80),"装备位置:时装手镯",IF(OR(stditems!C1048=81,stditems!C1048=82),"装备位置:时装戒指",IF(stditems!C1048=83,"装备位置:时装勋章",IF(OR(stditems!C1048=84,stditems!C1048=85),"装备位置:时装腰带",IF(OR(stditems!C1048=86,stditems!C1048=87),"装备位置:时装靴子",IF(OR(stditems!C1048=88,stditems!C1048=89),"装备位置:时装宝石","其他物品"))))))))))))))))))))))))))))))))))))</f>
        <v>其他物品</v>
      </c>
      <c r="C1048" t="str">
        <f>IF(OR(stditems!C1048=5,stditems!C1048=10,stditems!C1048=11,stditems!C1048=30,stditems!C1048=16,stditems!C1048=12,stditems!C1048=25),0,IF(OR(stditems!C1048=15,stditems!C1048=19,stditems!C1048=20,stditems!C1048=21,stditems!C1048=22,stditems!C1048=23,stditems!C1048=24,stditems!C1048=26,stditems!C1048=28,stditems!C1048=29,stditems!C1048=30,stditems!C1048=53,stditems!C1048=62,stditems!C1048=63,stditems!C1048=64,stditems!C1048=65,stditems!C1048=90),stditems!D1048,""))</f>
        <v/>
      </c>
      <c r="D1048" t="str">
        <f>IF(ISNA( VLOOKUP(C1048,attrDesc!A:C,2,FALSE)),"", "\250/"&amp;VLOOKUP(C1048,attrDesc!A:C,2,FALSE)&amp;":"&amp;VLOOKUP(C1048,attrDesc!A:C,3,FALSE))</f>
        <v/>
      </c>
      <c r="F1048" t="s">
        <v>1948</v>
      </c>
      <c r="H1048" t="str">
        <f t="shared" si="72"/>
        <v>151/其他物品</v>
      </c>
      <c r="I1048" t="str">
        <f t="shared" si="73"/>
        <v>防御镶嵌石Lv2=151/其他物品</v>
      </c>
      <c r="J1048" t="str">
        <f t="shared" si="74"/>
        <v>\168/[物品备注]\250/可以镶嵌在有孔的装备上</v>
      </c>
      <c r="K1048" t="str">
        <f t="shared" si="71"/>
        <v>防御镶嵌石Lv2=\168/[物品备注]\250/可以镶嵌在有孔的装备上</v>
      </c>
    </row>
    <row r="1049" spans="1:11" x14ac:dyDescent="0.2">
      <c r="A1049" t="str">
        <f>IF(LEN(stditems!B1049)=0,"",stditems!B1049)</f>
        <v>防御镶嵌石Lv3</v>
      </c>
      <c r="B1049" t="str">
        <f>IF(stditems!C1049=15,"装备位置:头盔",IF(OR(stditems!C1049=19,stditems!C1049=20,stditems!C1049=21),"装备位置:项链",IF(OR(stditems!C1049=5,stditems!C1049=6),"装备位置:武器",IF(OR(stditems!C1049=10,stditems!C1049=11),"装备位置:衣服",IF(stditems!C1049=16,"装备位置:斗笠",IF(OR(stditems!C1049=22,stditems!C1049=23),"装备位置:戒指",IF(OR(stditems!C1049=24,stditems!C1049=26),"装备位置:手镯",IF(stditems!C1049=31,"双击使用物品",IF(stditems!C1049=4,"书籍,双击使用",IF(stditems!C1049=25,"装备位置:毒符",IF(stditems!C1049=41,"任务物品",IF(stditems!C1049=56,"强化宝石",IF(stditems!C1049=0,"药品",IF(stditems!C1049=3,"卷轴",IF(stditems!C1049=43,"矿石",IF(stditems!C1049=2,"可使用物品",IF(stditems!C1049=64,"装备位置:腰带",IF(stditems!C1049=62,"装备位置:鞋子",IF(stditems!C1049=53,"装备位置:宝石\有气血石功能",IF(stditems!C1049=63,"装备位置:灵石",IF(stditems!C1049=65,"装备位置:官印",IF(stditems!C1049=90,"装备位置:灵玉",IF(OR(stditems!C1049=72,stditems!C1049=73,stditems!C1049=74),"装备位置:称号",IF(stditems!C1049=30,"装备位置:勋章",IF(stditems!C1049=28,"装备位置:马牌",IF(stditems!C1049=12,"装备位置:盾牌",IF(OR(stditems!C1049=66,stditems!C1049=67),"装备位置:时装衣服",IF(OR(stditems!C1049=68,stditems!C1049=69),"装备位置:时装武器",IF(OR(stditems!C1049=75,stditems!C1049=76,stditems!C1049=77),"装备位置:时装项链",IF(stditems!C1049=78,"装备位置:时装头盔",IF(OR(stditems!C1049=79,stditems!C1049=80),"装备位置:时装手镯",IF(OR(stditems!C1049=81,stditems!C1049=82),"装备位置:时装戒指",IF(stditems!C1049=83,"装备位置:时装勋章",IF(OR(stditems!C1049=84,stditems!C1049=85),"装备位置:时装腰带",IF(OR(stditems!C1049=86,stditems!C1049=87),"装备位置:时装靴子",IF(OR(stditems!C1049=88,stditems!C1049=89),"装备位置:时装宝石","其他物品"))))))))))))))))))))))))))))))))))))</f>
        <v>其他物品</v>
      </c>
      <c r="C1049" t="str">
        <f>IF(OR(stditems!C1049=5,stditems!C1049=10,stditems!C1049=11,stditems!C1049=30,stditems!C1049=16,stditems!C1049=12,stditems!C1049=25),0,IF(OR(stditems!C1049=15,stditems!C1049=19,stditems!C1049=20,stditems!C1049=21,stditems!C1049=22,stditems!C1049=23,stditems!C1049=24,stditems!C1049=26,stditems!C1049=28,stditems!C1049=29,stditems!C1049=30,stditems!C1049=53,stditems!C1049=62,stditems!C1049=63,stditems!C1049=64,stditems!C1049=65,stditems!C1049=90),stditems!D1049,""))</f>
        <v/>
      </c>
      <c r="D1049" t="str">
        <f>IF(ISNA( VLOOKUP(C1049,attrDesc!A:C,2,FALSE)),"", "\250/"&amp;VLOOKUP(C1049,attrDesc!A:C,2,FALSE)&amp;":"&amp;VLOOKUP(C1049,attrDesc!A:C,3,FALSE))</f>
        <v/>
      </c>
      <c r="F1049" t="s">
        <v>1947</v>
      </c>
      <c r="H1049" t="str">
        <f t="shared" si="72"/>
        <v>151/其他物品</v>
      </c>
      <c r="I1049" t="str">
        <f t="shared" si="73"/>
        <v>防御镶嵌石Lv3=151/其他物品</v>
      </c>
      <c r="J1049" t="str">
        <f t="shared" si="74"/>
        <v>\168/[物品备注]\250/可以镶嵌在有孔的装备上</v>
      </c>
      <c r="K1049" t="str">
        <f t="shared" si="71"/>
        <v>防御镶嵌石Lv3=\168/[物品备注]\250/可以镶嵌在有孔的装备上</v>
      </c>
    </row>
    <row r="1050" spans="1:11" x14ac:dyDescent="0.2">
      <c r="A1050" t="str">
        <f>IF(LEN(stditems!B1050)=0,"",stditems!B1050)</f>
        <v>防御镶嵌石Lv4</v>
      </c>
      <c r="B1050" t="str">
        <f>IF(stditems!C1050=15,"装备位置:头盔",IF(OR(stditems!C1050=19,stditems!C1050=20,stditems!C1050=21),"装备位置:项链",IF(OR(stditems!C1050=5,stditems!C1050=6),"装备位置:武器",IF(OR(stditems!C1050=10,stditems!C1050=11),"装备位置:衣服",IF(stditems!C1050=16,"装备位置:斗笠",IF(OR(stditems!C1050=22,stditems!C1050=23),"装备位置:戒指",IF(OR(stditems!C1050=24,stditems!C1050=26),"装备位置:手镯",IF(stditems!C1050=31,"双击使用物品",IF(stditems!C1050=4,"书籍,双击使用",IF(stditems!C1050=25,"装备位置:毒符",IF(stditems!C1050=41,"任务物品",IF(stditems!C1050=56,"强化宝石",IF(stditems!C1050=0,"药品",IF(stditems!C1050=3,"卷轴",IF(stditems!C1050=43,"矿石",IF(stditems!C1050=2,"可使用物品",IF(stditems!C1050=64,"装备位置:腰带",IF(stditems!C1050=62,"装备位置:鞋子",IF(stditems!C1050=53,"装备位置:宝石\有气血石功能",IF(stditems!C1050=63,"装备位置:灵石",IF(stditems!C1050=65,"装备位置:官印",IF(stditems!C1050=90,"装备位置:灵玉",IF(OR(stditems!C1050=72,stditems!C1050=73,stditems!C1050=74),"装备位置:称号",IF(stditems!C1050=30,"装备位置:勋章",IF(stditems!C1050=28,"装备位置:马牌",IF(stditems!C1050=12,"装备位置:盾牌",IF(OR(stditems!C1050=66,stditems!C1050=67),"装备位置:时装衣服",IF(OR(stditems!C1050=68,stditems!C1050=69),"装备位置:时装武器",IF(OR(stditems!C1050=75,stditems!C1050=76,stditems!C1050=77),"装备位置:时装项链",IF(stditems!C1050=78,"装备位置:时装头盔",IF(OR(stditems!C1050=79,stditems!C1050=80),"装备位置:时装手镯",IF(OR(stditems!C1050=81,stditems!C1050=82),"装备位置:时装戒指",IF(stditems!C1050=83,"装备位置:时装勋章",IF(OR(stditems!C1050=84,stditems!C1050=85),"装备位置:时装腰带",IF(OR(stditems!C1050=86,stditems!C1050=87),"装备位置:时装靴子",IF(OR(stditems!C1050=88,stditems!C1050=89),"装备位置:时装宝石","其他物品"))))))))))))))))))))))))))))))))))))</f>
        <v>其他物品</v>
      </c>
      <c r="C1050" t="str">
        <f>IF(OR(stditems!C1050=5,stditems!C1050=10,stditems!C1050=11,stditems!C1050=30,stditems!C1050=16,stditems!C1050=12,stditems!C1050=25),0,IF(OR(stditems!C1050=15,stditems!C1050=19,stditems!C1050=20,stditems!C1050=21,stditems!C1050=22,stditems!C1050=23,stditems!C1050=24,stditems!C1050=26,stditems!C1050=28,stditems!C1050=29,stditems!C1050=30,stditems!C1050=53,stditems!C1050=62,stditems!C1050=63,stditems!C1050=64,stditems!C1050=65,stditems!C1050=90),stditems!D1050,""))</f>
        <v/>
      </c>
      <c r="D1050" t="str">
        <f>IF(ISNA( VLOOKUP(C1050,attrDesc!A:C,2,FALSE)),"", "\250/"&amp;VLOOKUP(C1050,attrDesc!A:C,2,FALSE)&amp;":"&amp;VLOOKUP(C1050,attrDesc!A:C,3,FALSE))</f>
        <v/>
      </c>
      <c r="F1050" t="s">
        <v>1947</v>
      </c>
      <c r="H1050" t="str">
        <f t="shared" si="72"/>
        <v>151/其他物品</v>
      </c>
      <c r="I1050" t="str">
        <f t="shared" si="73"/>
        <v>防御镶嵌石Lv4=151/其他物品</v>
      </c>
      <c r="J1050" t="str">
        <f t="shared" si="74"/>
        <v>\168/[物品备注]\250/可以镶嵌在有孔的装备上</v>
      </c>
      <c r="K1050" t="str">
        <f t="shared" si="71"/>
        <v>防御镶嵌石Lv4=\168/[物品备注]\250/可以镶嵌在有孔的装备上</v>
      </c>
    </row>
    <row r="1051" spans="1:11" x14ac:dyDescent="0.2">
      <c r="A1051" t="str">
        <f>IF(LEN(stditems!B1051)=0,"",stditems!B1051)</f>
        <v>防御镶嵌石Lv5</v>
      </c>
      <c r="B1051" t="str">
        <f>IF(stditems!C1051=15,"装备位置:头盔",IF(OR(stditems!C1051=19,stditems!C1051=20,stditems!C1051=21),"装备位置:项链",IF(OR(stditems!C1051=5,stditems!C1051=6),"装备位置:武器",IF(OR(stditems!C1051=10,stditems!C1051=11),"装备位置:衣服",IF(stditems!C1051=16,"装备位置:斗笠",IF(OR(stditems!C1051=22,stditems!C1051=23),"装备位置:戒指",IF(OR(stditems!C1051=24,stditems!C1051=26),"装备位置:手镯",IF(stditems!C1051=31,"双击使用物品",IF(stditems!C1051=4,"书籍,双击使用",IF(stditems!C1051=25,"装备位置:毒符",IF(stditems!C1051=41,"任务物品",IF(stditems!C1051=56,"强化宝石",IF(stditems!C1051=0,"药品",IF(stditems!C1051=3,"卷轴",IF(stditems!C1051=43,"矿石",IF(stditems!C1051=2,"可使用物品",IF(stditems!C1051=64,"装备位置:腰带",IF(stditems!C1051=62,"装备位置:鞋子",IF(stditems!C1051=53,"装备位置:宝石\有气血石功能",IF(stditems!C1051=63,"装备位置:灵石",IF(stditems!C1051=65,"装备位置:官印",IF(stditems!C1051=90,"装备位置:灵玉",IF(OR(stditems!C1051=72,stditems!C1051=73,stditems!C1051=74),"装备位置:称号",IF(stditems!C1051=30,"装备位置:勋章",IF(stditems!C1051=28,"装备位置:马牌",IF(stditems!C1051=12,"装备位置:盾牌",IF(OR(stditems!C1051=66,stditems!C1051=67),"装备位置:时装衣服",IF(OR(stditems!C1051=68,stditems!C1051=69),"装备位置:时装武器",IF(OR(stditems!C1051=75,stditems!C1051=76,stditems!C1051=77),"装备位置:时装项链",IF(stditems!C1051=78,"装备位置:时装头盔",IF(OR(stditems!C1051=79,stditems!C1051=80),"装备位置:时装手镯",IF(OR(stditems!C1051=81,stditems!C1051=82),"装备位置:时装戒指",IF(stditems!C1051=83,"装备位置:时装勋章",IF(OR(stditems!C1051=84,stditems!C1051=85),"装备位置:时装腰带",IF(OR(stditems!C1051=86,stditems!C1051=87),"装备位置:时装靴子",IF(OR(stditems!C1051=88,stditems!C1051=89),"装备位置:时装宝石","其他物品"))))))))))))))))))))))))))))))))))))</f>
        <v>其他物品</v>
      </c>
      <c r="C1051" t="str">
        <f>IF(OR(stditems!C1051=5,stditems!C1051=10,stditems!C1051=11,stditems!C1051=30,stditems!C1051=16,stditems!C1051=12,stditems!C1051=25),0,IF(OR(stditems!C1051=15,stditems!C1051=19,stditems!C1051=20,stditems!C1051=21,stditems!C1051=22,stditems!C1051=23,stditems!C1051=24,stditems!C1051=26,stditems!C1051=28,stditems!C1051=29,stditems!C1051=30,stditems!C1051=53,stditems!C1051=62,stditems!C1051=63,stditems!C1051=64,stditems!C1051=65,stditems!C1051=90),stditems!D1051,""))</f>
        <v/>
      </c>
      <c r="D1051" t="str">
        <f>IF(ISNA( VLOOKUP(C1051,attrDesc!A:C,2,FALSE)),"", "\250/"&amp;VLOOKUP(C1051,attrDesc!A:C,2,FALSE)&amp;":"&amp;VLOOKUP(C1051,attrDesc!A:C,3,FALSE))</f>
        <v/>
      </c>
      <c r="F1051" t="s">
        <v>1947</v>
      </c>
      <c r="H1051" t="str">
        <f t="shared" si="72"/>
        <v>151/其他物品</v>
      </c>
      <c r="I1051" t="str">
        <f t="shared" si="73"/>
        <v>防御镶嵌石Lv5=151/其他物品</v>
      </c>
      <c r="J1051" t="str">
        <f t="shared" si="74"/>
        <v>\168/[物品备注]\250/可以镶嵌在有孔的装备上</v>
      </c>
      <c r="K1051" t="str">
        <f t="shared" si="71"/>
        <v>防御镶嵌石Lv5=\168/[物品备注]\250/可以镶嵌在有孔的装备上</v>
      </c>
    </row>
    <row r="1052" spans="1:11" x14ac:dyDescent="0.2">
      <c r="A1052" t="str">
        <f>IF(LEN(stditems!B1052)=0,"",stditems!B1052)</f>
        <v>魔御镶嵌石Lv1</v>
      </c>
      <c r="B1052" t="str">
        <f>IF(stditems!C1052=15,"装备位置:头盔",IF(OR(stditems!C1052=19,stditems!C1052=20,stditems!C1052=21),"装备位置:项链",IF(OR(stditems!C1052=5,stditems!C1052=6),"装备位置:武器",IF(OR(stditems!C1052=10,stditems!C1052=11),"装备位置:衣服",IF(stditems!C1052=16,"装备位置:斗笠",IF(OR(stditems!C1052=22,stditems!C1052=23),"装备位置:戒指",IF(OR(stditems!C1052=24,stditems!C1052=26),"装备位置:手镯",IF(stditems!C1052=31,"双击使用物品",IF(stditems!C1052=4,"书籍,双击使用",IF(stditems!C1052=25,"装备位置:毒符",IF(stditems!C1052=41,"任务物品",IF(stditems!C1052=56,"强化宝石",IF(stditems!C1052=0,"药品",IF(stditems!C1052=3,"卷轴",IF(stditems!C1052=43,"矿石",IF(stditems!C1052=2,"可使用物品",IF(stditems!C1052=64,"装备位置:腰带",IF(stditems!C1052=62,"装备位置:鞋子",IF(stditems!C1052=53,"装备位置:宝石\有气血石功能",IF(stditems!C1052=63,"装备位置:灵石",IF(stditems!C1052=65,"装备位置:官印",IF(stditems!C1052=90,"装备位置:灵玉",IF(OR(stditems!C1052=72,stditems!C1052=73,stditems!C1052=74),"装备位置:称号",IF(stditems!C1052=30,"装备位置:勋章",IF(stditems!C1052=28,"装备位置:马牌",IF(stditems!C1052=12,"装备位置:盾牌",IF(OR(stditems!C1052=66,stditems!C1052=67),"装备位置:时装衣服",IF(OR(stditems!C1052=68,stditems!C1052=69),"装备位置:时装武器",IF(OR(stditems!C1052=75,stditems!C1052=76,stditems!C1052=77),"装备位置:时装项链",IF(stditems!C1052=78,"装备位置:时装头盔",IF(OR(stditems!C1052=79,stditems!C1052=80),"装备位置:时装手镯",IF(OR(stditems!C1052=81,stditems!C1052=82),"装备位置:时装戒指",IF(stditems!C1052=83,"装备位置:时装勋章",IF(OR(stditems!C1052=84,stditems!C1052=85),"装备位置:时装腰带",IF(OR(stditems!C1052=86,stditems!C1052=87),"装备位置:时装靴子",IF(OR(stditems!C1052=88,stditems!C1052=89),"装备位置:时装宝石","其他物品"))))))))))))))))))))))))))))))))))))</f>
        <v>其他物品</v>
      </c>
      <c r="C1052" t="str">
        <f>IF(OR(stditems!C1052=5,stditems!C1052=10,stditems!C1052=11,stditems!C1052=30,stditems!C1052=16,stditems!C1052=12,stditems!C1052=25),0,IF(OR(stditems!C1052=15,stditems!C1052=19,stditems!C1052=20,stditems!C1052=21,stditems!C1052=22,stditems!C1052=23,stditems!C1052=24,stditems!C1052=26,stditems!C1052=28,stditems!C1052=29,stditems!C1052=30,stditems!C1052=53,stditems!C1052=62,stditems!C1052=63,stditems!C1052=64,stditems!C1052=65,stditems!C1052=90),stditems!D1052,""))</f>
        <v/>
      </c>
      <c r="D1052" t="str">
        <f>IF(ISNA( VLOOKUP(C1052,attrDesc!A:C,2,FALSE)),"", "\250/"&amp;VLOOKUP(C1052,attrDesc!A:C,2,FALSE)&amp;":"&amp;VLOOKUP(C1052,attrDesc!A:C,3,FALSE))</f>
        <v/>
      </c>
      <c r="F1052" t="s">
        <v>1947</v>
      </c>
      <c r="H1052" t="str">
        <f t="shared" si="72"/>
        <v>151/其他物品</v>
      </c>
      <c r="I1052" t="str">
        <f t="shared" si="73"/>
        <v>魔御镶嵌石Lv1=151/其他物品</v>
      </c>
      <c r="J1052" t="str">
        <f t="shared" si="74"/>
        <v>\168/[物品备注]\250/可以镶嵌在有孔的装备上</v>
      </c>
      <c r="K1052" t="str">
        <f t="shared" si="71"/>
        <v>魔御镶嵌石Lv1=\168/[物品备注]\250/可以镶嵌在有孔的装备上</v>
      </c>
    </row>
    <row r="1053" spans="1:11" x14ac:dyDescent="0.2">
      <c r="A1053" t="str">
        <f>IF(LEN(stditems!B1053)=0,"",stditems!B1053)</f>
        <v>魔御镶嵌石Lv2</v>
      </c>
      <c r="B1053" t="str">
        <f>IF(stditems!C1053=15,"装备位置:头盔",IF(OR(stditems!C1053=19,stditems!C1053=20,stditems!C1053=21),"装备位置:项链",IF(OR(stditems!C1053=5,stditems!C1053=6),"装备位置:武器",IF(OR(stditems!C1053=10,stditems!C1053=11),"装备位置:衣服",IF(stditems!C1053=16,"装备位置:斗笠",IF(OR(stditems!C1053=22,stditems!C1053=23),"装备位置:戒指",IF(OR(stditems!C1053=24,stditems!C1053=26),"装备位置:手镯",IF(stditems!C1053=31,"双击使用物品",IF(stditems!C1053=4,"书籍,双击使用",IF(stditems!C1053=25,"装备位置:毒符",IF(stditems!C1053=41,"任务物品",IF(stditems!C1053=56,"强化宝石",IF(stditems!C1053=0,"药品",IF(stditems!C1053=3,"卷轴",IF(stditems!C1053=43,"矿石",IF(stditems!C1053=2,"可使用物品",IF(stditems!C1053=64,"装备位置:腰带",IF(stditems!C1053=62,"装备位置:鞋子",IF(stditems!C1053=53,"装备位置:宝石\有气血石功能",IF(stditems!C1053=63,"装备位置:灵石",IF(stditems!C1053=65,"装备位置:官印",IF(stditems!C1053=90,"装备位置:灵玉",IF(OR(stditems!C1053=72,stditems!C1053=73,stditems!C1053=74),"装备位置:称号",IF(stditems!C1053=30,"装备位置:勋章",IF(stditems!C1053=28,"装备位置:马牌",IF(stditems!C1053=12,"装备位置:盾牌",IF(OR(stditems!C1053=66,stditems!C1053=67),"装备位置:时装衣服",IF(OR(stditems!C1053=68,stditems!C1053=69),"装备位置:时装武器",IF(OR(stditems!C1053=75,stditems!C1053=76,stditems!C1053=77),"装备位置:时装项链",IF(stditems!C1053=78,"装备位置:时装头盔",IF(OR(stditems!C1053=79,stditems!C1053=80),"装备位置:时装手镯",IF(OR(stditems!C1053=81,stditems!C1053=82),"装备位置:时装戒指",IF(stditems!C1053=83,"装备位置:时装勋章",IF(OR(stditems!C1053=84,stditems!C1053=85),"装备位置:时装腰带",IF(OR(stditems!C1053=86,stditems!C1053=87),"装备位置:时装靴子",IF(OR(stditems!C1053=88,stditems!C1053=89),"装备位置:时装宝石","其他物品"))))))))))))))))))))))))))))))))))))</f>
        <v>其他物品</v>
      </c>
      <c r="C1053" t="str">
        <f>IF(OR(stditems!C1053=5,stditems!C1053=10,stditems!C1053=11,stditems!C1053=30,stditems!C1053=16,stditems!C1053=12,stditems!C1053=25),0,IF(OR(stditems!C1053=15,stditems!C1053=19,stditems!C1053=20,stditems!C1053=21,stditems!C1053=22,stditems!C1053=23,stditems!C1053=24,stditems!C1053=26,stditems!C1053=28,stditems!C1053=29,stditems!C1053=30,stditems!C1053=53,stditems!C1053=62,stditems!C1053=63,stditems!C1053=64,stditems!C1053=65,stditems!C1053=90),stditems!D1053,""))</f>
        <v/>
      </c>
      <c r="D1053" t="str">
        <f>IF(ISNA( VLOOKUP(C1053,attrDesc!A:C,2,FALSE)),"", "\250/"&amp;VLOOKUP(C1053,attrDesc!A:C,2,FALSE)&amp;":"&amp;VLOOKUP(C1053,attrDesc!A:C,3,FALSE))</f>
        <v/>
      </c>
      <c r="F1053" t="s">
        <v>1947</v>
      </c>
      <c r="H1053" t="str">
        <f t="shared" si="72"/>
        <v>151/其他物品</v>
      </c>
      <c r="I1053" t="str">
        <f t="shared" si="73"/>
        <v>魔御镶嵌石Lv2=151/其他物品</v>
      </c>
      <c r="J1053" t="str">
        <f t="shared" si="74"/>
        <v>\168/[物品备注]\250/可以镶嵌在有孔的装备上</v>
      </c>
      <c r="K1053" t="str">
        <f t="shared" si="71"/>
        <v>魔御镶嵌石Lv2=\168/[物品备注]\250/可以镶嵌在有孔的装备上</v>
      </c>
    </row>
    <row r="1054" spans="1:11" x14ac:dyDescent="0.2">
      <c r="A1054" t="str">
        <f>IF(LEN(stditems!B1054)=0,"",stditems!B1054)</f>
        <v>魔御镶嵌石Lv3</v>
      </c>
      <c r="B1054" t="str">
        <f>IF(stditems!C1054=15,"装备位置:头盔",IF(OR(stditems!C1054=19,stditems!C1054=20,stditems!C1054=21),"装备位置:项链",IF(OR(stditems!C1054=5,stditems!C1054=6),"装备位置:武器",IF(OR(stditems!C1054=10,stditems!C1054=11),"装备位置:衣服",IF(stditems!C1054=16,"装备位置:斗笠",IF(OR(stditems!C1054=22,stditems!C1054=23),"装备位置:戒指",IF(OR(stditems!C1054=24,stditems!C1054=26),"装备位置:手镯",IF(stditems!C1054=31,"双击使用物品",IF(stditems!C1054=4,"书籍,双击使用",IF(stditems!C1054=25,"装备位置:毒符",IF(stditems!C1054=41,"任务物品",IF(stditems!C1054=56,"强化宝石",IF(stditems!C1054=0,"药品",IF(stditems!C1054=3,"卷轴",IF(stditems!C1054=43,"矿石",IF(stditems!C1054=2,"可使用物品",IF(stditems!C1054=64,"装备位置:腰带",IF(stditems!C1054=62,"装备位置:鞋子",IF(stditems!C1054=53,"装备位置:宝石\有气血石功能",IF(stditems!C1054=63,"装备位置:灵石",IF(stditems!C1054=65,"装备位置:官印",IF(stditems!C1054=90,"装备位置:灵玉",IF(OR(stditems!C1054=72,stditems!C1054=73,stditems!C1054=74),"装备位置:称号",IF(stditems!C1054=30,"装备位置:勋章",IF(stditems!C1054=28,"装备位置:马牌",IF(stditems!C1054=12,"装备位置:盾牌",IF(OR(stditems!C1054=66,stditems!C1054=67),"装备位置:时装衣服",IF(OR(stditems!C1054=68,stditems!C1054=69),"装备位置:时装武器",IF(OR(stditems!C1054=75,stditems!C1054=76,stditems!C1054=77),"装备位置:时装项链",IF(stditems!C1054=78,"装备位置:时装头盔",IF(OR(stditems!C1054=79,stditems!C1054=80),"装备位置:时装手镯",IF(OR(stditems!C1054=81,stditems!C1054=82),"装备位置:时装戒指",IF(stditems!C1054=83,"装备位置:时装勋章",IF(OR(stditems!C1054=84,stditems!C1054=85),"装备位置:时装腰带",IF(OR(stditems!C1054=86,stditems!C1054=87),"装备位置:时装靴子",IF(OR(stditems!C1054=88,stditems!C1054=89),"装备位置:时装宝石","其他物品"))))))))))))))))))))))))))))))))))))</f>
        <v>其他物品</v>
      </c>
      <c r="C1054" t="str">
        <f>IF(OR(stditems!C1054=5,stditems!C1054=10,stditems!C1054=11,stditems!C1054=30,stditems!C1054=16,stditems!C1054=12,stditems!C1054=25),0,IF(OR(stditems!C1054=15,stditems!C1054=19,stditems!C1054=20,stditems!C1054=21,stditems!C1054=22,stditems!C1054=23,stditems!C1054=24,stditems!C1054=26,stditems!C1054=28,stditems!C1054=29,stditems!C1054=30,stditems!C1054=53,stditems!C1054=62,stditems!C1054=63,stditems!C1054=64,stditems!C1054=65,stditems!C1054=90),stditems!D1054,""))</f>
        <v/>
      </c>
      <c r="D1054" t="str">
        <f>IF(ISNA( VLOOKUP(C1054,attrDesc!A:C,2,FALSE)),"", "\250/"&amp;VLOOKUP(C1054,attrDesc!A:C,2,FALSE)&amp;":"&amp;VLOOKUP(C1054,attrDesc!A:C,3,FALSE))</f>
        <v/>
      </c>
      <c r="F1054" t="s">
        <v>1947</v>
      </c>
      <c r="H1054" t="str">
        <f t="shared" si="72"/>
        <v>151/其他物品</v>
      </c>
      <c r="I1054" t="str">
        <f t="shared" si="73"/>
        <v>魔御镶嵌石Lv3=151/其他物品</v>
      </c>
      <c r="J1054" t="str">
        <f t="shared" si="74"/>
        <v>\168/[物品备注]\250/可以镶嵌在有孔的装备上</v>
      </c>
      <c r="K1054" t="str">
        <f t="shared" si="71"/>
        <v>魔御镶嵌石Lv3=\168/[物品备注]\250/可以镶嵌在有孔的装备上</v>
      </c>
    </row>
    <row r="1055" spans="1:11" x14ac:dyDescent="0.2">
      <c r="A1055" t="str">
        <f>IF(LEN(stditems!B1055)=0,"",stditems!B1055)</f>
        <v>魔御镶嵌石Lv4</v>
      </c>
      <c r="B1055" t="str">
        <f>IF(stditems!C1055=15,"装备位置:头盔",IF(OR(stditems!C1055=19,stditems!C1055=20,stditems!C1055=21),"装备位置:项链",IF(OR(stditems!C1055=5,stditems!C1055=6),"装备位置:武器",IF(OR(stditems!C1055=10,stditems!C1055=11),"装备位置:衣服",IF(stditems!C1055=16,"装备位置:斗笠",IF(OR(stditems!C1055=22,stditems!C1055=23),"装备位置:戒指",IF(OR(stditems!C1055=24,stditems!C1055=26),"装备位置:手镯",IF(stditems!C1055=31,"双击使用物品",IF(stditems!C1055=4,"书籍,双击使用",IF(stditems!C1055=25,"装备位置:毒符",IF(stditems!C1055=41,"任务物品",IF(stditems!C1055=56,"强化宝石",IF(stditems!C1055=0,"药品",IF(stditems!C1055=3,"卷轴",IF(stditems!C1055=43,"矿石",IF(stditems!C1055=2,"可使用物品",IF(stditems!C1055=64,"装备位置:腰带",IF(stditems!C1055=62,"装备位置:鞋子",IF(stditems!C1055=53,"装备位置:宝石\有气血石功能",IF(stditems!C1055=63,"装备位置:灵石",IF(stditems!C1055=65,"装备位置:官印",IF(stditems!C1055=90,"装备位置:灵玉",IF(OR(stditems!C1055=72,stditems!C1055=73,stditems!C1055=74),"装备位置:称号",IF(stditems!C1055=30,"装备位置:勋章",IF(stditems!C1055=28,"装备位置:马牌",IF(stditems!C1055=12,"装备位置:盾牌",IF(OR(stditems!C1055=66,stditems!C1055=67),"装备位置:时装衣服",IF(OR(stditems!C1055=68,stditems!C1055=69),"装备位置:时装武器",IF(OR(stditems!C1055=75,stditems!C1055=76,stditems!C1055=77),"装备位置:时装项链",IF(stditems!C1055=78,"装备位置:时装头盔",IF(OR(stditems!C1055=79,stditems!C1055=80),"装备位置:时装手镯",IF(OR(stditems!C1055=81,stditems!C1055=82),"装备位置:时装戒指",IF(stditems!C1055=83,"装备位置:时装勋章",IF(OR(stditems!C1055=84,stditems!C1055=85),"装备位置:时装腰带",IF(OR(stditems!C1055=86,stditems!C1055=87),"装备位置:时装靴子",IF(OR(stditems!C1055=88,stditems!C1055=89),"装备位置:时装宝石","其他物品"))))))))))))))))))))))))))))))))))))</f>
        <v>其他物品</v>
      </c>
      <c r="C1055" t="str">
        <f>IF(OR(stditems!C1055=5,stditems!C1055=10,stditems!C1055=11,stditems!C1055=30,stditems!C1055=16,stditems!C1055=12,stditems!C1055=25),0,IF(OR(stditems!C1055=15,stditems!C1055=19,stditems!C1055=20,stditems!C1055=21,stditems!C1055=22,stditems!C1055=23,stditems!C1055=24,stditems!C1055=26,stditems!C1055=28,stditems!C1055=29,stditems!C1055=30,stditems!C1055=53,stditems!C1055=62,stditems!C1055=63,stditems!C1055=64,stditems!C1055=65,stditems!C1055=90),stditems!D1055,""))</f>
        <v/>
      </c>
      <c r="D1055" t="str">
        <f>IF(ISNA( VLOOKUP(C1055,attrDesc!A:C,2,FALSE)),"", "\250/"&amp;VLOOKUP(C1055,attrDesc!A:C,2,FALSE)&amp;":"&amp;VLOOKUP(C1055,attrDesc!A:C,3,FALSE))</f>
        <v/>
      </c>
      <c r="F1055" t="s">
        <v>1947</v>
      </c>
      <c r="H1055" t="str">
        <f t="shared" si="72"/>
        <v>151/其他物品</v>
      </c>
      <c r="I1055" t="str">
        <f t="shared" si="73"/>
        <v>魔御镶嵌石Lv4=151/其他物品</v>
      </c>
      <c r="J1055" t="str">
        <f t="shared" si="74"/>
        <v>\168/[物品备注]\250/可以镶嵌在有孔的装备上</v>
      </c>
      <c r="K1055" t="str">
        <f t="shared" si="71"/>
        <v>魔御镶嵌石Lv4=\168/[物品备注]\250/可以镶嵌在有孔的装备上</v>
      </c>
    </row>
    <row r="1056" spans="1:11" x14ac:dyDescent="0.2">
      <c r="A1056" t="str">
        <f>IF(LEN(stditems!B1056)=0,"",stditems!B1056)</f>
        <v>魔御镶嵌石Lv5</v>
      </c>
      <c r="B1056" t="str">
        <f>IF(stditems!C1056=15,"装备位置:头盔",IF(OR(stditems!C1056=19,stditems!C1056=20,stditems!C1056=21),"装备位置:项链",IF(OR(stditems!C1056=5,stditems!C1056=6),"装备位置:武器",IF(OR(stditems!C1056=10,stditems!C1056=11),"装备位置:衣服",IF(stditems!C1056=16,"装备位置:斗笠",IF(OR(stditems!C1056=22,stditems!C1056=23),"装备位置:戒指",IF(OR(stditems!C1056=24,stditems!C1056=26),"装备位置:手镯",IF(stditems!C1056=31,"双击使用物品",IF(stditems!C1056=4,"书籍,双击使用",IF(stditems!C1056=25,"装备位置:毒符",IF(stditems!C1056=41,"任务物品",IF(stditems!C1056=56,"强化宝石",IF(stditems!C1056=0,"药品",IF(stditems!C1056=3,"卷轴",IF(stditems!C1056=43,"矿石",IF(stditems!C1056=2,"可使用物品",IF(stditems!C1056=64,"装备位置:腰带",IF(stditems!C1056=62,"装备位置:鞋子",IF(stditems!C1056=53,"装备位置:宝石\有气血石功能",IF(stditems!C1056=63,"装备位置:灵石",IF(stditems!C1056=65,"装备位置:官印",IF(stditems!C1056=90,"装备位置:灵玉",IF(OR(stditems!C1056=72,stditems!C1056=73,stditems!C1056=74),"装备位置:称号",IF(stditems!C1056=30,"装备位置:勋章",IF(stditems!C1056=28,"装备位置:马牌",IF(stditems!C1056=12,"装备位置:盾牌",IF(OR(stditems!C1056=66,stditems!C1056=67),"装备位置:时装衣服",IF(OR(stditems!C1056=68,stditems!C1056=69),"装备位置:时装武器",IF(OR(stditems!C1056=75,stditems!C1056=76,stditems!C1056=77),"装备位置:时装项链",IF(stditems!C1056=78,"装备位置:时装头盔",IF(OR(stditems!C1056=79,stditems!C1056=80),"装备位置:时装手镯",IF(OR(stditems!C1056=81,stditems!C1056=82),"装备位置:时装戒指",IF(stditems!C1056=83,"装备位置:时装勋章",IF(OR(stditems!C1056=84,stditems!C1056=85),"装备位置:时装腰带",IF(OR(stditems!C1056=86,stditems!C1056=87),"装备位置:时装靴子",IF(OR(stditems!C1056=88,stditems!C1056=89),"装备位置:时装宝石","其他物品"))))))))))))))))))))))))))))))))))))</f>
        <v>其他物品</v>
      </c>
      <c r="C1056" t="str">
        <f>IF(OR(stditems!C1056=5,stditems!C1056=10,stditems!C1056=11,stditems!C1056=30,stditems!C1056=16,stditems!C1056=12,stditems!C1056=25),0,IF(OR(stditems!C1056=15,stditems!C1056=19,stditems!C1056=20,stditems!C1056=21,stditems!C1056=22,stditems!C1056=23,stditems!C1056=24,stditems!C1056=26,stditems!C1056=28,stditems!C1056=29,stditems!C1056=30,stditems!C1056=53,stditems!C1056=62,stditems!C1056=63,stditems!C1056=64,stditems!C1056=65,stditems!C1056=90),stditems!D1056,""))</f>
        <v/>
      </c>
      <c r="D1056" t="str">
        <f>IF(ISNA( VLOOKUP(C1056,attrDesc!A:C,2,FALSE)),"", "\250/"&amp;VLOOKUP(C1056,attrDesc!A:C,2,FALSE)&amp;":"&amp;VLOOKUP(C1056,attrDesc!A:C,3,FALSE))</f>
        <v/>
      </c>
      <c r="F1056" t="s">
        <v>1947</v>
      </c>
      <c r="H1056" t="str">
        <f t="shared" si="72"/>
        <v>151/其他物品</v>
      </c>
      <c r="I1056" t="str">
        <f t="shared" si="73"/>
        <v>魔御镶嵌石Lv5=151/其他物品</v>
      </c>
      <c r="J1056" t="str">
        <f t="shared" si="74"/>
        <v>\168/[物品备注]\250/可以镶嵌在有孔的装备上</v>
      </c>
      <c r="K1056" t="str">
        <f t="shared" si="71"/>
        <v>魔御镶嵌石Lv5=\168/[物品备注]\250/可以镶嵌在有孔的装备上</v>
      </c>
    </row>
    <row r="1057" spans="1:11" x14ac:dyDescent="0.2">
      <c r="A1057" t="str">
        <f>IF(LEN(stditems!B1057)=0,"",stditems!B1057)</f>
        <v>攻击镶嵌石Lv1</v>
      </c>
      <c r="B1057" t="str">
        <f>IF(stditems!C1057=15,"装备位置:头盔",IF(OR(stditems!C1057=19,stditems!C1057=20,stditems!C1057=21),"装备位置:项链",IF(OR(stditems!C1057=5,stditems!C1057=6),"装备位置:武器",IF(OR(stditems!C1057=10,stditems!C1057=11),"装备位置:衣服",IF(stditems!C1057=16,"装备位置:斗笠",IF(OR(stditems!C1057=22,stditems!C1057=23),"装备位置:戒指",IF(OR(stditems!C1057=24,stditems!C1057=26),"装备位置:手镯",IF(stditems!C1057=31,"双击使用物品",IF(stditems!C1057=4,"书籍,双击使用",IF(stditems!C1057=25,"装备位置:毒符",IF(stditems!C1057=41,"任务物品",IF(stditems!C1057=56,"强化宝石",IF(stditems!C1057=0,"药品",IF(stditems!C1057=3,"卷轴",IF(stditems!C1057=43,"矿石",IF(stditems!C1057=2,"可使用物品",IF(stditems!C1057=64,"装备位置:腰带",IF(stditems!C1057=62,"装备位置:鞋子",IF(stditems!C1057=53,"装备位置:宝石\有气血石功能",IF(stditems!C1057=63,"装备位置:灵石",IF(stditems!C1057=65,"装备位置:官印",IF(stditems!C1057=90,"装备位置:灵玉",IF(OR(stditems!C1057=72,stditems!C1057=73,stditems!C1057=74),"装备位置:称号",IF(stditems!C1057=30,"装备位置:勋章",IF(stditems!C1057=28,"装备位置:马牌",IF(stditems!C1057=12,"装备位置:盾牌",IF(OR(stditems!C1057=66,stditems!C1057=67),"装备位置:时装衣服",IF(OR(stditems!C1057=68,stditems!C1057=69),"装备位置:时装武器",IF(OR(stditems!C1057=75,stditems!C1057=76,stditems!C1057=77),"装备位置:时装项链",IF(stditems!C1057=78,"装备位置:时装头盔",IF(OR(stditems!C1057=79,stditems!C1057=80),"装备位置:时装手镯",IF(OR(stditems!C1057=81,stditems!C1057=82),"装备位置:时装戒指",IF(stditems!C1057=83,"装备位置:时装勋章",IF(OR(stditems!C1057=84,stditems!C1057=85),"装备位置:时装腰带",IF(OR(stditems!C1057=86,stditems!C1057=87),"装备位置:时装靴子",IF(OR(stditems!C1057=88,stditems!C1057=89),"装备位置:时装宝石","其他物品"))))))))))))))))))))))))))))))))))))</f>
        <v>其他物品</v>
      </c>
      <c r="C1057" t="str">
        <f>IF(OR(stditems!C1057=5,stditems!C1057=10,stditems!C1057=11,stditems!C1057=30,stditems!C1057=16,stditems!C1057=12,stditems!C1057=25),0,IF(OR(stditems!C1057=15,stditems!C1057=19,stditems!C1057=20,stditems!C1057=21,stditems!C1057=22,stditems!C1057=23,stditems!C1057=24,stditems!C1057=26,stditems!C1057=28,stditems!C1057=29,stditems!C1057=30,stditems!C1057=53,stditems!C1057=62,stditems!C1057=63,stditems!C1057=64,stditems!C1057=65,stditems!C1057=90),stditems!D1057,""))</f>
        <v/>
      </c>
      <c r="D1057" t="str">
        <f>IF(ISNA( VLOOKUP(C1057,attrDesc!A:C,2,FALSE)),"", "\250/"&amp;VLOOKUP(C1057,attrDesc!A:C,2,FALSE)&amp;":"&amp;VLOOKUP(C1057,attrDesc!A:C,3,FALSE))</f>
        <v/>
      </c>
      <c r="F1057" t="s">
        <v>1947</v>
      </c>
      <c r="H1057" t="str">
        <f t="shared" si="72"/>
        <v>151/其他物品</v>
      </c>
      <c r="I1057" t="str">
        <f t="shared" si="73"/>
        <v>攻击镶嵌石Lv1=151/其他物品</v>
      </c>
      <c r="J1057" t="str">
        <f t="shared" si="74"/>
        <v>\168/[物品备注]\250/可以镶嵌在有孔的装备上</v>
      </c>
      <c r="K1057" t="str">
        <f t="shared" si="71"/>
        <v>攻击镶嵌石Lv1=\168/[物品备注]\250/可以镶嵌在有孔的装备上</v>
      </c>
    </row>
    <row r="1058" spans="1:11" x14ac:dyDescent="0.2">
      <c r="A1058" t="str">
        <f>IF(LEN(stditems!B1058)=0,"",stditems!B1058)</f>
        <v>攻击镶嵌石Lv2</v>
      </c>
      <c r="B1058" t="str">
        <f>IF(stditems!C1058=15,"装备位置:头盔",IF(OR(stditems!C1058=19,stditems!C1058=20,stditems!C1058=21),"装备位置:项链",IF(OR(stditems!C1058=5,stditems!C1058=6),"装备位置:武器",IF(OR(stditems!C1058=10,stditems!C1058=11),"装备位置:衣服",IF(stditems!C1058=16,"装备位置:斗笠",IF(OR(stditems!C1058=22,stditems!C1058=23),"装备位置:戒指",IF(OR(stditems!C1058=24,stditems!C1058=26),"装备位置:手镯",IF(stditems!C1058=31,"双击使用物品",IF(stditems!C1058=4,"书籍,双击使用",IF(stditems!C1058=25,"装备位置:毒符",IF(stditems!C1058=41,"任务物品",IF(stditems!C1058=56,"强化宝石",IF(stditems!C1058=0,"药品",IF(stditems!C1058=3,"卷轴",IF(stditems!C1058=43,"矿石",IF(stditems!C1058=2,"可使用物品",IF(stditems!C1058=64,"装备位置:腰带",IF(stditems!C1058=62,"装备位置:鞋子",IF(stditems!C1058=53,"装备位置:宝石\有气血石功能",IF(stditems!C1058=63,"装备位置:灵石",IF(stditems!C1058=65,"装备位置:官印",IF(stditems!C1058=90,"装备位置:灵玉",IF(OR(stditems!C1058=72,stditems!C1058=73,stditems!C1058=74),"装备位置:称号",IF(stditems!C1058=30,"装备位置:勋章",IF(stditems!C1058=28,"装备位置:马牌",IF(stditems!C1058=12,"装备位置:盾牌",IF(OR(stditems!C1058=66,stditems!C1058=67),"装备位置:时装衣服",IF(OR(stditems!C1058=68,stditems!C1058=69),"装备位置:时装武器",IF(OR(stditems!C1058=75,stditems!C1058=76,stditems!C1058=77),"装备位置:时装项链",IF(stditems!C1058=78,"装备位置:时装头盔",IF(OR(stditems!C1058=79,stditems!C1058=80),"装备位置:时装手镯",IF(OR(stditems!C1058=81,stditems!C1058=82),"装备位置:时装戒指",IF(stditems!C1058=83,"装备位置:时装勋章",IF(OR(stditems!C1058=84,stditems!C1058=85),"装备位置:时装腰带",IF(OR(stditems!C1058=86,stditems!C1058=87),"装备位置:时装靴子",IF(OR(stditems!C1058=88,stditems!C1058=89),"装备位置:时装宝石","其他物品"))))))))))))))))))))))))))))))))))))</f>
        <v>其他物品</v>
      </c>
      <c r="C1058" t="str">
        <f>IF(OR(stditems!C1058=5,stditems!C1058=10,stditems!C1058=11,stditems!C1058=30,stditems!C1058=16,stditems!C1058=12,stditems!C1058=25),0,IF(OR(stditems!C1058=15,stditems!C1058=19,stditems!C1058=20,stditems!C1058=21,stditems!C1058=22,stditems!C1058=23,stditems!C1058=24,stditems!C1058=26,stditems!C1058=28,stditems!C1058=29,stditems!C1058=30,stditems!C1058=53,stditems!C1058=62,stditems!C1058=63,stditems!C1058=64,stditems!C1058=65,stditems!C1058=90),stditems!D1058,""))</f>
        <v/>
      </c>
      <c r="D1058" t="str">
        <f>IF(ISNA( VLOOKUP(C1058,attrDesc!A:C,2,FALSE)),"", "\250/"&amp;VLOOKUP(C1058,attrDesc!A:C,2,FALSE)&amp;":"&amp;VLOOKUP(C1058,attrDesc!A:C,3,FALSE))</f>
        <v/>
      </c>
      <c r="F1058" t="s">
        <v>1947</v>
      </c>
      <c r="H1058" t="str">
        <f t="shared" si="72"/>
        <v>151/其他物品</v>
      </c>
      <c r="I1058" t="str">
        <f t="shared" si="73"/>
        <v>攻击镶嵌石Lv2=151/其他物品</v>
      </c>
      <c r="J1058" t="str">
        <f t="shared" si="74"/>
        <v>\168/[物品备注]\250/可以镶嵌在有孔的装备上</v>
      </c>
      <c r="K1058" t="str">
        <f t="shared" si="71"/>
        <v>攻击镶嵌石Lv2=\168/[物品备注]\250/可以镶嵌在有孔的装备上</v>
      </c>
    </row>
    <row r="1059" spans="1:11" x14ac:dyDescent="0.2">
      <c r="A1059" t="str">
        <f>IF(LEN(stditems!B1059)=0,"",stditems!B1059)</f>
        <v>攻击镶嵌石Lv3</v>
      </c>
      <c r="B1059" t="str">
        <f>IF(stditems!C1059=15,"装备位置:头盔",IF(OR(stditems!C1059=19,stditems!C1059=20,stditems!C1059=21),"装备位置:项链",IF(OR(stditems!C1059=5,stditems!C1059=6),"装备位置:武器",IF(OR(stditems!C1059=10,stditems!C1059=11),"装备位置:衣服",IF(stditems!C1059=16,"装备位置:斗笠",IF(OR(stditems!C1059=22,stditems!C1059=23),"装备位置:戒指",IF(OR(stditems!C1059=24,stditems!C1059=26),"装备位置:手镯",IF(stditems!C1059=31,"双击使用物品",IF(stditems!C1059=4,"书籍,双击使用",IF(stditems!C1059=25,"装备位置:毒符",IF(stditems!C1059=41,"任务物品",IF(stditems!C1059=56,"强化宝石",IF(stditems!C1059=0,"药品",IF(stditems!C1059=3,"卷轴",IF(stditems!C1059=43,"矿石",IF(stditems!C1059=2,"可使用物品",IF(stditems!C1059=64,"装备位置:腰带",IF(stditems!C1059=62,"装备位置:鞋子",IF(stditems!C1059=53,"装备位置:宝石\有气血石功能",IF(stditems!C1059=63,"装备位置:灵石",IF(stditems!C1059=65,"装备位置:官印",IF(stditems!C1059=90,"装备位置:灵玉",IF(OR(stditems!C1059=72,stditems!C1059=73,stditems!C1059=74),"装备位置:称号",IF(stditems!C1059=30,"装备位置:勋章",IF(stditems!C1059=28,"装备位置:马牌",IF(stditems!C1059=12,"装备位置:盾牌",IF(OR(stditems!C1059=66,stditems!C1059=67),"装备位置:时装衣服",IF(OR(stditems!C1059=68,stditems!C1059=69),"装备位置:时装武器",IF(OR(stditems!C1059=75,stditems!C1059=76,stditems!C1059=77),"装备位置:时装项链",IF(stditems!C1059=78,"装备位置:时装头盔",IF(OR(stditems!C1059=79,stditems!C1059=80),"装备位置:时装手镯",IF(OR(stditems!C1059=81,stditems!C1059=82),"装备位置:时装戒指",IF(stditems!C1059=83,"装备位置:时装勋章",IF(OR(stditems!C1059=84,stditems!C1059=85),"装备位置:时装腰带",IF(OR(stditems!C1059=86,stditems!C1059=87),"装备位置:时装靴子",IF(OR(stditems!C1059=88,stditems!C1059=89),"装备位置:时装宝石","其他物品"))))))))))))))))))))))))))))))))))))</f>
        <v>其他物品</v>
      </c>
      <c r="C1059" t="str">
        <f>IF(OR(stditems!C1059=5,stditems!C1059=10,stditems!C1059=11,stditems!C1059=30,stditems!C1059=16,stditems!C1059=12,stditems!C1059=25),0,IF(OR(stditems!C1059=15,stditems!C1059=19,stditems!C1059=20,stditems!C1059=21,stditems!C1059=22,stditems!C1059=23,stditems!C1059=24,stditems!C1059=26,stditems!C1059=28,stditems!C1059=29,stditems!C1059=30,stditems!C1059=53,stditems!C1059=62,stditems!C1059=63,stditems!C1059=64,stditems!C1059=65,stditems!C1059=90),stditems!D1059,""))</f>
        <v/>
      </c>
      <c r="D1059" t="str">
        <f>IF(ISNA( VLOOKUP(C1059,attrDesc!A:C,2,FALSE)),"", "\250/"&amp;VLOOKUP(C1059,attrDesc!A:C,2,FALSE)&amp;":"&amp;VLOOKUP(C1059,attrDesc!A:C,3,FALSE))</f>
        <v/>
      </c>
      <c r="F1059" t="s">
        <v>1947</v>
      </c>
      <c r="H1059" t="str">
        <f t="shared" si="72"/>
        <v>151/其他物品</v>
      </c>
      <c r="I1059" t="str">
        <f t="shared" si="73"/>
        <v>攻击镶嵌石Lv3=151/其他物品</v>
      </c>
      <c r="J1059" t="str">
        <f t="shared" si="74"/>
        <v>\168/[物品备注]\250/可以镶嵌在有孔的装备上</v>
      </c>
      <c r="K1059" t="str">
        <f t="shared" si="71"/>
        <v>攻击镶嵌石Lv3=\168/[物品备注]\250/可以镶嵌在有孔的装备上</v>
      </c>
    </row>
    <row r="1060" spans="1:11" x14ac:dyDescent="0.2">
      <c r="A1060" t="str">
        <f>IF(LEN(stditems!B1060)=0,"",stditems!B1060)</f>
        <v>攻击镶嵌石Lv4</v>
      </c>
      <c r="B1060" t="str">
        <f>IF(stditems!C1060=15,"装备位置:头盔",IF(OR(stditems!C1060=19,stditems!C1060=20,stditems!C1060=21),"装备位置:项链",IF(OR(stditems!C1060=5,stditems!C1060=6),"装备位置:武器",IF(OR(stditems!C1060=10,stditems!C1060=11),"装备位置:衣服",IF(stditems!C1060=16,"装备位置:斗笠",IF(OR(stditems!C1060=22,stditems!C1060=23),"装备位置:戒指",IF(OR(stditems!C1060=24,stditems!C1060=26),"装备位置:手镯",IF(stditems!C1060=31,"双击使用物品",IF(stditems!C1060=4,"书籍,双击使用",IF(stditems!C1060=25,"装备位置:毒符",IF(stditems!C1060=41,"任务物品",IF(stditems!C1060=56,"强化宝石",IF(stditems!C1060=0,"药品",IF(stditems!C1060=3,"卷轴",IF(stditems!C1060=43,"矿石",IF(stditems!C1060=2,"可使用物品",IF(stditems!C1060=64,"装备位置:腰带",IF(stditems!C1060=62,"装备位置:鞋子",IF(stditems!C1060=53,"装备位置:宝石\有气血石功能",IF(stditems!C1060=63,"装备位置:灵石",IF(stditems!C1060=65,"装备位置:官印",IF(stditems!C1060=90,"装备位置:灵玉",IF(OR(stditems!C1060=72,stditems!C1060=73,stditems!C1060=74),"装备位置:称号",IF(stditems!C1060=30,"装备位置:勋章",IF(stditems!C1060=28,"装备位置:马牌",IF(stditems!C1060=12,"装备位置:盾牌",IF(OR(stditems!C1060=66,stditems!C1060=67),"装备位置:时装衣服",IF(OR(stditems!C1060=68,stditems!C1060=69),"装备位置:时装武器",IF(OR(stditems!C1060=75,stditems!C1060=76,stditems!C1060=77),"装备位置:时装项链",IF(stditems!C1060=78,"装备位置:时装头盔",IF(OR(stditems!C1060=79,stditems!C1060=80),"装备位置:时装手镯",IF(OR(stditems!C1060=81,stditems!C1060=82),"装备位置:时装戒指",IF(stditems!C1060=83,"装备位置:时装勋章",IF(OR(stditems!C1060=84,stditems!C1060=85),"装备位置:时装腰带",IF(OR(stditems!C1060=86,stditems!C1060=87),"装备位置:时装靴子",IF(OR(stditems!C1060=88,stditems!C1060=89),"装备位置:时装宝石","其他物品"))))))))))))))))))))))))))))))))))))</f>
        <v>其他物品</v>
      </c>
      <c r="C1060" t="str">
        <f>IF(OR(stditems!C1060=5,stditems!C1060=10,stditems!C1060=11,stditems!C1060=30,stditems!C1060=16,stditems!C1060=12,stditems!C1060=25),0,IF(OR(stditems!C1060=15,stditems!C1060=19,stditems!C1060=20,stditems!C1060=21,stditems!C1060=22,stditems!C1060=23,stditems!C1060=24,stditems!C1060=26,stditems!C1060=28,stditems!C1060=29,stditems!C1060=30,stditems!C1060=53,stditems!C1060=62,stditems!C1060=63,stditems!C1060=64,stditems!C1060=65,stditems!C1060=90),stditems!D1060,""))</f>
        <v/>
      </c>
      <c r="D1060" t="str">
        <f>IF(ISNA( VLOOKUP(C1060,attrDesc!A:C,2,FALSE)),"", "\250/"&amp;VLOOKUP(C1060,attrDesc!A:C,2,FALSE)&amp;":"&amp;VLOOKUP(C1060,attrDesc!A:C,3,FALSE))</f>
        <v/>
      </c>
      <c r="F1060" t="s">
        <v>1947</v>
      </c>
      <c r="H1060" t="str">
        <f t="shared" si="72"/>
        <v>151/其他物品</v>
      </c>
      <c r="I1060" t="str">
        <f t="shared" si="73"/>
        <v>攻击镶嵌石Lv4=151/其他物品</v>
      </c>
      <c r="J1060" t="str">
        <f t="shared" si="74"/>
        <v>\168/[物品备注]\250/可以镶嵌在有孔的装备上</v>
      </c>
      <c r="K1060" t="str">
        <f t="shared" si="71"/>
        <v>攻击镶嵌石Lv4=\168/[物品备注]\250/可以镶嵌在有孔的装备上</v>
      </c>
    </row>
    <row r="1061" spans="1:11" x14ac:dyDescent="0.2">
      <c r="A1061" t="str">
        <f>IF(LEN(stditems!B1061)=0,"",stditems!B1061)</f>
        <v>攻击镶嵌石Lv5</v>
      </c>
      <c r="B1061" t="str">
        <f>IF(stditems!C1061=15,"装备位置:头盔",IF(OR(stditems!C1061=19,stditems!C1061=20,stditems!C1061=21),"装备位置:项链",IF(OR(stditems!C1061=5,stditems!C1061=6),"装备位置:武器",IF(OR(stditems!C1061=10,stditems!C1061=11),"装备位置:衣服",IF(stditems!C1061=16,"装备位置:斗笠",IF(OR(stditems!C1061=22,stditems!C1061=23),"装备位置:戒指",IF(OR(stditems!C1061=24,stditems!C1061=26),"装备位置:手镯",IF(stditems!C1061=31,"双击使用物品",IF(stditems!C1061=4,"书籍,双击使用",IF(stditems!C1061=25,"装备位置:毒符",IF(stditems!C1061=41,"任务物品",IF(stditems!C1061=56,"强化宝石",IF(stditems!C1061=0,"药品",IF(stditems!C1061=3,"卷轴",IF(stditems!C1061=43,"矿石",IF(stditems!C1061=2,"可使用物品",IF(stditems!C1061=64,"装备位置:腰带",IF(stditems!C1061=62,"装备位置:鞋子",IF(stditems!C1061=53,"装备位置:宝石\有气血石功能",IF(stditems!C1061=63,"装备位置:灵石",IF(stditems!C1061=65,"装备位置:官印",IF(stditems!C1061=90,"装备位置:灵玉",IF(OR(stditems!C1061=72,stditems!C1061=73,stditems!C1061=74),"装备位置:称号",IF(stditems!C1061=30,"装备位置:勋章",IF(stditems!C1061=28,"装备位置:马牌",IF(stditems!C1061=12,"装备位置:盾牌",IF(OR(stditems!C1061=66,stditems!C1061=67),"装备位置:时装衣服",IF(OR(stditems!C1061=68,stditems!C1061=69),"装备位置:时装武器",IF(OR(stditems!C1061=75,stditems!C1061=76,stditems!C1061=77),"装备位置:时装项链",IF(stditems!C1061=78,"装备位置:时装头盔",IF(OR(stditems!C1061=79,stditems!C1061=80),"装备位置:时装手镯",IF(OR(stditems!C1061=81,stditems!C1061=82),"装备位置:时装戒指",IF(stditems!C1061=83,"装备位置:时装勋章",IF(OR(stditems!C1061=84,stditems!C1061=85),"装备位置:时装腰带",IF(OR(stditems!C1061=86,stditems!C1061=87),"装备位置:时装靴子",IF(OR(stditems!C1061=88,stditems!C1061=89),"装备位置:时装宝石","其他物品"))))))))))))))))))))))))))))))))))))</f>
        <v>其他物品</v>
      </c>
      <c r="C1061" t="str">
        <f>IF(OR(stditems!C1061=5,stditems!C1061=10,stditems!C1061=11,stditems!C1061=30,stditems!C1061=16,stditems!C1061=12,stditems!C1061=25),0,IF(OR(stditems!C1061=15,stditems!C1061=19,stditems!C1061=20,stditems!C1061=21,stditems!C1061=22,stditems!C1061=23,stditems!C1061=24,stditems!C1061=26,stditems!C1061=28,stditems!C1061=29,stditems!C1061=30,stditems!C1061=53,stditems!C1061=62,stditems!C1061=63,stditems!C1061=64,stditems!C1061=65,stditems!C1061=90),stditems!D1061,""))</f>
        <v/>
      </c>
      <c r="D1061" t="str">
        <f>IF(ISNA( VLOOKUP(C1061,attrDesc!A:C,2,FALSE)),"", "\250/"&amp;VLOOKUP(C1061,attrDesc!A:C,2,FALSE)&amp;":"&amp;VLOOKUP(C1061,attrDesc!A:C,3,FALSE))</f>
        <v/>
      </c>
      <c r="F1061" t="s">
        <v>1947</v>
      </c>
      <c r="H1061" t="str">
        <f t="shared" si="72"/>
        <v>151/其他物品</v>
      </c>
      <c r="I1061" t="str">
        <f t="shared" si="73"/>
        <v>攻击镶嵌石Lv5=151/其他物品</v>
      </c>
      <c r="J1061" t="str">
        <f t="shared" si="74"/>
        <v>\168/[物品备注]\250/可以镶嵌在有孔的装备上</v>
      </c>
      <c r="K1061" t="str">
        <f t="shared" si="71"/>
        <v>攻击镶嵌石Lv5=\168/[物品备注]\250/可以镶嵌在有孔的装备上</v>
      </c>
    </row>
    <row r="1062" spans="1:11" x14ac:dyDescent="0.2">
      <c r="A1062" t="str">
        <f>IF(LEN(stditems!B1062)=0,"",stditems!B1062)</f>
        <v>魔力镶嵌石Lv1</v>
      </c>
      <c r="B1062" t="str">
        <f>IF(stditems!C1062=15,"装备位置:头盔",IF(OR(stditems!C1062=19,stditems!C1062=20,stditems!C1062=21),"装备位置:项链",IF(OR(stditems!C1062=5,stditems!C1062=6),"装备位置:武器",IF(OR(stditems!C1062=10,stditems!C1062=11),"装备位置:衣服",IF(stditems!C1062=16,"装备位置:斗笠",IF(OR(stditems!C1062=22,stditems!C1062=23),"装备位置:戒指",IF(OR(stditems!C1062=24,stditems!C1062=26),"装备位置:手镯",IF(stditems!C1062=31,"双击使用物品",IF(stditems!C1062=4,"书籍,双击使用",IF(stditems!C1062=25,"装备位置:毒符",IF(stditems!C1062=41,"任务物品",IF(stditems!C1062=56,"强化宝石",IF(stditems!C1062=0,"药品",IF(stditems!C1062=3,"卷轴",IF(stditems!C1062=43,"矿石",IF(stditems!C1062=2,"可使用物品",IF(stditems!C1062=64,"装备位置:腰带",IF(stditems!C1062=62,"装备位置:鞋子",IF(stditems!C1062=53,"装备位置:宝石\有气血石功能",IF(stditems!C1062=63,"装备位置:灵石",IF(stditems!C1062=65,"装备位置:官印",IF(stditems!C1062=90,"装备位置:灵玉",IF(OR(stditems!C1062=72,stditems!C1062=73,stditems!C1062=74),"装备位置:称号",IF(stditems!C1062=30,"装备位置:勋章",IF(stditems!C1062=28,"装备位置:马牌",IF(stditems!C1062=12,"装备位置:盾牌",IF(OR(stditems!C1062=66,stditems!C1062=67),"装备位置:时装衣服",IF(OR(stditems!C1062=68,stditems!C1062=69),"装备位置:时装武器",IF(OR(stditems!C1062=75,stditems!C1062=76,stditems!C1062=77),"装备位置:时装项链",IF(stditems!C1062=78,"装备位置:时装头盔",IF(OR(stditems!C1062=79,stditems!C1062=80),"装备位置:时装手镯",IF(OR(stditems!C1062=81,stditems!C1062=82),"装备位置:时装戒指",IF(stditems!C1062=83,"装备位置:时装勋章",IF(OR(stditems!C1062=84,stditems!C1062=85),"装备位置:时装腰带",IF(OR(stditems!C1062=86,stditems!C1062=87),"装备位置:时装靴子",IF(OR(stditems!C1062=88,stditems!C1062=89),"装备位置:时装宝石","其他物品"))))))))))))))))))))))))))))))))))))</f>
        <v>其他物品</v>
      </c>
      <c r="C1062" t="str">
        <f>IF(OR(stditems!C1062=5,stditems!C1062=10,stditems!C1062=11,stditems!C1062=30,stditems!C1062=16,stditems!C1062=12,stditems!C1062=25),0,IF(OR(stditems!C1062=15,stditems!C1062=19,stditems!C1062=20,stditems!C1062=21,stditems!C1062=22,stditems!C1062=23,stditems!C1062=24,stditems!C1062=26,stditems!C1062=28,stditems!C1062=29,stditems!C1062=30,stditems!C1062=53,stditems!C1062=62,stditems!C1062=63,stditems!C1062=64,stditems!C1062=65,stditems!C1062=90),stditems!D1062,""))</f>
        <v/>
      </c>
      <c r="D1062" t="str">
        <f>IF(ISNA( VLOOKUP(C1062,attrDesc!A:C,2,FALSE)),"", "\250/"&amp;VLOOKUP(C1062,attrDesc!A:C,2,FALSE)&amp;":"&amp;VLOOKUP(C1062,attrDesc!A:C,3,FALSE))</f>
        <v/>
      </c>
      <c r="F1062" t="s">
        <v>1947</v>
      </c>
      <c r="H1062" t="str">
        <f t="shared" si="72"/>
        <v>151/其他物品</v>
      </c>
      <c r="I1062" t="str">
        <f t="shared" si="73"/>
        <v>魔力镶嵌石Lv1=151/其他物品</v>
      </c>
      <c r="J1062" t="str">
        <f t="shared" si="74"/>
        <v>\168/[物品备注]\250/可以镶嵌在有孔的装备上</v>
      </c>
      <c r="K1062" t="str">
        <f t="shared" si="71"/>
        <v>魔力镶嵌石Lv1=\168/[物品备注]\250/可以镶嵌在有孔的装备上</v>
      </c>
    </row>
    <row r="1063" spans="1:11" x14ac:dyDescent="0.2">
      <c r="A1063" t="str">
        <f>IF(LEN(stditems!B1063)=0,"",stditems!B1063)</f>
        <v>魔力镶嵌石Lv2</v>
      </c>
      <c r="B1063" t="str">
        <f>IF(stditems!C1063=15,"装备位置:头盔",IF(OR(stditems!C1063=19,stditems!C1063=20,stditems!C1063=21),"装备位置:项链",IF(OR(stditems!C1063=5,stditems!C1063=6),"装备位置:武器",IF(OR(stditems!C1063=10,stditems!C1063=11),"装备位置:衣服",IF(stditems!C1063=16,"装备位置:斗笠",IF(OR(stditems!C1063=22,stditems!C1063=23),"装备位置:戒指",IF(OR(stditems!C1063=24,stditems!C1063=26),"装备位置:手镯",IF(stditems!C1063=31,"双击使用物品",IF(stditems!C1063=4,"书籍,双击使用",IF(stditems!C1063=25,"装备位置:毒符",IF(stditems!C1063=41,"任务物品",IF(stditems!C1063=56,"强化宝石",IF(stditems!C1063=0,"药品",IF(stditems!C1063=3,"卷轴",IF(stditems!C1063=43,"矿石",IF(stditems!C1063=2,"可使用物品",IF(stditems!C1063=64,"装备位置:腰带",IF(stditems!C1063=62,"装备位置:鞋子",IF(stditems!C1063=53,"装备位置:宝石\有气血石功能",IF(stditems!C1063=63,"装备位置:灵石",IF(stditems!C1063=65,"装备位置:官印",IF(stditems!C1063=90,"装备位置:灵玉",IF(OR(stditems!C1063=72,stditems!C1063=73,stditems!C1063=74),"装备位置:称号",IF(stditems!C1063=30,"装备位置:勋章",IF(stditems!C1063=28,"装备位置:马牌",IF(stditems!C1063=12,"装备位置:盾牌",IF(OR(stditems!C1063=66,stditems!C1063=67),"装备位置:时装衣服",IF(OR(stditems!C1063=68,stditems!C1063=69),"装备位置:时装武器",IF(OR(stditems!C1063=75,stditems!C1063=76,stditems!C1063=77),"装备位置:时装项链",IF(stditems!C1063=78,"装备位置:时装头盔",IF(OR(stditems!C1063=79,stditems!C1063=80),"装备位置:时装手镯",IF(OR(stditems!C1063=81,stditems!C1063=82),"装备位置:时装戒指",IF(stditems!C1063=83,"装备位置:时装勋章",IF(OR(stditems!C1063=84,stditems!C1063=85),"装备位置:时装腰带",IF(OR(stditems!C1063=86,stditems!C1063=87),"装备位置:时装靴子",IF(OR(stditems!C1063=88,stditems!C1063=89),"装备位置:时装宝石","其他物品"))))))))))))))))))))))))))))))))))))</f>
        <v>其他物品</v>
      </c>
      <c r="C1063" t="str">
        <f>IF(OR(stditems!C1063=5,stditems!C1063=10,stditems!C1063=11,stditems!C1063=30,stditems!C1063=16,stditems!C1063=12,stditems!C1063=25),0,IF(OR(stditems!C1063=15,stditems!C1063=19,stditems!C1063=20,stditems!C1063=21,stditems!C1063=22,stditems!C1063=23,stditems!C1063=24,stditems!C1063=26,stditems!C1063=28,stditems!C1063=29,stditems!C1063=30,stditems!C1063=53,stditems!C1063=62,stditems!C1063=63,stditems!C1063=64,stditems!C1063=65,stditems!C1063=90),stditems!D1063,""))</f>
        <v/>
      </c>
      <c r="D1063" t="str">
        <f>IF(ISNA( VLOOKUP(C1063,attrDesc!A:C,2,FALSE)),"", "\250/"&amp;VLOOKUP(C1063,attrDesc!A:C,2,FALSE)&amp;":"&amp;VLOOKUP(C1063,attrDesc!A:C,3,FALSE))</f>
        <v/>
      </c>
      <c r="F1063" t="s">
        <v>1947</v>
      </c>
      <c r="H1063" t="str">
        <f t="shared" si="72"/>
        <v>151/其他物品</v>
      </c>
      <c r="I1063" t="str">
        <f t="shared" si="73"/>
        <v>魔力镶嵌石Lv2=151/其他物品</v>
      </c>
      <c r="J1063" t="str">
        <f t="shared" si="74"/>
        <v>\168/[物品备注]\250/可以镶嵌在有孔的装备上</v>
      </c>
      <c r="K1063" t="str">
        <f t="shared" si="71"/>
        <v>魔力镶嵌石Lv2=\168/[物品备注]\250/可以镶嵌在有孔的装备上</v>
      </c>
    </row>
    <row r="1064" spans="1:11" x14ac:dyDescent="0.2">
      <c r="A1064" t="str">
        <f>IF(LEN(stditems!B1064)=0,"",stditems!B1064)</f>
        <v>魔力镶嵌石Lv3</v>
      </c>
      <c r="B1064" t="str">
        <f>IF(stditems!C1064=15,"装备位置:头盔",IF(OR(stditems!C1064=19,stditems!C1064=20,stditems!C1064=21),"装备位置:项链",IF(OR(stditems!C1064=5,stditems!C1064=6),"装备位置:武器",IF(OR(stditems!C1064=10,stditems!C1064=11),"装备位置:衣服",IF(stditems!C1064=16,"装备位置:斗笠",IF(OR(stditems!C1064=22,stditems!C1064=23),"装备位置:戒指",IF(OR(stditems!C1064=24,stditems!C1064=26),"装备位置:手镯",IF(stditems!C1064=31,"双击使用物品",IF(stditems!C1064=4,"书籍,双击使用",IF(stditems!C1064=25,"装备位置:毒符",IF(stditems!C1064=41,"任务物品",IF(stditems!C1064=56,"强化宝石",IF(stditems!C1064=0,"药品",IF(stditems!C1064=3,"卷轴",IF(stditems!C1064=43,"矿石",IF(stditems!C1064=2,"可使用物品",IF(stditems!C1064=64,"装备位置:腰带",IF(stditems!C1064=62,"装备位置:鞋子",IF(stditems!C1064=53,"装备位置:宝石\有气血石功能",IF(stditems!C1064=63,"装备位置:灵石",IF(stditems!C1064=65,"装备位置:官印",IF(stditems!C1064=90,"装备位置:灵玉",IF(OR(stditems!C1064=72,stditems!C1064=73,stditems!C1064=74),"装备位置:称号",IF(stditems!C1064=30,"装备位置:勋章",IF(stditems!C1064=28,"装备位置:马牌",IF(stditems!C1064=12,"装备位置:盾牌",IF(OR(stditems!C1064=66,stditems!C1064=67),"装备位置:时装衣服",IF(OR(stditems!C1064=68,stditems!C1064=69),"装备位置:时装武器",IF(OR(stditems!C1064=75,stditems!C1064=76,stditems!C1064=77),"装备位置:时装项链",IF(stditems!C1064=78,"装备位置:时装头盔",IF(OR(stditems!C1064=79,stditems!C1064=80),"装备位置:时装手镯",IF(OR(stditems!C1064=81,stditems!C1064=82),"装备位置:时装戒指",IF(stditems!C1064=83,"装备位置:时装勋章",IF(OR(stditems!C1064=84,stditems!C1064=85),"装备位置:时装腰带",IF(OR(stditems!C1064=86,stditems!C1064=87),"装备位置:时装靴子",IF(OR(stditems!C1064=88,stditems!C1064=89),"装备位置:时装宝石","其他物品"))))))))))))))))))))))))))))))))))))</f>
        <v>其他物品</v>
      </c>
      <c r="C1064" t="str">
        <f>IF(OR(stditems!C1064=5,stditems!C1064=10,stditems!C1064=11,stditems!C1064=30,stditems!C1064=16,stditems!C1064=12,stditems!C1064=25),0,IF(OR(stditems!C1064=15,stditems!C1064=19,stditems!C1064=20,stditems!C1064=21,stditems!C1064=22,stditems!C1064=23,stditems!C1064=24,stditems!C1064=26,stditems!C1064=28,stditems!C1064=29,stditems!C1064=30,stditems!C1064=53,stditems!C1064=62,stditems!C1064=63,stditems!C1064=64,stditems!C1064=65,stditems!C1064=90),stditems!D1064,""))</f>
        <v/>
      </c>
      <c r="D1064" t="str">
        <f>IF(ISNA( VLOOKUP(C1064,attrDesc!A:C,2,FALSE)),"", "\250/"&amp;VLOOKUP(C1064,attrDesc!A:C,2,FALSE)&amp;":"&amp;VLOOKUP(C1064,attrDesc!A:C,3,FALSE))</f>
        <v/>
      </c>
      <c r="F1064" t="s">
        <v>1947</v>
      </c>
      <c r="H1064" t="str">
        <f t="shared" si="72"/>
        <v>151/其他物品</v>
      </c>
      <c r="I1064" t="str">
        <f t="shared" si="73"/>
        <v>魔力镶嵌石Lv3=151/其他物品</v>
      </c>
      <c r="J1064" t="str">
        <f t="shared" si="74"/>
        <v>\168/[物品备注]\250/可以镶嵌在有孔的装备上</v>
      </c>
      <c r="K1064" t="str">
        <f t="shared" si="71"/>
        <v>魔力镶嵌石Lv3=\168/[物品备注]\250/可以镶嵌在有孔的装备上</v>
      </c>
    </row>
    <row r="1065" spans="1:11" x14ac:dyDescent="0.2">
      <c r="A1065" t="str">
        <f>IF(LEN(stditems!B1065)=0,"",stditems!B1065)</f>
        <v>魔力镶嵌石Lv4</v>
      </c>
      <c r="B1065" t="str">
        <f>IF(stditems!C1065=15,"装备位置:头盔",IF(OR(stditems!C1065=19,stditems!C1065=20,stditems!C1065=21),"装备位置:项链",IF(OR(stditems!C1065=5,stditems!C1065=6),"装备位置:武器",IF(OR(stditems!C1065=10,stditems!C1065=11),"装备位置:衣服",IF(stditems!C1065=16,"装备位置:斗笠",IF(OR(stditems!C1065=22,stditems!C1065=23),"装备位置:戒指",IF(OR(stditems!C1065=24,stditems!C1065=26),"装备位置:手镯",IF(stditems!C1065=31,"双击使用物品",IF(stditems!C1065=4,"书籍,双击使用",IF(stditems!C1065=25,"装备位置:毒符",IF(stditems!C1065=41,"任务物品",IF(stditems!C1065=56,"强化宝石",IF(stditems!C1065=0,"药品",IF(stditems!C1065=3,"卷轴",IF(stditems!C1065=43,"矿石",IF(stditems!C1065=2,"可使用物品",IF(stditems!C1065=64,"装备位置:腰带",IF(stditems!C1065=62,"装备位置:鞋子",IF(stditems!C1065=53,"装备位置:宝石\有气血石功能",IF(stditems!C1065=63,"装备位置:灵石",IF(stditems!C1065=65,"装备位置:官印",IF(stditems!C1065=90,"装备位置:灵玉",IF(OR(stditems!C1065=72,stditems!C1065=73,stditems!C1065=74),"装备位置:称号",IF(stditems!C1065=30,"装备位置:勋章",IF(stditems!C1065=28,"装备位置:马牌",IF(stditems!C1065=12,"装备位置:盾牌",IF(OR(stditems!C1065=66,stditems!C1065=67),"装备位置:时装衣服",IF(OR(stditems!C1065=68,stditems!C1065=69),"装备位置:时装武器",IF(OR(stditems!C1065=75,stditems!C1065=76,stditems!C1065=77),"装备位置:时装项链",IF(stditems!C1065=78,"装备位置:时装头盔",IF(OR(stditems!C1065=79,stditems!C1065=80),"装备位置:时装手镯",IF(OR(stditems!C1065=81,stditems!C1065=82),"装备位置:时装戒指",IF(stditems!C1065=83,"装备位置:时装勋章",IF(OR(stditems!C1065=84,stditems!C1065=85),"装备位置:时装腰带",IF(OR(stditems!C1065=86,stditems!C1065=87),"装备位置:时装靴子",IF(OR(stditems!C1065=88,stditems!C1065=89),"装备位置:时装宝石","其他物品"))))))))))))))))))))))))))))))))))))</f>
        <v>其他物品</v>
      </c>
      <c r="C1065" t="str">
        <f>IF(OR(stditems!C1065=5,stditems!C1065=10,stditems!C1065=11,stditems!C1065=30,stditems!C1065=16,stditems!C1065=12,stditems!C1065=25),0,IF(OR(stditems!C1065=15,stditems!C1065=19,stditems!C1065=20,stditems!C1065=21,stditems!C1065=22,stditems!C1065=23,stditems!C1065=24,stditems!C1065=26,stditems!C1065=28,stditems!C1065=29,stditems!C1065=30,stditems!C1065=53,stditems!C1065=62,stditems!C1065=63,stditems!C1065=64,stditems!C1065=65,stditems!C1065=90),stditems!D1065,""))</f>
        <v/>
      </c>
      <c r="D1065" t="str">
        <f>IF(ISNA( VLOOKUP(C1065,attrDesc!A:C,2,FALSE)),"", "\250/"&amp;VLOOKUP(C1065,attrDesc!A:C,2,FALSE)&amp;":"&amp;VLOOKUP(C1065,attrDesc!A:C,3,FALSE))</f>
        <v/>
      </c>
      <c r="F1065" t="s">
        <v>1947</v>
      </c>
      <c r="H1065" t="str">
        <f t="shared" si="72"/>
        <v>151/其他物品</v>
      </c>
      <c r="I1065" t="str">
        <f t="shared" si="73"/>
        <v>魔力镶嵌石Lv4=151/其他物品</v>
      </c>
      <c r="J1065" t="str">
        <f t="shared" si="74"/>
        <v>\168/[物品备注]\250/可以镶嵌在有孔的装备上</v>
      </c>
      <c r="K1065" t="str">
        <f t="shared" si="71"/>
        <v>魔力镶嵌石Lv4=\168/[物品备注]\250/可以镶嵌在有孔的装备上</v>
      </c>
    </row>
    <row r="1066" spans="1:11" x14ac:dyDescent="0.2">
      <c r="A1066" t="str">
        <f>IF(LEN(stditems!B1066)=0,"",stditems!B1066)</f>
        <v>魔力镶嵌石Lv5</v>
      </c>
      <c r="B1066" t="str">
        <f>IF(stditems!C1066=15,"装备位置:头盔",IF(OR(stditems!C1066=19,stditems!C1066=20,stditems!C1066=21),"装备位置:项链",IF(OR(stditems!C1066=5,stditems!C1066=6),"装备位置:武器",IF(OR(stditems!C1066=10,stditems!C1066=11),"装备位置:衣服",IF(stditems!C1066=16,"装备位置:斗笠",IF(OR(stditems!C1066=22,stditems!C1066=23),"装备位置:戒指",IF(OR(stditems!C1066=24,stditems!C1066=26),"装备位置:手镯",IF(stditems!C1066=31,"双击使用物品",IF(stditems!C1066=4,"书籍,双击使用",IF(stditems!C1066=25,"装备位置:毒符",IF(stditems!C1066=41,"任务物品",IF(stditems!C1066=56,"强化宝石",IF(stditems!C1066=0,"药品",IF(stditems!C1066=3,"卷轴",IF(stditems!C1066=43,"矿石",IF(stditems!C1066=2,"可使用物品",IF(stditems!C1066=64,"装备位置:腰带",IF(stditems!C1066=62,"装备位置:鞋子",IF(stditems!C1066=53,"装备位置:宝石\有气血石功能",IF(stditems!C1066=63,"装备位置:灵石",IF(stditems!C1066=65,"装备位置:官印",IF(stditems!C1066=90,"装备位置:灵玉",IF(OR(stditems!C1066=72,stditems!C1066=73,stditems!C1066=74),"装备位置:称号",IF(stditems!C1066=30,"装备位置:勋章",IF(stditems!C1066=28,"装备位置:马牌",IF(stditems!C1066=12,"装备位置:盾牌",IF(OR(stditems!C1066=66,stditems!C1066=67),"装备位置:时装衣服",IF(OR(stditems!C1066=68,stditems!C1066=69),"装备位置:时装武器",IF(OR(stditems!C1066=75,stditems!C1066=76,stditems!C1066=77),"装备位置:时装项链",IF(stditems!C1066=78,"装备位置:时装头盔",IF(OR(stditems!C1066=79,stditems!C1066=80),"装备位置:时装手镯",IF(OR(stditems!C1066=81,stditems!C1066=82),"装备位置:时装戒指",IF(stditems!C1066=83,"装备位置:时装勋章",IF(OR(stditems!C1066=84,stditems!C1066=85),"装备位置:时装腰带",IF(OR(stditems!C1066=86,stditems!C1066=87),"装备位置:时装靴子",IF(OR(stditems!C1066=88,stditems!C1066=89),"装备位置:时装宝石","其他物品"))))))))))))))))))))))))))))))))))))</f>
        <v>其他物品</v>
      </c>
      <c r="C1066" t="str">
        <f>IF(OR(stditems!C1066=5,stditems!C1066=10,stditems!C1066=11,stditems!C1066=30,stditems!C1066=16,stditems!C1066=12,stditems!C1066=25),0,IF(OR(stditems!C1066=15,stditems!C1066=19,stditems!C1066=20,stditems!C1066=21,stditems!C1066=22,stditems!C1066=23,stditems!C1066=24,stditems!C1066=26,stditems!C1066=28,stditems!C1066=29,stditems!C1066=30,stditems!C1066=53,stditems!C1066=62,stditems!C1066=63,stditems!C1066=64,stditems!C1066=65,stditems!C1066=90),stditems!D1066,""))</f>
        <v/>
      </c>
      <c r="D1066" t="str">
        <f>IF(ISNA( VLOOKUP(C1066,attrDesc!A:C,2,FALSE)),"", "\250/"&amp;VLOOKUP(C1066,attrDesc!A:C,2,FALSE)&amp;":"&amp;VLOOKUP(C1066,attrDesc!A:C,3,FALSE))</f>
        <v/>
      </c>
      <c r="F1066" t="s">
        <v>1947</v>
      </c>
      <c r="H1066" t="str">
        <f t="shared" si="72"/>
        <v>151/其他物品</v>
      </c>
      <c r="I1066" t="str">
        <f t="shared" si="73"/>
        <v>魔力镶嵌石Lv5=151/其他物品</v>
      </c>
      <c r="J1066" t="str">
        <f t="shared" si="74"/>
        <v>\168/[物品备注]\250/可以镶嵌在有孔的装备上</v>
      </c>
      <c r="K1066" t="str">
        <f t="shared" si="71"/>
        <v>魔力镶嵌石Lv5=\168/[物品备注]\250/可以镶嵌在有孔的装备上</v>
      </c>
    </row>
    <row r="1067" spans="1:11" x14ac:dyDescent="0.2">
      <c r="A1067" t="str">
        <f>IF(LEN(stditems!B1067)=0,"",stditems!B1067)</f>
        <v>道术镶嵌石Lv1</v>
      </c>
      <c r="B1067" t="str">
        <f>IF(stditems!C1067=15,"装备位置:头盔",IF(OR(stditems!C1067=19,stditems!C1067=20,stditems!C1067=21),"装备位置:项链",IF(OR(stditems!C1067=5,stditems!C1067=6),"装备位置:武器",IF(OR(stditems!C1067=10,stditems!C1067=11),"装备位置:衣服",IF(stditems!C1067=16,"装备位置:斗笠",IF(OR(stditems!C1067=22,stditems!C1067=23),"装备位置:戒指",IF(OR(stditems!C1067=24,stditems!C1067=26),"装备位置:手镯",IF(stditems!C1067=31,"双击使用物品",IF(stditems!C1067=4,"书籍,双击使用",IF(stditems!C1067=25,"装备位置:毒符",IF(stditems!C1067=41,"任务物品",IF(stditems!C1067=56,"强化宝石",IF(stditems!C1067=0,"药品",IF(stditems!C1067=3,"卷轴",IF(stditems!C1067=43,"矿石",IF(stditems!C1067=2,"可使用物品",IF(stditems!C1067=64,"装备位置:腰带",IF(stditems!C1067=62,"装备位置:鞋子",IF(stditems!C1067=53,"装备位置:宝石\有气血石功能",IF(stditems!C1067=63,"装备位置:灵石",IF(stditems!C1067=65,"装备位置:官印",IF(stditems!C1067=90,"装备位置:灵玉",IF(OR(stditems!C1067=72,stditems!C1067=73,stditems!C1067=74),"装备位置:称号",IF(stditems!C1067=30,"装备位置:勋章",IF(stditems!C1067=28,"装备位置:马牌",IF(stditems!C1067=12,"装备位置:盾牌",IF(OR(stditems!C1067=66,stditems!C1067=67),"装备位置:时装衣服",IF(OR(stditems!C1067=68,stditems!C1067=69),"装备位置:时装武器",IF(OR(stditems!C1067=75,stditems!C1067=76,stditems!C1067=77),"装备位置:时装项链",IF(stditems!C1067=78,"装备位置:时装头盔",IF(OR(stditems!C1067=79,stditems!C1067=80),"装备位置:时装手镯",IF(OR(stditems!C1067=81,stditems!C1067=82),"装备位置:时装戒指",IF(stditems!C1067=83,"装备位置:时装勋章",IF(OR(stditems!C1067=84,stditems!C1067=85),"装备位置:时装腰带",IF(OR(stditems!C1067=86,stditems!C1067=87),"装备位置:时装靴子",IF(OR(stditems!C1067=88,stditems!C1067=89),"装备位置:时装宝石","其他物品"))))))))))))))))))))))))))))))))))))</f>
        <v>其他物品</v>
      </c>
      <c r="C1067" t="str">
        <f>IF(OR(stditems!C1067=5,stditems!C1067=10,stditems!C1067=11,stditems!C1067=30,stditems!C1067=16,stditems!C1067=12,stditems!C1067=25),0,IF(OR(stditems!C1067=15,stditems!C1067=19,stditems!C1067=20,stditems!C1067=21,stditems!C1067=22,stditems!C1067=23,stditems!C1067=24,stditems!C1067=26,stditems!C1067=28,stditems!C1067=29,stditems!C1067=30,stditems!C1067=53,stditems!C1067=62,stditems!C1067=63,stditems!C1067=64,stditems!C1067=65,stditems!C1067=90),stditems!D1067,""))</f>
        <v/>
      </c>
      <c r="D1067" t="str">
        <f>IF(ISNA( VLOOKUP(C1067,attrDesc!A:C,2,FALSE)),"", "\250/"&amp;VLOOKUP(C1067,attrDesc!A:C,2,FALSE)&amp;":"&amp;VLOOKUP(C1067,attrDesc!A:C,3,FALSE))</f>
        <v/>
      </c>
      <c r="F1067" t="s">
        <v>1947</v>
      </c>
      <c r="H1067" t="str">
        <f t="shared" si="72"/>
        <v>151/其他物品</v>
      </c>
      <c r="I1067" t="str">
        <f t="shared" si="73"/>
        <v>道术镶嵌石Lv1=151/其他物品</v>
      </c>
      <c r="J1067" t="str">
        <f t="shared" si="74"/>
        <v>\168/[物品备注]\250/可以镶嵌在有孔的装备上</v>
      </c>
      <c r="K1067" t="str">
        <f t="shared" si="71"/>
        <v>道术镶嵌石Lv1=\168/[物品备注]\250/可以镶嵌在有孔的装备上</v>
      </c>
    </row>
    <row r="1068" spans="1:11" x14ac:dyDescent="0.2">
      <c r="A1068" t="str">
        <f>IF(LEN(stditems!B1068)=0,"",stditems!B1068)</f>
        <v>道术镶嵌石Lv2</v>
      </c>
      <c r="B1068" t="str">
        <f>IF(stditems!C1068=15,"装备位置:头盔",IF(OR(stditems!C1068=19,stditems!C1068=20,stditems!C1068=21),"装备位置:项链",IF(OR(stditems!C1068=5,stditems!C1068=6),"装备位置:武器",IF(OR(stditems!C1068=10,stditems!C1068=11),"装备位置:衣服",IF(stditems!C1068=16,"装备位置:斗笠",IF(OR(stditems!C1068=22,stditems!C1068=23),"装备位置:戒指",IF(OR(stditems!C1068=24,stditems!C1068=26),"装备位置:手镯",IF(stditems!C1068=31,"双击使用物品",IF(stditems!C1068=4,"书籍,双击使用",IF(stditems!C1068=25,"装备位置:毒符",IF(stditems!C1068=41,"任务物品",IF(stditems!C1068=56,"强化宝石",IF(stditems!C1068=0,"药品",IF(stditems!C1068=3,"卷轴",IF(stditems!C1068=43,"矿石",IF(stditems!C1068=2,"可使用物品",IF(stditems!C1068=64,"装备位置:腰带",IF(stditems!C1068=62,"装备位置:鞋子",IF(stditems!C1068=53,"装备位置:宝石\有气血石功能",IF(stditems!C1068=63,"装备位置:灵石",IF(stditems!C1068=65,"装备位置:官印",IF(stditems!C1068=90,"装备位置:灵玉",IF(OR(stditems!C1068=72,stditems!C1068=73,stditems!C1068=74),"装备位置:称号",IF(stditems!C1068=30,"装备位置:勋章",IF(stditems!C1068=28,"装备位置:马牌",IF(stditems!C1068=12,"装备位置:盾牌",IF(OR(stditems!C1068=66,stditems!C1068=67),"装备位置:时装衣服",IF(OR(stditems!C1068=68,stditems!C1068=69),"装备位置:时装武器",IF(OR(stditems!C1068=75,stditems!C1068=76,stditems!C1068=77),"装备位置:时装项链",IF(stditems!C1068=78,"装备位置:时装头盔",IF(OR(stditems!C1068=79,stditems!C1068=80),"装备位置:时装手镯",IF(OR(stditems!C1068=81,stditems!C1068=82),"装备位置:时装戒指",IF(stditems!C1068=83,"装备位置:时装勋章",IF(OR(stditems!C1068=84,stditems!C1068=85),"装备位置:时装腰带",IF(OR(stditems!C1068=86,stditems!C1068=87),"装备位置:时装靴子",IF(OR(stditems!C1068=88,stditems!C1068=89),"装备位置:时装宝石","其他物品"))))))))))))))))))))))))))))))))))))</f>
        <v>其他物品</v>
      </c>
      <c r="C1068" t="str">
        <f>IF(OR(stditems!C1068=5,stditems!C1068=10,stditems!C1068=11,stditems!C1068=30,stditems!C1068=16,stditems!C1068=12,stditems!C1068=25),0,IF(OR(stditems!C1068=15,stditems!C1068=19,stditems!C1068=20,stditems!C1068=21,stditems!C1068=22,stditems!C1068=23,stditems!C1068=24,stditems!C1068=26,stditems!C1068=28,stditems!C1068=29,stditems!C1068=30,stditems!C1068=53,stditems!C1068=62,stditems!C1068=63,stditems!C1068=64,stditems!C1068=65,stditems!C1068=90),stditems!D1068,""))</f>
        <v/>
      </c>
      <c r="D1068" t="str">
        <f>IF(ISNA( VLOOKUP(C1068,attrDesc!A:C,2,FALSE)),"", "\250/"&amp;VLOOKUP(C1068,attrDesc!A:C,2,FALSE)&amp;":"&amp;VLOOKUP(C1068,attrDesc!A:C,3,FALSE))</f>
        <v/>
      </c>
      <c r="F1068" t="s">
        <v>1947</v>
      </c>
      <c r="H1068" t="str">
        <f t="shared" si="72"/>
        <v>151/其他物品</v>
      </c>
      <c r="I1068" t="str">
        <f t="shared" si="73"/>
        <v>道术镶嵌石Lv2=151/其他物品</v>
      </c>
      <c r="J1068" t="str">
        <f t="shared" si="74"/>
        <v>\168/[物品备注]\250/可以镶嵌在有孔的装备上</v>
      </c>
      <c r="K1068" t="str">
        <f t="shared" si="71"/>
        <v>道术镶嵌石Lv2=\168/[物品备注]\250/可以镶嵌在有孔的装备上</v>
      </c>
    </row>
    <row r="1069" spans="1:11" x14ac:dyDescent="0.2">
      <c r="A1069" t="str">
        <f>IF(LEN(stditems!B1069)=0,"",stditems!B1069)</f>
        <v>道术镶嵌石Lv3</v>
      </c>
      <c r="B1069" t="str">
        <f>IF(stditems!C1069=15,"装备位置:头盔",IF(OR(stditems!C1069=19,stditems!C1069=20,stditems!C1069=21),"装备位置:项链",IF(OR(stditems!C1069=5,stditems!C1069=6),"装备位置:武器",IF(OR(stditems!C1069=10,stditems!C1069=11),"装备位置:衣服",IF(stditems!C1069=16,"装备位置:斗笠",IF(OR(stditems!C1069=22,stditems!C1069=23),"装备位置:戒指",IF(OR(stditems!C1069=24,stditems!C1069=26),"装备位置:手镯",IF(stditems!C1069=31,"双击使用物品",IF(stditems!C1069=4,"书籍,双击使用",IF(stditems!C1069=25,"装备位置:毒符",IF(stditems!C1069=41,"任务物品",IF(stditems!C1069=56,"强化宝石",IF(stditems!C1069=0,"药品",IF(stditems!C1069=3,"卷轴",IF(stditems!C1069=43,"矿石",IF(stditems!C1069=2,"可使用物品",IF(stditems!C1069=64,"装备位置:腰带",IF(stditems!C1069=62,"装备位置:鞋子",IF(stditems!C1069=53,"装备位置:宝石\有气血石功能",IF(stditems!C1069=63,"装备位置:灵石",IF(stditems!C1069=65,"装备位置:官印",IF(stditems!C1069=90,"装备位置:灵玉",IF(OR(stditems!C1069=72,stditems!C1069=73,stditems!C1069=74),"装备位置:称号",IF(stditems!C1069=30,"装备位置:勋章",IF(stditems!C1069=28,"装备位置:马牌",IF(stditems!C1069=12,"装备位置:盾牌",IF(OR(stditems!C1069=66,stditems!C1069=67),"装备位置:时装衣服",IF(OR(stditems!C1069=68,stditems!C1069=69),"装备位置:时装武器",IF(OR(stditems!C1069=75,stditems!C1069=76,stditems!C1069=77),"装备位置:时装项链",IF(stditems!C1069=78,"装备位置:时装头盔",IF(OR(stditems!C1069=79,stditems!C1069=80),"装备位置:时装手镯",IF(OR(stditems!C1069=81,stditems!C1069=82),"装备位置:时装戒指",IF(stditems!C1069=83,"装备位置:时装勋章",IF(OR(stditems!C1069=84,stditems!C1069=85),"装备位置:时装腰带",IF(OR(stditems!C1069=86,stditems!C1069=87),"装备位置:时装靴子",IF(OR(stditems!C1069=88,stditems!C1069=89),"装备位置:时装宝石","其他物品"))))))))))))))))))))))))))))))))))))</f>
        <v>其他物品</v>
      </c>
      <c r="C1069" t="str">
        <f>IF(OR(stditems!C1069=5,stditems!C1069=10,stditems!C1069=11,stditems!C1069=30,stditems!C1069=16,stditems!C1069=12,stditems!C1069=25),0,IF(OR(stditems!C1069=15,stditems!C1069=19,stditems!C1069=20,stditems!C1069=21,stditems!C1069=22,stditems!C1069=23,stditems!C1069=24,stditems!C1069=26,stditems!C1069=28,stditems!C1069=29,stditems!C1069=30,stditems!C1069=53,stditems!C1069=62,stditems!C1069=63,stditems!C1069=64,stditems!C1069=65,stditems!C1069=90),stditems!D1069,""))</f>
        <v/>
      </c>
      <c r="D1069" t="str">
        <f>IF(ISNA( VLOOKUP(C1069,attrDesc!A:C,2,FALSE)),"", "\250/"&amp;VLOOKUP(C1069,attrDesc!A:C,2,FALSE)&amp;":"&amp;VLOOKUP(C1069,attrDesc!A:C,3,FALSE))</f>
        <v/>
      </c>
      <c r="F1069" t="s">
        <v>1947</v>
      </c>
      <c r="H1069" t="str">
        <f t="shared" si="72"/>
        <v>151/其他物品</v>
      </c>
      <c r="I1069" t="str">
        <f t="shared" si="73"/>
        <v>道术镶嵌石Lv3=151/其他物品</v>
      </c>
      <c r="J1069" t="str">
        <f t="shared" si="74"/>
        <v>\168/[物品备注]\250/可以镶嵌在有孔的装备上</v>
      </c>
      <c r="K1069" t="str">
        <f t="shared" si="71"/>
        <v>道术镶嵌石Lv3=\168/[物品备注]\250/可以镶嵌在有孔的装备上</v>
      </c>
    </row>
    <row r="1070" spans="1:11" x14ac:dyDescent="0.2">
      <c r="A1070" t="str">
        <f>IF(LEN(stditems!B1070)=0,"",stditems!B1070)</f>
        <v>道术镶嵌石Lv4</v>
      </c>
      <c r="B1070" t="str">
        <f>IF(stditems!C1070=15,"装备位置:头盔",IF(OR(stditems!C1070=19,stditems!C1070=20,stditems!C1070=21),"装备位置:项链",IF(OR(stditems!C1070=5,stditems!C1070=6),"装备位置:武器",IF(OR(stditems!C1070=10,stditems!C1070=11),"装备位置:衣服",IF(stditems!C1070=16,"装备位置:斗笠",IF(OR(stditems!C1070=22,stditems!C1070=23),"装备位置:戒指",IF(OR(stditems!C1070=24,stditems!C1070=26),"装备位置:手镯",IF(stditems!C1070=31,"双击使用物品",IF(stditems!C1070=4,"书籍,双击使用",IF(stditems!C1070=25,"装备位置:毒符",IF(stditems!C1070=41,"任务物品",IF(stditems!C1070=56,"强化宝石",IF(stditems!C1070=0,"药品",IF(stditems!C1070=3,"卷轴",IF(stditems!C1070=43,"矿石",IF(stditems!C1070=2,"可使用物品",IF(stditems!C1070=64,"装备位置:腰带",IF(stditems!C1070=62,"装备位置:鞋子",IF(stditems!C1070=53,"装备位置:宝石\有气血石功能",IF(stditems!C1070=63,"装备位置:灵石",IF(stditems!C1070=65,"装备位置:官印",IF(stditems!C1070=90,"装备位置:灵玉",IF(OR(stditems!C1070=72,stditems!C1070=73,stditems!C1070=74),"装备位置:称号",IF(stditems!C1070=30,"装备位置:勋章",IF(stditems!C1070=28,"装备位置:马牌",IF(stditems!C1070=12,"装备位置:盾牌",IF(OR(stditems!C1070=66,stditems!C1070=67),"装备位置:时装衣服",IF(OR(stditems!C1070=68,stditems!C1070=69),"装备位置:时装武器",IF(OR(stditems!C1070=75,stditems!C1070=76,stditems!C1070=77),"装备位置:时装项链",IF(stditems!C1070=78,"装备位置:时装头盔",IF(OR(stditems!C1070=79,stditems!C1070=80),"装备位置:时装手镯",IF(OR(stditems!C1070=81,stditems!C1070=82),"装备位置:时装戒指",IF(stditems!C1070=83,"装备位置:时装勋章",IF(OR(stditems!C1070=84,stditems!C1070=85),"装备位置:时装腰带",IF(OR(stditems!C1070=86,stditems!C1070=87),"装备位置:时装靴子",IF(OR(stditems!C1070=88,stditems!C1070=89),"装备位置:时装宝石","其他物品"))))))))))))))))))))))))))))))))))))</f>
        <v>其他物品</v>
      </c>
      <c r="C1070" t="str">
        <f>IF(OR(stditems!C1070=5,stditems!C1070=10,stditems!C1070=11,stditems!C1070=30,stditems!C1070=16,stditems!C1070=12,stditems!C1070=25),0,IF(OR(stditems!C1070=15,stditems!C1070=19,stditems!C1070=20,stditems!C1070=21,stditems!C1070=22,stditems!C1070=23,stditems!C1070=24,stditems!C1070=26,stditems!C1070=28,stditems!C1070=29,stditems!C1070=30,stditems!C1070=53,stditems!C1070=62,stditems!C1070=63,stditems!C1070=64,stditems!C1070=65,stditems!C1070=90),stditems!D1070,""))</f>
        <v/>
      </c>
      <c r="D1070" t="str">
        <f>IF(ISNA( VLOOKUP(C1070,attrDesc!A:C,2,FALSE)),"", "\250/"&amp;VLOOKUP(C1070,attrDesc!A:C,2,FALSE)&amp;":"&amp;VLOOKUP(C1070,attrDesc!A:C,3,FALSE))</f>
        <v/>
      </c>
      <c r="F1070" t="s">
        <v>1947</v>
      </c>
      <c r="H1070" t="str">
        <f t="shared" si="72"/>
        <v>151/其他物品</v>
      </c>
      <c r="I1070" t="str">
        <f t="shared" si="73"/>
        <v>道术镶嵌石Lv4=151/其他物品</v>
      </c>
      <c r="J1070" t="str">
        <f t="shared" si="74"/>
        <v>\168/[物品备注]\250/可以镶嵌在有孔的装备上</v>
      </c>
      <c r="K1070" t="str">
        <f t="shared" si="71"/>
        <v>道术镶嵌石Lv4=\168/[物品备注]\250/可以镶嵌在有孔的装备上</v>
      </c>
    </row>
    <row r="1071" spans="1:11" x14ac:dyDescent="0.2">
      <c r="A1071" t="str">
        <f>IF(LEN(stditems!B1071)=0,"",stditems!B1071)</f>
        <v>道术镶嵌石Lv5</v>
      </c>
      <c r="B1071" t="str">
        <f>IF(stditems!C1071=15,"装备位置:头盔",IF(OR(stditems!C1071=19,stditems!C1071=20,stditems!C1071=21),"装备位置:项链",IF(OR(stditems!C1071=5,stditems!C1071=6),"装备位置:武器",IF(OR(stditems!C1071=10,stditems!C1071=11),"装备位置:衣服",IF(stditems!C1071=16,"装备位置:斗笠",IF(OR(stditems!C1071=22,stditems!C1071=23),"装备位置:戒指",IF(OR(stditems!C1071=24,stditems!C1071=26),"装备位置:手镯",IF(stditems!C1071=31,"双击使用物品",IF(stditems!C1071=4,"书籍,双击使用",IF(stditems!C1071=25,"装备位置:毒符",IF(stditems!C1071=41,"任务物品",IF(stditems!C1071=56,"强化宝石",IF(stditems!C1071=0,"药品",IF(stditems!C1071=3,"卷轴",IF(stditems!C1071=43,"矿石",IF(stditems!C1071=2,"可使用物品",IF(stditems!C1071=64,"装备位置:腰带",IF(stditems!C1071=62,"装备位置:鞋子",IF(stditems!C1071=53,"装备位置:宝石\有气血石功能",IF(stditems!C1071=63,"装备位置:灵石",IF(stditems!C1071=65,"装备位置:官印",IF(stditems!C1071=90,"装备位置:灵玉",IF(OR(stditems!C1071=72,stditems!C1071=73,stditems!C1071=74),"装备位置:称号",IF(stditems!C1071=30,"装备位置:勋章",IF(stditems!C1071=28,"装备位置:马牌",IF(stditems!C1071=12,"装备位置:盾牌",IF(OR(stditems!C1071=66,stditems!C1071=67),"装备位置:时装衣服",IF(OR(stditems!C1071=68,stditems!C1071=69),"装备位置:时装武器",IF(OR(stditems!C1071=75,stditems!C1071=76,stditems!C1071=77),"装备位置:时装项链",IF(stditems!C1071=78,"装备位置:时装头盔",IF(OR(stditems!C1071=79,stditems!C1071=80),"装备位置:时装手镯",IF(OR(stditems!C1071=81,stditems!C1071=82),"装备位置:时装戒指",IF(stditems!C1071=83,"装备位置:时装勋章",IF(OR(stditems!C1071=84,stditems!C1071=85),"装备位置:时装腰带",IF(OR(stditems!C1071=86,stditems!C1071=87),"装备位置:时装靴子",IF(OR(stditems!C1071=88,stditems!C1071=89),"装备位置:时装宝石","其他物品"))))))))))))))))))))))))))))))))))))</f>
        <v>其他物品</v>
      </c>
      <c r="C1071" t="str">
        <f>IF(OR(stditems!C1071=5,stditems!C1071=10,stditems!C1071=11,stditems!C1071=30,stditems!C1071=16,stditems!C1071=12,stditems!C1071=25),0,IF(OR(stditems!C1071=15,stditems!C1071=19,stditems!C1071=20,stditems!C1071=21,stditems!C1071=22,stditems!C1071=23,stditems!C1071=24,stditems!C1071=26,stditems!C1071=28,stditems!C1071=29,stditems!C1071=30,stditems!C1071=53,stditems!C1071=62,stditems!C1071=63,stditems!C1071=64,stditems!C1071=65,stditems!C1071=90),stditems!D1071,""))</f>
        <v/>
      </c>
      <c r="D1071" t="str">
        <f>IF(ISNA( VLOOKUP(C1071,attrDesc!A:C,2,FALSE)),"", "\250/"&amp;VLOOKUP(C1071,attrDesc!A:C,2,FALSE)&amp;":"&amp;VLOOKUP(C1071,attrDesc!A:C,3,FALSE))</f>
        <v/>
      </c>
      <c r="F1071" t="s">
        <v>1947</v>
      </c>
      <c r="H1071" t="str">
        <f t="shared" si="72"/>
        <v>151/其他物品</v>
      </c>
      <c r="I1071" t="str">
        <f t="shared" si="73"/>
        <v>道术镶嵌石Lv5=151/其他物品</v>
      </c>
      <c r="J1071" t="str">
        <f t="shared" si="74"/>
        <v>\168/[物品备注]\250/可以镶嵌在有孔的装备上</v>
      </c>
      <c r="K1071" t="str">
        <f t="shared" si="71"/>
        <v>道术镶嵌石Lv5=\168/[物品备注]\250/可以镶嵌在有孔的装备上</v>
      </c>
    </row>
    <row r="1072" spans="1:11" x14ac:dyDescent="0.2">
      <c r="A1072" t="str">
        <f>IF(LEN(stditems!B1072)=0,"",stditems!B1072)</f>
        <v>生命镶嵌石Lv1</v>
      </c>
      <c r="B1072" t="str">
        <f>IF(stditems!C1072=15,"装备位置:头盔",IF(OR(stditems!C1072=19,stditems!C1072=20,stditems!C1072=21),"装备位置:项链",IF(OR(stditems!C1072=5,stditems!C1072=6),"装备位置:武器",IF(OR(stditems!C1072=10,stditems!C1072=11),"装备位置:衣服",IF(stditems!C1072=16,"装备位置:斗笠",IF(OR(stditems!C1072=22,stditems!C1072=23),"装备位置:戒指",IF(OR(stditems!C1072=24,stditems!C1072=26),"装备位置:手镯",IF(stditems!C1072=31,"双击使用物品",IF(stditems!C1072=4,"书籍,双击使用",IF(stditems!C1072=25,"装备位置:毒符",IF(stditems!C1072=41,"任务物品",IF(stditems!C1072=56,"强化宝石",IF(stditems!C1072=0,"药品",IF(stditems!C1072=3,"卷轴",IF(stditems!C1072=43,"矿石",IF(stditems!C1072=2,"可使用物品",IF(stditems!C1072=64,"装备位置:腰带",IF(stditems!C1072=62,"装备位置:鞋子",IF(stditems!C1072=53,"装备位置:宝石\有气血石功能",IF(stditems!C1072=63,"装备位置:灵石",IF(stditems!C1072=65,"装备位置:官印",IF(stditems!C1072=90,"装备位置:灵玉",IF(OR(stditems!C1072=72,stditems!C1072=73,stditems!C1072=74),"装备位置:称号",IF(stditems!C1072=30,"装备位置:勋章",IF(stditems!C1072=28,"装备位置:马牌",IF(stditems!C1072=12,"装备位置:盾牌",IF(OR(stditems!C1072=66,stditems!C1072=67),"装备位置:时装衣服",IF(OR(stditems!C1072=68,stditems!C1072=69),"装备位置:时装武器",IF(OR(stditems!C1072=75,stditems!C1072=76,stditems!C1072=77),"装备位置:时装项链",IF(stditems!C1072=78,"装备位置:时装头盔",IF(OR(stditems!C1072=79,stditems!C1072=80),"装备位置:时装手镯",IF(OR(stditems!C1072=81,stditems!C1072=82),"装备位置:时装戒指",IF(stditems!C1072=83,"装备位置:时装勋章",IF(OR(stditems!C1072=84,stditems!C1072=85),"装备位置:时装腰带",IF(OR(stditems!C1072=86,stditems!C1072=87),"装备位置:时装靴子",IF(OR(stditems!C1072=88,stditems!C1072=89),"装备位置:时装宝石","其他物品"))))))))))))))))))))))))))))))))))))</f>
        <v>其他物品</v>
      </c>
      <c r="C1072" t="str">
        <f>IF(OR(stditems!C1072=5,stditems!C1072=10,stditems!C1072=11,stditems!C1072=30,stditems!C1072=16,stditems!C1072=12,stditems!C1072=25),0,IF(OR(stditems!C1072=15,stditems!C1072=19,stditems!C1072=20,stditems!C1072=21,stditems!C1072=22,stditems!C1072=23,stditems!C1072=24,stditems!C1072=26,stditems!C1072=28,stditems!C1072=29,stditems!C1072=30,stditems!C1072=53,stditems!C1072=62,stditems!C1072=63,stditems!C1072=64,stditems!C1072=65,stditems!C1072=90),stditems!D1072,""))</f>
        <v/>
      </c>
      <c r="D1072" t="str">
        <f>IF(ISNA( VLOOKUP(C1072,attrDesc!A:C,2,FALSE)),"", "\250/"&amp;VLOOKUP(C1072,attrDesc!A:C,2,FALSE)&amp;":"&amp;VLOOKUP(C1072,attrDesc!A:C,3,FALSE))</f>
        <v/>
      </c>
      <c r="F1072" t="s">
        <v>1947</v>
      </c>
      <c r="H1072" t="str">
        <f t="shared" si="72"/>
        <v>151/其他物品</v>
      </c>
      <c r="I1072" t="str">
        <f t="shared" si="73"/>
        <v>生命镶嵌石Lv1=151/其他物品</v>
      </c>
      <c r="J1072" t="str">
        <f t="shared" si="74"/>
        <v>\168/[物品备注]\250/可以镶嵌在有孔的装备上</v>
      </c>
      <c r="K1072" t="str">
        <f t="shared" si="71"/>
        <v>生命镶嵌石Lv1=\168/[物品备注]\250/可以镶嵌在有孔的装备上</v>
      </c>
    </row>
    <row r="1073" spans="1:11" x14ac:dyDescent="0.2">
      <c r="A1073" t="str">
        <f>IF(LEN(stditems!B1073)=0,"",stditems!B1073)</f>
        <v>生命镶嵌石Lv2</v>
      </c>
      <c r="B1073" t="str">
        <f>IF(stditems!C1073=15,"装备位置:头盔",IF(OR(stditems!C1073=19,stditems!C1073=20,stditems!C1073=21),"装备位置:项链",IF(OR(stditems!C1073=5,stditems!C1073=6),"装备位置:武器",IF(OR(stditems!C1073=10,stditems!C1073=11),"装备位置:衣服",IF(stditems!C1073=16,"装备位置:斗笠",IF(OR(stditems!C1073=22,stditems!C1073=23),"装备位置:戒指",IF(OR(stditems!C1073=24,stditems!C1073=26),"装备位置:手镯",IF(stditems!C1073=31,"双击使用物品",IF(stditems!C1073=4,"书籍,双击使用",IF(stditems!C1073=25,"装备位置:毒符",IF(stditems!C1073=41,"任务物品",IF(stditems!C1073=56,"强化宝石",IF(stditems!C1073=0,"药品",IF(stditems!C1073=3,"卷轴",IF(stditems!C1073=43,"矿石",IF(stditems!C1073=2,"可使用物品",IF(stditems!C1073=64,"装备位置:腰带",IF(stditems!C1073=62,"装备位置:鞋子",IF(stditems!C1073=53,"装备位置:宝石\有气血石功能",IF(stditems!C1073=63,"装备位置:灵石",IF(stditems!C1073=65,"装备位置:官印",IF(stditems!C1073=90,"装备位置:灵玉",IF(OR(stditems!C1073=72,stditems!C1073=73,stditems!C1073=74),"装备位置:称号",IF(stditems!C1073=30,"装备位置:勋章",IF(stditems!C1073=28,"装备位置:马牌",IF(stditems!C1073=12,"装备位置:盾牌",IF(OR(stditems!C1073=66,stditems!C1073=67),"装备位置:时装衣服",IF(OR(stditems!C1073=68,stditems!C1073=69),"装备位置:时装武器",IF(OR(stditems!C1073=75,stditems!C1073=76,stditems!C1073=77),"装备位置:时装项链",IF(stditems!C1073=78,"装备位置:时装头盔",IF(OR(stditems!C1073=79,stditems!C1073=80),"装备位置:时装手镯",IF(OR(stditems!C1073=81,stditems!C1073=82),"装备位置:时装戒指",IF(stditems!C1073=83,"装备位置:时装勋章",IF(OR(stditems!C1073=84,stditems!C1073=85),"装备位置:时装腰带",IF(OR(stditems!C1073=86,stditems!C1073=87),"装备位置:时装靴子",IF(OR(stditems!C1073=88,stditems!C1073=89),"装备位置:时装宝石","其他物品"))))))))))))))))))))))))))))))))))))</f>
        <v>其他物品</v>
      </c>
      <c r="C1073" t="str">
        <f>IF(OR(stditems!C1073=5,stditems!C1073=10,stditems!C1073=11,stditems!C1073=30,stditems!C1073=16,stditems!C1073=12,stditems!C1073=25),0,IF(OR(stditems!C1073=15,stditems!C1073=19,stditems!C1073=20,stditems!C1073=21,stditems!C1073=22,stditems!C1073=23,stditems!C1073=24,stditems!C1073=26,stditems!C1073=28,stditems!C1073=29,stditems!C1073=30,stditems!C1073=53,stditems!C1073=62,stditems!C1073=63,stditems!C1073=64,stditems!C1073=65,stditems!C1073=90),stditems!D1073,""))</f>
        <v/>
      </c>
      <c r="D1073" t="str">
        <f>IF(ISNA( VLOOKUP(C1073,attrDesc!A:C,2,FALSE)),"", "\250/"&amp;VLOOKUP(C1073,attrDesc!A:C,2,FALSE)&amp;":"&amp;VLOOKUP(C1073,attrDesc!A:C,3,FALSE))</f>
        <v/>
      </c>
      <c r="F1073" t="s">
        <v>1947</v>
      </c>
      <c r="H1073" t="str">
        <f t="shared" si="72"/>
        <v>151/其他物品</v>
      </c>
      <c r="I1073" t="str">
        <f t="shared" si="73"/>
        <v>生命镶嵌石Lv2=151/其他物品</v>
      </c>
      <c r="J1073" t="str">
        <f t="shared" si="74"/>
        <v>\168/[物品备注]\250/可以镶嵌在有孔的装备上</v>
      </c>
      <c r="K1073" t="str">
        <f t="shared" si="71"/>
        <v>生命镶嵌石Lv2=\168/[物品备注]\250/可以镶嵌在有孔的装备上</v>
      </c>
    </row>
    <row r="1074" spans="1:11" x14ac:dyDescent="0.2">
      <c r="A1074" t="str">
        <f>IF(LEN(stditems!B1074)=0,"",stditems!B1074)</f>
        <v>生命镶嵌石Lv3</v>
      </c>
      <c r="B1074" t="str">
        <f>IF(stditems!C1074=15,"装备位置:头盔",IF(OR(stditems!C1074=19,stditems!C1074=20,stditems!C1074=21),"装备位置:项链",IF(OR(stditems!C1074=5,stditems!C1074=6),"装备位置:武器",IF(OR(stditems!C1074=10,stditems!C1074=11),"装备位置:衣服",IF(stditems!C1074=16,"装备位置:斗笠",IF(OR(stditems!C1074=22,stditems!C1074=23),"装备位置:戒指",IF(OR(stditems!C1074=24,stditems!C1074=26),"装备位置:手镯",IF(stditems!C1074=31,"双击使用物品",IF(stditems!C1074=4,"书籍,双击使用",IF(stditems!C1074=25,"装备位置:毒符",IF(stditems!C1074=41,"任务物品",IF(stditems!C1074=56,"强化宝石",IF(stditems!C1074=0,"药品",IF(stditems!C1074=3,"卷轴",IF(stditems!C1074=43,"矿石",IF(stditems!C1074=2,"可使用物品",IF(stditems!C1074=64,"装备位置:腰带",IF(stditems!C1074=62,"装备位置:鞋子",IF(stditems!C1074=53,"装备位置:宝石\有气血石功能",IF(stditems!C1074=63,"装备位置:灵石",IF(stditems!C1074=65,"装备位置:官印",IF(stditems!C1074=90,"装备位置:灵玉",IF(OR(stditems!C1074=72,stditems!C1074=73,stditems!C1074=74),"装备位置:称号",IF(stditems!C1074=30,"装备位置:勋章",IF(stditems!C1074=28,"装备位置:马牌",IF(stditems!C1074=12,"装备位置:盾牌",IF(OR(stditems!C1074=66,stditems!C1074=67),"装备位置:时装衣服",IF(OR(stditems!C1074=68,stditems!C1074=69),"装备位置:时装武器",IF(OR(stditems!C1074=75,stditems!C1074=76,stditems!C1074=77),"装备位置:时装项链",IF(stditems!C1074=78,"装备位置:时装头盔",IF(OR(stditems!C1074=79,stditems!C1074=80),"装备位置:时装手镯",IF(OR(stditems!C1074=81,stditems!C1074=82),"装备位置:时装戒指",IF(stditems!C1074=83,"装备位置:时装勋章",IF(OR(stditems!C1074=84,stditems!C1074=85),"装备位置:时装腰带",IF(OR(stditems!C1074=86,stditems!C1074=87),"装备位置:时装靴子",IF(OR(stditems!C1074=88,stditems!C1074=89),"装备位置:时装宝石","其他物品"))))))))))))))))))))))))))))))))))))</f>
        <v>其他物品</v>
      </c>
      <c r="C1074" t="str">
        <f>IF(OR(stditems!C1074=5,stditems!C1074=10,stditems!C1074=11,stditems!C1074=30,stditems!C1074=16,stditems!C1074=12,stditems!C1074=25),0,IF(OR(stditems!C1074=15,stditems!C1074=19,stditems!C1074=20,stditems!C1074=21,stditems!C1074=22,stditems!C1074=23,stditems!C1074=24,stditems!C1074=26,stditems!C1074=28,stditems!C1074=29,stditems!C1074=30,stditems!C1074=53,stditems!C1074=62,stditems!C1074=63,stditems!C1074=64,stditems!C1074=65,stditems!C1074=90),stditems!D1074,""))</f>
        <v/>
      </c>
      <c r="D1074" t="str">
        <f>IF(ISNA( VLOOKUP(C1074,attrDesc!A:C,2,FALSE)),"", "\250/"&amp;VLOOKUP(C1074,attrDesc!A:C,2,FALSE)&amp;":"&amp;VLOOKUP(C1074,attrDesc!A:C,3,FALSE))</f>
        <v/>
      </c>
      <c r="F1074" t="s">
        <v>1947</v>
      </c>
      <c r="H1074" t="str">
        <f t="shared" si="72"/>
        <v>151/其他物品</v>
      </c>
      <c r="I1074" t="str">
        <f t="shared" si="73"/>
        <v>生命镶嵌石Lv3=151/其他物品</v>
      </c>
      <c r="J1074" t="str">
        <f t="shared" si="74"/>
        <v>\168/[物品备注]\250/可以镶嵌在有孔的装备上</v>
      </c>
      <c r="K1074" t="str">
        <f t="shared" si="71"/>
        <v>生命镶嵌石Lv3=\168/[物品备注]\250/可以镶嵌在有孔的装备上</v>
      </c>
    </row>
    <row r="1075" spans="1:11" x14ac:dyDescent="0.2">
      <c r="A1075" t="str">
        <f>IF(LEN(stditems!B1075)=0,"",stditems!B1075)</f>
        <v>生命镶嵌石Lv4</v>
      </c>
      <c r="B1075" t="str">
        <f>IF(stditems!C1075=15,"装备位置:头盔",IF(OR(stditems!C1075=19,stditems!C1075=20,stditems!C1075=21),"装备位置:项链",IF(OR(stditems!C1075=5,stditems!C1075=6),"装备位置:武器",IF(OR(stditems!C1075=10,stditems!C1075=11),"装备位置:衣服",IF(stditems!C1075=16,"装备位置:斗笠",IF(OR(stditems!C1075=22,stditems!C1075=23),"装备位置:戒指",IF(OR(stditems!C1075=24,stditems!C1075=26),"装备位置:手镯",IF(stditems!C1075=31,"双击使用物品",IF(stditems!C1075=4,"书籍,双击使用",IF(stditems!C1075=25,"装备位置:毒符",IF(stditems!C1075=41,"任务物品",IF(stditems!C1075=56,"强化宝石",IF(stditems!C1075=0,"药品",IF(stditems!C1075=3,"卷轴",IF(stditems!C1075=43,"矿石",IF(stditems!C1075=2,"可使用物品",IF(stditems!C1075=64,"装备位置:腰带",IF(stditems!C1075=62,"装备位置:鞋子",IF(stditems!C1075=53,"装备位置:宝石\有气血石功能",IF(stditems!C1075=63,"装备位置:灵石",IF(stditems!C1075=65,"装备位置:官印",IF(stditems!C1075=90,"装备位置:灵玉",IF(OR(stditems!C1075=72,stditems!C1075=73,stditems!C1075=74),"装备位置:称号",IF(stditems!C1075=30,"装备位置:勋章",IF(stditems!C1075=28,"装备位置:马牌",IF(stditems!C1075=12,"装备位置:盾牌",IF(OR(stditems!C1075=66,stditems!C1075=67),"装备位置:时装衣服",IF(OR(stditems!C1075=68,stditems!C1075=69),"装备位置:时装武器",IF(OR(stditems!C1075=75,stditems!C1075=76,stditems!C1075=77),"装备位置:时装项链",IF(stditems!C1075=78,"装备位置:时装头盔",IF(OR(stditems!C1075=79,stditems!C1075=80),"装备位置:时装手镯",IF(OR(stditems!C1075=81,stditems!C1075=82),"装备位置:时装戒指",IF(stditems!C1075=83,"装备位置:时装勋章",IF(OR(stditems!C1075=84,stditems!C1075=85),"装备位置:时装腰带",IF(OR(stditems!C1075=86,stditems!C1075=87),"装备位置:时装靴子",IF(OR(stditems!C1075=88,stditems!C1075=89),"装备位置:时装宝石","其他物品"))))))))))))))))))))))))))))))))))))</f>
        <v>其他物品</v>
      </c>
      <c r="C1075" t="str">
        <f>IF(OR(stditems!C1075=5,stditems!C1075=10,stditems!C1075=11,stditems!C1075=30,stditems!C1075=16,stditems!C1075=12,stditems!C1075=25),0,IF(OR(stditems!C1075=15,stditems!C1075=19,stditems!C1075=20,stditems!C1075=21,stditems!C1075=22,stditems!C1075=23,stditems!C1075=24,stditems!C1075=26,stditems!C1075=28,stditems!C1075=29,stditems!C1075=30,stditems!C1075=53,stditems!C1075=62,stditems!C1075=63,stditems!C1075=64,stditems!C1075=65,stditems!C1075=90),stditems!D1075,""))</f>
        <v/>
      </c>
      <c r="D1075" t="str">
        <f>IF(ISNA( VLOOKUP(C1075,attrDesc!A:C,2,FALSE)),"", "\250/"&amp;VLOOKUP(C1075,attrDesc!A:C,2,FALSE)&amp;":"&amp;VLOOKUP(C1075,attrDesc!A:C,3,FALSE))</f>
        <v/>
      </c>
      <c r="F1075" t="s">
        <v>1947</v>
      </c>
      <c r="H1075" t="str">
        <f t="shared" si="72"/>
        <v>151/其他物品</v>
      </c>
      <c r="I1075" t="str">
        <f t="shared" si="73"/>
        <v>生命镶嵌石Lv4=151/其他物品</v>
      </c>
      <c r="J1075" t="str">
        <f t="shared" si="74"/>
        <v>\168/[物品备注]\250/可以镶嵌在有孔的装备上</v>
      </c>
      <c r="K1075" t="str">
        <f t="shared" si="71"/>
        <v>生命镶嵌石Lv4=\168/[物品备注]\250/可以镶嵌在有孔的装备上</v>
      </c>
    </row>
    <row r="1076" spans="1:11" x14ac:dyDescent="0.2">
      <c r="A1076" t="str">
        <f>IF(LEN(stditems!B1076)=0,"",stditems!B1076)</f>
        <v>生命镶嵌石Lv5</v>
      </c>
      <c r="B1076" t="str">
        <f>IF(stditems!C1076=15,"装备位置:头盔",IF(OR(stditems!C1076=19,stditems!C1076=20,stditems!C1076=21),"装备位置:项链",IF(OR(stditems!C1076=5,stditems!C1076=6),"装备位置:武器",IF(OR(stditems!C1076=10,stditems!C1076=11),"装备位置:衣服",IF(stditems!C1076=16,"装备位置:斗笠",IF(OR(stditems!C1076=22,stditems!C1076=23),"装备位置:戒指",IF(OR(stditems!C1076=24,stditems!C1076=26),"装备位置:手镯",IF(stditems!C1076=31,"双击使用物品",IF(stditems!C1076=4,"书籍,双击使用",IF(stditems!C1076=25,"装备位置:毒符",IF(stditems!C1076=41,"任务物品",IF(stditems!C1076=56,"强化宝石",IF(stditems!C1076=0,"药品",IF(stditems!C1076=3,"卷轴",IF(stditems!C1076=43,"矿石",IF(stditems!C1076=2,"可使用物品",IF(stditems!C1076=64,"装备位置:腰带",IF(stditems!C1076=62,"装备位置:鞋子",IF(stditems!C1076=53,"装备位置:宝石\有气血石功能",IF(stditems!C1076=63,"装备位置:灵石",IF(stditems!C1076=65,"装备位置:官印",IF(stditems!C1076=90,"装备位置:灵玉",IF(OR(stditems!C1076=72,stditems!C1076=73,stditems!C1076=74),"装备位置:称号",IF(stditems!C1076=30,"装备位置:勋章",IF(stditems!C1076=28,"装备位置:马牌",IF(stditems!C1076=12,"装备位置:盾牌",IF(OR(stditems!C1076=66,stditems!C1076=67),"装备位置:时装衣服",IF(OR(stditems!C1076=68,stditems!C1076=69),"装备位置:时装武器",IF(OR(stditems!C1076=75,stditems!C1076=76,stditems!C1076=77),"装备位置:时装项链",IF(stditems!C1076=78,"装备位置:时装头盔",IF(OR(stditems!C1076=79,stditems!C1076=80),"装备位置:时装手镯",IF(OR(stditems!C1076=81,stditems!C1076=82),"装备位置:时装戒指",IF(stditems!C1076=83,"装备位置:时装勋章",IF(OR(stditems!C1076=84,stditems!C1076=85),"装备位置:时装腰带",IF(OR(stditems!C1076=86,stditems!C1076=87),"装备位置:时装靴子",IF(OR(stditems!C1076=88,stditems!C1076=89),"装备位置:时装宝石","其他物品"))))))))))))))))))))))))))))))))))))</f>
        <v>其他物品</v>
      </c>
      <c r="C1076" t="str">
        <f>IF(OR(stditems!C1076=5,stditems!C1076=10,stditems!C1076=11,stditems!C1076=30,stditems!C1076=16,stditems!C1076=12,stditems!C1076=25),0,IF(OR(stditems!C1076=15,stditems!C1076=19,stditems!C1076=20,stditems!C1076=21,stditems!C1076=22,stditems!C1076=23,stditems!C1076=24,stditems!C1076=26,stditems!C1076=28,stditems!C1076=29,stditems!C1076=30,stditems!C1076=53,stditems!C1076=62,stditems!C1076=63,stditems!C1076=64,stditems!C1076=65,stditems!C1076=90),stditems!D1076,""))</f>
        <v/>
      </c>
      <c r="D1076" t="str">
        <f>IF(ISNA( VLOOKUP(C1076,attrDesc!A:C,2,FALSE)),"", "\250/"&amp;VLOOKUP(C1076,attrDesc!A:C,2,FALSE)&amp;":"&amp;VLOOKUP(C1076,attrDesc!A:C,3,FALSE))</f>
        <v/>
      </c>
      <c r="F1076" t="s">
        <v>1947</v>
      </c>
      <c r="H1076" t="str">
        <f t="shared" si="72"/>
        <v>151/其他物品</v>
      </c>
      <c r="I1076" t="str">
        <f t="shared" si="73"/>
        <v>生命镶嵌石Lv5=151/其他物品</v>
      </c>
      <c r="J1076" t="str">
        <f t="shared" si="74"/>
        <v>\168/[物品备注]\250/可以镶嵌在有孔的装备上</v>
      </c>
      <c r="K1076" t="str">
        <f t="shared" si="71"/>
        <v>生命镶嵌石Lv5=\168/[物品备注]\250/可以镶嵌在有孔的装备上</v>
      </c>
    </row>
    <row r="1077" spans="1:11" x14ac:dyDescent="0.2">
      <c r="A1077" t="str">
        <f>IF(LEN(stditems!B1077)=0,"",stditems!B1077)</f>
        <v>生命镶嵌石Lv6</v>
      </c>
      <c r="B1077" t="str">
        <f>IF(stditems!C1077=15,"装备位置:头盔",IF(OR(stditems!C1077=19,stditems!C1077=20,stditems!C1077=21),"装备位置:项链",IF(OR(stditems!C1077=5,stditems!C1077=6),"装备位置:武器",IF(OR(stditems!C1077=10,stditems!C1077=11),"装备位置:衣服",IF(stditems!C1077=16,"装备位置:斗笠",IF(OR(stditems!C1077=22,stditems!C1077=23),"装备位置:戒指",IF(OR(stditems!C1077=24,stditems!C1077=26),"装备位置:手镯",IF(stditems!C1077=31,"双击使用物品",IF(stditems!C1077=4,"书籍,双击使用",IF(stditems!C1077=25,"装备位置:毒符",IF(stditems!C1077=41,"任务物品",IF(stditems!C1077=56,"强化宝石",IF(stditems!C1077=0,"药品",IF(stditems!C1077=3,"卷轴",IF(stditems!C1077=43,"矿石",IF(stditems!C1077=2,"可使用物品",IF(stditems!C1077=64,"装备位置:腰带",IF(stditems!C1077=62,"装备位置:鞋子",IF(stditems!C1077=53,"装备位置:宝石\有气血石功能",IF(stditems!C1077=63,"装备位置:灵石",IF(stditems!C1077=65,"装备位置:官印",IF(stditems!C1077=90,"装备位置:灵玉",IF(OR(stditems!C1077=72,stditems!C1077=73,stditems!C1077=74),"装备位置:称号",IF(stditems!C1077=30,"装备位置:勋章",IF(stditems!C1077=28,"装备位置:马牌",IF(stditems!C1077=12,"装备位置:盾牌",IF(OR(stditems!C1077=66,stditems!C1077=67),"装备位置:时装衣服",IF(OR(stditems!C1077=68,stditems!C1077=69),"装备位置:时装武器",IF(OR(stditems!C1077=75,stditems!C1077=76,stditems!C1077=77),"装备位置:时装项链",IF(stditems!C1077=78,"装备位置:时装头盔",IF(OR(stditems!C1077=79,stditems!C1077=80),"装备位置:时装手镯",IF(OR(stditems!C1077=81,stditems!C1077=82),"装备位置:时装戒指",IF(stditems!C1077=83,"装备位置:时装勋章",IF(OR(stditems!C1077=84,stditems!C1077=85),"装备位置:时装腰带",IF(OR(stditems!C1077=86,stditems!C1077=87),"装备位置:时装靴子",IF(OR(stditems!C1077=88,stditems!C1077=89),"装备位置:时装宝石","其他物品"))))))))))))))))))))))))))))))))))))</f>
        <v>其他物品</v>
      </c>
      <c r="C1077" t="str">
        <f>IF(OR(stditems!C1077=5,stditems!C1077=10,stditems!C1077=11,stditems!C1077=30,stditems!C1077=16,stditems!C1077=12,stditems!C1077=25),0,IF(OR(stditems!C1077=15,stditems!C1077=19,stditems!C1077=20,stditems!C1077=21,stditems!C1077=22,stditems!C1077=23,stditems!C1077=24,stditems!C1077=26,stditems!C1077=28,stditems!C1077=29,stditems!C1077=30,stditems!C1077=53,stditems!C1077=62,stditems!C1077=63,stditems!C1077=64,stditems!C1077=65,stditems!C1077=90),stditems!D1077,""))</f>
        <v/>
      </c>
      <c r="D1077" t="str">
        <f>IF(ISNA( VLOOKUP(C1077,attrDesc!A:C,2,FALSE)),"", "\250/"&amp;VLOOKUP(C1077,attrDesc!A:C,2,FALSE)&amp;":"&amp;VLOOKUP(C1077,attrDesc!A:C,3,FALSE))</f>
        <v/>
      </c>
      <c r="F1077" t="s">
        <v>1947</v>
      </c>
      <c r="H1077" t="str">
        <f t="shared" si="72"/>
        <v>151/其他物品</v>
      </c>
      <c r="I1077" t="str">
        <f t="shared" si="73"/>
        <v>生命镶嵌石Lv6=151/其他物品</v>
      </c>
      <c r="J1077" t="str">
        <f t="shared" si="74"/>
        <v>\168/[物品备注]\250/可以镶嵌在有孔的装备上</v>
      </c>
      <c r="K1077" t="str">
        <f t="shared" si="71"/>
        <v>生命镶嵌石Lv6=\168/[物品备注]\250/可以镶嵌在有孔的装备上</v>
      </c>
    </row>
    <row r="1078" spans="1:11" x14ac:dyDescent="0.2">
      <c r="A1078" t="str">
        <f>IF(LEN(stditems!B1078)=0,"",stditems!B1078)</f>
        <v>生命镶嵌石Lv7</v>
      </c>
      <c r="B1078" t="str">
        <f>IF(stditems!C1078=15,"装备位置:头盔",IF(OR(stditems!C1078=19,stditems!C1078=20,stditems!C1078=21),"装备位置:项链",IF(OR(stditems!C1078=5,stditems!C1078=6),"装备位置:武器",IF(OR(stditems!C1078=10,stditems!C1078=11),"装备位置:衣服",IF(stditems!C1078=16,"装备位置:斗笠",IF(OR(stditems!C1078=22,stditems!C1078=23),"装备位置:戒指",IF(OR(stditems!C1078=24,stditems!C1078=26),"装备位置:手镯",IF(stditems!C1078=31,"双击使用物品",IF(stditems!C1078=4,"书籍,双击使用",IF(stditems!C1078=25,"装备位置:毒符",IF(stditems!C1078=41,"任务物品",IF(stditems!C1078=56,"强化宝石",IF(stditems!C1078=0,"药品",IF(stditems!C1078=3,"卷轴",IF(stditems!C1078=43,"矿石",IF(stditems!C1078=2,"可使用物品",IF(stditems!C1078=64,"装备位置:腰带",IF(stditems!C1078=62,"装备位置:鞋子",IF(stditems!C1078=53,"装备位置:宝石\有气血石功能",IF(stditems!C1078=63,"装备位置:灵石",IF(stditems!C1078=65,"装备位置:官印",IF(stditems!C1078=90,"装备位置:灵玉",IF(OR(stditems!C1078=72,stditems!C1078=73,stditems!C1078=74),"装备位置:称号",IF(stditems!C1078=30,"装备位置:勋章",IF(stditems!C1078=28,"装备位置:马牌",IF(stditems!C1078=12,"装备位置:盾牌",IF(OR(stditems!C1078=66,stditems!C1078=67),"装备位置:时装衣服",IF(OR(stditems!C1078=68,stditems!C1078=69),"装备位置:时装武器",IF(OR(stditems!C1078=75,stditems!C1078=76,stditems!C1078=77),"装备位置:时装项链",IF(stditems!C1078=78,"装备位置:时装头盔",IF(OR(stditems!C1078=79,stditems!C1078=80),"装备位置:时装手镯",IF(OR(stditems!C1078=81,stditems!C1078=82),"装备位置:时装戒指",IF(stditems!C1078=83,"装备位置:时装勋章",IF(OR(stditems!C1078=84,stditems!C1078=85),"装备位置:时装腰带",IF(OR(stditems!C1078=86,stditems!C1078=87),"装备位置:时装靴子",IF(OR(stditems!C1078=88,stditems!C1078=89),"装备位置:时装宝石","其他物品"))))))))))))))))))))))))))))))))))))</f>
        <v>其他物品</v>
      </c>
      <c r="C1078" t="str">
        <f>IF(OR(stditems!C1078=5,stditems!C1078=10,stditems!C1078=11,stditems!C1078=30,stditems!C1078=16,stditems!C1078=12,stditems!C1078=25),0,IF(OR(stditems!C1078=15,stditems!C1078=19,stditems!C1078=20,stditems!C1078=21,stditems!C1078=22,stditems!C1078=23,stditems!C1078=24,stditems!C1078=26,stditems!C1078=28,stditems!C1078=29,stditems!C1078=30,stditems!C1078=53,stditems!C1078=62,stditems!C1078=63,stditems!C1078=64,stditems!C1078=65,stditems!C1078=90),stditems!D1078,""))</f>
        <v/>
      </c>
      <c r="D1078" t="str">
        <f>IF(ISNA( VLOOKUP(C1078,attrDesc!A:C,2,FALSE)),"", "\250/"&amp;VLOOKUP(C1078,attrDesc!A:C,2,FALSE)&amp;":"&amp;VLOOKUP(C1078,attrDesc!A:C,3,FALSE))</f>
        <v/>
      </c>
      <c r="F1078" t="s">
        <v>1947</v>
      </c>
      <c r="H1078" t="str">
        <f t="shared" si="72"/>
        <v>151/其他物品</v>
      </c>
      <c r="I1078" t="str">
        <f t="shared" si="73"/>
        <v>生命镶嵌石Lv7=151/其他物品</v>
      </c>
      <c r="J1078" t="str">
        <f t="shared" si="74"/>
        <v>\168/[物品备注]\250/可以镶嵌在有孔的装备上</v>
      </c>
      <c r="K1078" t="str">
        <f t="shared" ref="K1078:K1141" si="75">IF(LEN(J1078)=0,"",A1078&amp;"="&amp;J1078)</f>
        <v>生命镶嵌石Lv7=\168/[物品备注]\250/可以镶嵌在有孔的装备上</v>
      </c>
    </row>
    <row r="1079" spans="1:11" x14ac:dyDescent="0.2">
      <c r="A1079" t="str">
        <f>IF(LEN(stditems!B1079)=0,"",stditems!B1079)</f>
        <v>生命镶嵌石Lv8</v>
      </c>
      <c r="B1079" t="str">
        <f>IF(stditems!C1079=15,"装备位置:头盔",IF(OR(stditems!C1079=19,stditems!C1079=20,stditems!C1079=21),"装备位置:项链",IF(OR(stditems!C1079=5,stditems!C1079=6),"装备位置:武器",IF(OR(stditems!C1079=10,stditems!C1079=11),"装备位置:衣服",IF(stditems!C1079=16,"装备位置:斗笠",IF(OR(stditems!C1079=22,stditems!C1079=23),"装备位置:戒指",IF(OR(stditems!C1079=24,stditems!C1079=26),"装备位置:手镯",IF(stditems!C1079=31,"双击使用物品",IF(stditems!C1079=4,"书籍,双击使用",IF(stditems!C1079=25,"装备位置:毒符",IF(stditems!C1079=41,"任务物品",IF(stditems!C1079=56,"强化宝石",IF(stditems!C1079=0,"药品",IF(stditems!C1079=3,"卷轴",IF(stditems!C1079=43,"矿石",IF(stditems!C1079=2,"可使用物品",IF(stditems!C1079=64,"装备位置:腰带",IF(stditems!C1079=62,"装备位置:鞋子",IF(stditems!C1079=53,"装备位置:宝石\有气血石功能",IF(stditems!C1079=63,"装备位置:灵石",IF(stditems!C1079=65,"装备位置:官印",IF(stditems!C1079=90,"装备位置:灵玉",IF(OR(stditems!C1079=72,stditems!C1079=73,stditems!C1079=74),"装备位置:称号",IF(stditems!C1079=30,"装备位置:勋章",IF(stditems!C1079=28,"装备位置:马牌",IF(stditems!C1079=12,"装备位置:盾牌",IF(OR(stditems!C1079=66,stditems!C1079=67),"装备位置:时装衣服",IF(OR(stditems!C1079=68,stditems!C1079=69),"装备位置:时装武器",IF(OR(stditems!C1079=75,stditems!C1079=76,stditems!C1079=77),"装备位置:时装项链",IF(stditems!C1079=78,"装备位置:时装头盔",IF(OR(stditems!C1079=79,stditems!C1079=80),"装备位置:时装手镯",IF(OR(stditems!C1079=81,stditems!C1079=82),"装备位置:时装戒指",IF(stditems!C1079=83,"装备位置:时装勋章",IF(OR(stditems!C1079=84,stditems!C1079=85),"装备位置:时装腰带",IF(OR(stditems!C1079=86,stditems!C1079=87),"装备位置:时装靴子",IF(OR(stditems!C1079=88,stditems!C1079=89),"装备位置:时装宝石","其他物品"))))))))))))))))))))))))))))))))))))</f>
        <v>其他物品</v>
      </c>
      <c r="C1079" t="str">
        <f>IF(OR(stditems!C1079=5,stditems!C1079=10,stditems!C1079=11,stditems!C1079=30,stditems!C1079=16,stditems!C1079=12,stditems!C1079=25),0,IF(OR(stditems!C1079=15,stditems!C1079=19,stditems!C1079=20,stditems!C1079=21,stditems!C1079=22,stditems!C1079=23,stditems!C1079=24,stditems!C1079=26,stditems!C1079=28,stditems!C1079=29,stditems!C1079=30,stditems!C1079=53,stditems!C1079=62,stditems!C1079=63,stditems!C1079=64,stditems!C1079=65,stditems!C1079=90),stditems!D1079,""))</f>
        <v/>
      </c>
      <c r="D1079" t="str">
        <f>IF(ISNA( VLOOKUP(C1079,attrDesc!A:C,2,FALSE)),"", "\250/"&amp;VLOOKUP(C1079,attrDesc!A:C,2,FALSE)&amp;":"&amp;VLOOKUP(C1079,attrDesc!A:C,3,FALSE))</f>
        <v/>
      </c>
      <c r="F1079" t="s">
        <v>1947</v>
      </c>
      <c r="H1079" t="str">
        <f t="shared" si="72"/>
        <v>151/其他物品</v>
      </c>
      <c r="I1079" t="str">
        <f t="shared" si="73"/>
        <v>生命镶嵌石Lv8=151/其他物品</v>
      </c>
      <c r="J1079" t="str">
        <f t="shared" si="74"/>
        <v>\168/[物品备注]\250/可以镶嵌在有孔的装备上</v>
      </c>
      <c r="K1079" t="str">
        <f t="shared" si="75"/>
        <v>生命镶嵌石Lv8=\168/[物品备注]\250/可以镶嵌在有孔的装备上</v>
      </c>
    </row>
    <row r="1080" spans="1:11" x14ac:dyDescent="0.2">
      <c r="A1080" t="str">
        <f>IF(LEN(stditems!B1080)=0,"",stditems!B1080)</f>
        <v>生命镶嵌石Lv9</v>
      </c>
      <c r="B1080" t="str">
        <f>IF(stditems!C1080=15,"装备位置:头盔",IF(OR(stditems!C1080=19,stditems!C1080=20,stditems!C1080=21),"装备位置:项链",IF(OR(stditems!C1080=5,stditems!C1080=6),"装备位置:武器",IF(OR(stditems!C1080=10,stditems!C1080=11),"装备位置:衣服",IF(stditems!C1080=16,"装备位置:斗笠",IF(OR(stditems!C1080=22,stditems!C1080=23),"装备位置:戒指",IF(OR(stditems!C1080=24,stditems!C1080=26),"装备位置:手镯",IF(stditems!C1080=31,"双击使用物品",IF(stditems!C1080=4,"书籍,双击使用",IF(stditems!C1080=25,"装备位置:毒符",IF(stditems!C1080=41,"任务物品",IF(stditems!C1080=56,"强化宝石",IF(stditems!C1080=0,"药品",IF(stditems!C1080=3,"卷轴",IF(stditems!C1080=43,"矿石",IF(stditems!C1080=2,"可使用物品",IF(stditems!C1080=64,"装备位置:腰带",IF(stditems!C1080=62,"装备位置:鞋子",IF(stditems!C1080=53,"装备位置:宝石\有气血石功能",IF(stditems!C1080=63,"装备位置:灵石",IF(stditems!C1080=65,"装备位置:官印",IF(stditems!C1080=90,"装备位置:灵玉",IF(OR(stditems!C1080=72,stditems!C1080=73,stditems!C1080=74),"装备位置:称号",IF(stditems!C1080=30,"装备位置:勋章",IF(stditems!C1080=28,"装备位置:马牌",IF(stditems!C1080=12,"装备位置:盾牌",IF(OR(stditems!C1080=66,stditems!C1080=67),"装备位置:时装衣服",IF(OR(stditems!C1080=68,stditems!C1080=69),"装备位置:时装武器",IF(OR(stditems!C1080=75,stditems!C1080=76,stditems!C1080=77),"装备位置:时装项链",IF(stditems!C1080=78,"装备位置:时装头盔",IF(OR(stditems!C1080=79,stditems!C1080=80),"装备位置:时装手镯",IF(OR(stditems!C1080=81,stditems!C1080=82),"装备位置:时装戒指",IF(stditems!C1080=83,"装备位置:时装勋章",IF(OR(stditems!C1080=84,stditems!C1080=85),"装备位置:时装腰带",IF(OR(stditems!C1080=86,stditems!C1080=87),"装备位置:时装靴子",IF(OR(stditems!C1080=88,stditems!C1080=89),"装备位置:时装宝石","其他物品"))))))))))))))))))))))))))))))))))))</f>
        <v>其他物品</v>
      </c>
      <c r="C1080" t="str">
        <f>IF(OR(stditems!C1080=5,stditems!C1080=10,stditems!C1080=11,stditems!C1080=30,stditems!C1080=16,stditems!C1080=12,stditems!C1080=25),0,IF(OR(stditems!C1080=15,stditems!C1080=19,stditems!C1080=20,stditems!C1080=21,stditems!C1080=22,stditems!C1080=23,stditems!C1080=24,stditems!C1080=26,stditems!C1080=28,stditems!C1080=29,stditems!C1080=30,stditems!C1080=53,stditems!C1080=62,stditems!C1080=63,stditems!C1080=64,stditems!C1080=65,stditems!C1080=90),stditems!D1080,""))</f>
        <v/>
      </c>
      <c r="D1080" t="str">
        <f>IF(ISNA( VLOOKUP(C1080,attrDesc!A:C,2,FALSE)),"", "\250/"&amp;VLOOKUP(C1080,attrDesc!A:C,2,FALSE)&amp;":"&amp;VLOOKUP(C1080,attrDesc!A:C,3,FALSE))</f>
        <v/>
      </c>
      <c r="F1080" t="s">
        <v>1947</v>
      </c>
      <c r="H1080" t="str">
        <f t="shared" si="72"/>
        <v>151/其他物品</v>
      </c>
      <c r="I1080" t="str">
        <f t="shared" si="73"/>
        <v>生命镶嵌石Lv9=151/其他物品</v>
      </c>
      <c r="J1080" t="str">
        <f t="shared" si="74"/>
        <v>\168/[物品备注]\250/可以镶嵌在有孔的装备上</v>
      </c>
      <c r="K1080" t="str">
        <f t="shared" si="75"/>
        <v>生命镶嵌石Lv9=\168/[物品备注]\250/可以镶嵌在有孔的装备上</v>
      </c>
    </row>
    <row r="1081" spans="1:11" x14ac:dyDescent="0.2">
      <c r="A1081" t="str">
        <f>IF(LEN(stditems!B1081)=0,"",stditems!B1081)</f>
        <v>魔法镶嵌石Lv1</v>
      </c>
      <c r="B1081" t="str">
        <f>IF(stditems!C1081=15,"装备位置:头盔",IF(OR(stditems!C1081=19,stditems!C1081=20,stditems!C1081=21),"装备位置:项链",IF(OR(stditems!C1081=5,stditems!C1081=6),"装备位置:武器",IF(OR(stditems!C1081=10,stditems!C1081=11),"装备位置:衣服",IF(stditems!C1081=16,"装备位置:斗笠",IF(OR(stditems!C1081=22,stditems!C1081=23),"装备位置:戒指",IF(OR(stditems!C1081=24,stditems!C1081=26),"装备位置:手镯",IF(stditems!C1081=31,"双击使用物品",IF(stditems!C1081=4,"书籍,双击使用",IF(stditems!C1081=25,"装备位置:毒符",IF(stditems!C1081=41,"任务物品",IF(stditems!C1081=56,"强化宝石",IF(stditems!C1081=0,"药品",IF(stditems!C1081=3,"卷轴",IF(stditems!C1081=43,"矿石",IF(stditems!C1081=2,"可使用物品",IF(stditems!C1081=64,"装备位置:腰带",IF(stditems!C1081=62,"装备位置:鞋子",IF(stditems!C1081=53,"装备位置:宝石\有气血石功能",IF(stditems!C1081=63,"装备位置:灵石",IF(stditems!C1081=65,"装备位置:官印",IF(stditems!C1081=90,"装备位置:灵玉",IF(OR(stditems!C1081=72,stditems!C1081=73,stditems!C1081=74),"装备位置:称号",IF(stditems!C1081=30,"装备位置:勋章",IF(stditems!C1081=28,"装备位置:马牌",IF(stditems!C1081=12,"装备位置:盾牌",IF(OR(stditems!C1081=66,stditems!C1081=67),"装备位置:时装衣服",IF(OR(stditems!C1081=68,stditems!C1081=69),"装备位置:时装武器",IF(OR(stditems!C1081=75,stditems!C1081=76,stditems!C1081=77),"装备位置:时装项链",IF(stditems!C1081=78,"装备位置:时装头盔",IF(OR(stditems!C1081=79,stditems!C1081=80),"装备位置:时装手镯",IF(OR(stditems!C1081=81,stditems!C1081=82),"装备位置:时装戒指",IF(stditems!C1081=83,"装备位置:时装勋章",IF(OR(stditems!C1081=84,stditems!C1081=85),"装备位置:时装腰带",IF(OR(stditems!C1081=86,stditems!C1081=87),"装备位置:时装靴子",IF(OR(stditems!C1081=88,stditems!C1081=89),"装备位置:时装宝石","其他物品"))))))))))))))))))))))))))))))))))))</f>
        <v>其他物品</v>
      </c>
      <c r="C1081" t="str">
        <f>IF(OR(stditems!C1081=5,stditems!C1081=10,stditems!C1081=11,stditems!C1081=30,stditems!C1081=16,stditems!C1081=12,stditems!C1081=25),0,IF(OR(stditems!C1081=15,stditems!C1081=19,stditems!C1081=20,stditems!C1081=21,stditems!C1081=22,stditems!C1081=23,stditems!C1081=24,stditems!C1081=26,stditems!C1081=28,stditems!C1081=29,stditems!C1081=30,stditems!C1081=53,stditems!C1081=62,stditems!C1081=63,stditems!C1081=64,stditems!C1081=65,stditems!C1081=90),stditems!D1081,""))</f>
        <v/>
      </c>
      <c r="D1081" t="str">
        <f>IF(ISNA( VLOOKUP(C1081,attrDesc!A:C,2,FALSE)),"", "\250/"&amp;VLOOKUP(C1081,attrDesc!A:C,2,FALSE)&amp;":"&amp;VLOOKUP(C1081,attrDesc!A:C,3,FALSE))</f>
        <v/>
      </c>
      <c r="F1081" t="s">
        <v>1947</v>
      </c>
      <c r="H1081" t="str">
        <f t="shared" si="72"/>
        <v>151/其他物品</v>
      </c>
      <c r="I1081" t="str">
        <f t="shared" si="73"/>
        <v>魔法镶嵌石Lv1=151/其他物品</v>
      </c>
      <c r="J1081" t="str">
        <f t="shared" si="74"/>
        <v>\168/[物品备注]\250/可以镶嵌在有孔的装备上</v>
      </c>
      <c r="K1081" t="str">
        <f t="shared" si="75"/>
        <v>魔法镶嵌石Lv1=\168/[物品备注]\250/可以镶嵌在有孔的装备上</v>
      </c>
    </row>
    <row r="1082" spans="1:11" x14ac:dyDescent="0.2">
      <c r="A1082" t="str">
        <f>IF(LEN(stditems!B1082)=0,"",stditems!B1082)</f>
        <v>魔法镶嵌石Lv2</v>
      </c>
      <c r="B1082" t="str">
        <f>IF(stditems!C1082=15,"装备位置:头盔",IF(OR(stditems!C1082=19,stditems!C1082=20,stditems!C1082=21),"装备位置:项链",IF(OR(stditems!C1082=5,stditems!C1082=6),"装备位置:武器",IF(OR(stditems!C1082=10,stditems!C1082=11),"装备位置:衣服",IF(stditems!C1082=16,"装备位置:斗笠",IF(OR(stditems!C1082=22,stditems!C1082=23),"装备位置:戒指",IF(OR(stditems!C1082=24,stditems!C1082=26),"装备位置:手镯",IF(stditems!C1082=31,"双击使用物品",IF(stditems!C1082=4,"书籍,双击使用",IF(stditems!C1082=25,"装备位置:毒符",IF(stditems!C1082=41,"任务物品",IF(stditems!C1082=56,"强化宝石",IF(stditems!C1082=0,"药品",IF(stditems!C1082=3,"卷轴",IF(stditems!C1082=43,"矿石",IF(stditems!C1082=2,"可使用物品",IF(stditems!C1082=64,"装备位置:腰带",IF(stditems!C1082=62,"装备位置:鞋子",IF(stditems!C1082=53,"装备位置:宝石\有气血石功能",IF(stditems!C1082=63,"装备位置:灵石",IF(stditems!C1082=65,"装备位置:官印",IF(stditems!C1082=90,"装备位置:灵玉",IF(OR(stditems!C1082=72,stditems!C1082=73,stditems!C1082=74),"装备位置:称号",IF(stditems!C1082=30,"装备位置:勋章",IF(stditems!C1082=28,"装备位置:马牌",IF(stditems!C1082=12,"装备位置:盾牌",IF(OR(stditems!C1082=66,stditems!C1082=67),"装备位置:时装衣服",IF(OR(stditems!C1082=68,stditems!C1082=69),"装备位置:时装武器",IF(OR(stditems!C1082=75,stditems!C1082=76,stditems!C1082=77),"装备位置:时装项链",IF(stditems!C1082=78,"装备位置:时装头盔",IF(OR(stditems!C1082=79,stditems!C1082=80),"装备位置:时装手镯",IF(OR(stditems!C1082=81,stditems!C1082=82),"装备位置:时装戒指",IF(stditems!C1082=83,"装备位置:时装勋章",IF(OR(stditems!C1082=84,stditems!C1082=85),"装备位置:时装腰带",IF(OR(stditems!C1082=86,stditems!C1082=87),"装备位置:时装靴子",IF(OR(stditems!C1082=88,stditems!C1082=89),"装备位置:时装宝石","其他物品"))))))))))))))))))))))))))))))))))))</f>
        <v>其他物品</v>
      </c>
      <c r="C1082" t="str">
        <f>IF(OR(stditems!C1082=5,stditems!C1082=10,stditems!C1082=11,stditems!C1082=30,stditems!C1082=16,stditems!C1082=12,stditems!C1082=25),0,IF(OR(stditems!C1082=15,stditems!C1082=19,stditems!C1082=20,stditems!C1082=21,stditems!C1082=22,stditems!C1082=23,stditems!C1082=24,stditems!C1082=26,stditems!C1082=28,stditems!C1082=29,stditems!C1082=30,stditems!C1082=53,stditems!C1082=62,stditems!C1082=63,stditems!C1082=64,stditems!C1082=65,stditems!C1082=90),stditems!D1082,""))</f>
        <v/>
      </c>
      <c r="D1082" t="str">
        <f>IF(ISNA( VLOOKUP(C1082,attrDesc!A:C,2,FALSE)),"", "\250/"&amp;VLOOKUP(C1082,attrDesc!A:C,2,FALSE)&amp;":"&amp;VLOOKUP(C1082,attrDesc!A:C,3,FALSE))</f>
        <v/>
      </c>
      <c r="F1082" t="s">
        <v>1947</v>
      </c>
      <c r="H1082" t="str">
        <f t="shared" si="72"/>
        <v>151/其他物品</v>
      </c>
      <c r="I1082" t="str">
        <f t="shared" si="73"/>
        <v>魔法镶嵌石Lv2=151/其他物品</v>
      </c>
      <c r="J1082" t="str">
        <f t="shared" si="74"/>
        <v>\168/[物品备注]\250/可以镶嵌在有孔的装备上</v>
      </c>
      <c r="K1082" t="str">
        <f t="shared" si="75"/>
        <v>魔法镶嵌石Lv2=\168/[物品备注]\250/可以镶嵌在有孔的装备上</v>
      </c>
    </row>
    <row r="1083" spans="1:11" x14ac:dyDescent="0.2">
      <c r="A1083" t="str">
        <f>IF(LEN(stditems!B1083)=0,"",stditems!B1083)</f>
        <v>魔法镶嵌石Lv3</v>
      </c>
      <c r="B1083" t="str">
        <f>IF(stditems!C1083=15,"装备位置:头盔",IF(OR(stditems!C1083=19,stditems!C1083=20,stditems!C1083=21),"装备位置:项链",IF(OR(stditems!C1083=5,stditems!C1083=6),"装备位置:武器",IF(OR(stditems!C1083=10,stditems!C1083=11),"装备位置:衣服",IF(stditems!C1083=16,"装备位置:斗笠",IF(OR(stditems!C1083=22,stditems!C1083=23),"装备位置:戒指",IF(OR(stditems!C1083=24,stditems!C1083=26),"装备位置:手镯",IF(stditems!C1083=31,"双击使用物品",IF(stditems!C1083=4,"书籍,双击使用",IF(stditems!C1083=25,"装备位置:毒符",IF(stditems!C1083=41,"任务物品",IF(stditems!C1083=56,"强化宝石",IF(stditems!C1083=0,"药品",IF(stditems!C1083=3,"卷轴",IF(stditems!C1083=43,"矿石",IF(stditems!C1083=2,"可使用物品",IF(stditems!C1083=64,"装备位置:腰带",IF(stditems!C1083=62,"装备位置:鞋子",IF(stditems!C1083=53,"装备位置:宝石\有气血石功能",IF(stditems!C1083=63,"装备位置:灵石",IF(stditems!C1083=65,"装备位置:官印",IF(stditems!C1083=90,"装备位置:灵玉",IF(OR(stditems!C1083=72,stditems!C1083=73,stditems!C1083=74),"装备位置:称号",IF(stditems!C1083=30,"装备位置:勋章",IF(stditems!C1083=28,"装备位置:马牌",IF(stditems!C1083=12,"装备位置:盾牌",IF(OR(stditems!C1083=66,stditems!C1083=67),"装备位置:时装衣服",IF(OR(stditems!C1083=68,stditems!C1083=69),"装备位置:时装武器",IF(OR(stditems!C1083=75,stditems!C1083=76,stditems!C1083=77),"装备位置:时装项链",IF(stditems!C1083=78,"装备位置:时装头盔",IF(OR(stditems!C1083=79,stditems!C1083=80),"装备位置:时装手镯",IF(OR(stditems!C1083=81,stditems!C1083=82),"装备位置:时装戒指",IF(stditems!C1083=83,"装备位置:时装勋章",IF(OR(stditems!C1083=84,stditems!C1083=85),"装备位置:时装腰带",IF(OR(stditems!C1083=86,stditems!C1083=87),"装备位置:时装靴子",IF(OR(stditems!C1083=88,stditems!C1083=89),"装备位置:时装宝石","其他物品"))))))))))))))))))))))))))))))))))))</f>
        <v>其他物品</v>
      </c>
      <c r="C1083" t="str">
        <f>IF(OR(stditems!C1083=5,stditems!C1083=10,stditems!C1083=11,stditems!C1083=30,stditems!C1083=16,stditems!C1083=12,stditems!C1083=25),0,IF(OR(stditems!C1083=15,stditems!C1083=19,stditems!C1083=20,stditems!C1083=21,stditems!C1083=22,stditems!C1083=23,stditems!C1083=24,stditems!C1083=26,stditems!C1083=28,stditems!C1083=29,stditems!C1083=30,stditems!C1083=53,stditems!C1083=62,stditems!C1083=63,stditems!C1083=64,stditems!C1083=65,stditems!C1083=90),stditems!D1083,""))</f>
        <v/>
      </c>
      <c r="D1083" t="str">
        <f>IF(ISNA( VLOOKUP(C1083,attrDesc!A:C,2,FALSE)),"", "\250/"&amp;VLOOKUP(C1083,attrDesc!A:C,2,FALSE)&amp;":"&amp;VLOOKUP(C1083,attrDesc!A:C,3,FALSE))</f>
        <v/>
      </c>
      <c r="F1083" t="s">
        <v>1947</v>
      </c>
      <c r="H1083" t="str">
        <f t="shared" si="72"/>
        <v>151/其他物品</v>
      </c>
      <c r="I1083" t="str">
        <f t="shared" si="73"/>
        <v>魔法镶嵌石Lv3=151/其他物品</v>
      </c>
      <c r="J1083" t="str">
        <f t="shared" si="74"/>
        <v>\168/[物品备注]\250/可以镶嵌在有孔的装备上</v>
      </c>
      <c r="K1083" t="str">
        <f t="shared" si="75"/>
        <v>魔法镶嵌石Lv3=\168/[物品备注]\250/可以镶嵌在有孔的装备上</v>
      </c>
    </row>
    <row r="1084" spans="1:11" x14ac:dyDescent="0.2">
      <c r="A1084" t="str">
        <f>IF(LEN(stditems!B1084)=0,"",stditems!B1084)</f>
        <v>魔法镶嵌石Lv4</v>
      </c>
      <c r="B1084" t="str">
        <f>IF(stditems!C1084=15,"装备位置:头盔",IF(OR(stditems!C1084=19,stditems!C1084=20,stditems!C1084=21),"装备位置:项链",IF(OR(stditems!C1084=5,stditems!C1084=6),"装备位置:武器",IF(OR(stditems!C1084=10,stditems!C1084=11),"装备位置:衣服",IF(stditems!C1084=16,"装备位置:斗笠",IF(OR(stditems!C1084=22,stditems!C1084=23),"装备位置:戒指",IF(OR(stditems!C1084=24,stditems!C1084=26),"装备位置:手镯",IF(stditems!C1084=31,"双击使用物品",IF(stditems!C1084=4,"书籍,双击使用",IF(stditems!C1084=25,"装备位置:毒符",IF(stditems!C1084=41,"任务物品",IF(stditems!C1084=56,"强化宝石",IF(stditems!C1084=0,"药品",IF(stditems!C1084=3,"卷轴",IF(stditems!C1084=43,"矿石",IF(stditems!C1084=2,"可使用物品",IF(stditems!C1084=64,"装备位置:腰带",IF(stditems!C1084=62,"装备位置:鞋子",IF(stditems!C1084=53,"装备位置:宝石\有气血石功能",IF(stditems!C1084=63,"装备位置:灵石",IF(stditems!C1084=65,"装备位置:官印",IF(stditems!C1084=90,"装备位置:灵玉",IF(OR(stditems!C1084=72,stditems!C1084=73,stditems!C1084=74),"装备位置:称号",IF(stditems!C1084=30,"装备位置:勋章",IF(stditems!C1084=28,"装备位置:马牌",IF(stditems!C1084=12,"装备位置:盾牌",IF(OR(stditems!C1084=66,stditems!C1084=67),"装备位置:时装衣服",IF(OR(stditems!C1084=68,stditems!C1084=69),"装备位置:时装武器",IF(OR(stditems!C1084=75,stditems!C1084=76,stditems!C1084=77),"装备位置:时装项链",IF(stditems!C1084=78,"装备位置:时装头盔",IF(OR(stditems!C1084=79,stditems!C1084=80),"装备位置:时装手镯",IF(OR(stditems!C1084=81,stditems!C1084=82),"装备位置:时装戒指",IF(stditems!C1084=83,"装备位置:时装勋章",IF(OR(stditems!C1084=84,stditems!C1084=85),"装备位置:时装腰带",IF(OR(stditems!C1084=86,stditems!C1084=87),"装备位置:时装靴子",IF(OR(stditems!C1084=88,stditems!C1084=89),"装备位置:时装宝石","其他物品"))))))))))))))))))))))))))))))))))))</f>
        <v>其他物品</v>
      </c>
      <c r="C1084" t="str">
        <f>IF(OR(stditems!C1084=5,stditems!C1084=10,stditems!C1084=11,stditems!C1084=30,stditems!C1084=16,stditems!C1084=12,stditems!C1084=25),0,IF(OR(stditems!C1084=15,stditems!C1084=19,stditems!C1084=20,stditems!C1084=21,stditems!C1084=22,stditems!C1084=23,stditems!C1084=24,stditems!C1084=26,stditems!C1084=28,stditems!C1084=29,stditems!C1084=30,stditems!C1084=53,stditems!C1084=62,stditems!C1084=63,stditems!C1084=64,stditems!C1084=65,stditems!C1084=90),stditems!D1084,""))</f>
        <v/>
      </c>
      <c r="D1084" t="str">
        <f>IF(ISNA( VLOOKUP(C1084,attrDesc!A:C,2,FALSE)),"", "\250/"&amp;VLOOKUP(C1084,attrDesc!A:C,2,FALSE)&amp;":"&amp;VLOOKUP(C1084,attrDesc!A:C,3,FALSE))</f>
        <v/>
      </c>
      <c r="F1084" t="s">
        <v>1947</v>
      </c>
      <c r="H1084" t="str">
        <f t="shared" si="72"/>
        <v>151/其他物品</v>
      </c>
      <c r="I1084" t="str">
        <f t="shared" si="73"/>
        <v>魔法镶嵌石Lv4=151/其他物品</v>
      </c>
      <c r="J1084" t="str">
        <f t="shared" si="74"/>
        <v>\168/[物品备注]\250/可以镶嵌在有孔的装备上</v>
      </c>
      <c r="K1084" t="str">
        <f t="shared" si="75"/>
        <v>魔法镶嵌石Lv4=\168/[物品备注]\250/可以镶嵌在有孔的装备上</v>
      </c>
    </row>
    <row r="1085" spans="1:11" x14ac:dyDescent="0.2">
      <c r="A1085" t="str">
        <f>IF(LEN(stditems!B1085)=0,"",stditems!B1085)</f>
        <v>魔法镶嵌石Lv5</v>
      </c>
      <c r="B1085" t="str">
        <f>IF(stditems!C1085=15,"装备位置:头盔",IF(OR(stditems!C1085=19,stditems!C1085=20,stditems!C1085=21),"装备位置:项链",IF(OR(stditems!C1085=5,stditems!C1085=6),"装备位置:武器",IF(OR(stditems!C1085=10,stditems!C1085=11),"装备位置:衣服",IF(stditems!C1085=16,"装备位置:斗笠",IF(OR(stditems!C1085=22,stditems!C1085=23),"装备位置:戒指",IF(OR(stditems!C1085=24,stditems!C1085=26),"装备位置:手镯",IF(stditems!C1085=31,"双击使用物品",IF(stditems!C1085=4,"书籍,双击使用",IF(stditems!C1085=25,"装备位置:毒符",IF(stditems!C1085=41,"任务物品",IF(stditems!C1085=56,"强化宝石",IF(stditems!C1085=0,"药品",IF(stditems!C1085=3,"卷轴",IF(stditems!C1085=43,"矿石",IF(stditems!C1085=2,"可使用物品",IF(stditems!C1085=64,"装备位置:腰带",IF(stditems!C1085=62,"装备位置:鞋子",IF(stditems!C1085=53,"装备位置:宝石\有气血石功能",IF(stditems!C1085=63,"装备位置:灵石",IF(stditems!C1085=65,"装备位置:官印",IF(stditems!C1085=90,"装备位置:灵玉",IF(OR(stditems!C1085=72,stditems!C1085=73,stditems!C1085=74),"装备位置:称号",IF(stditems!C1085=30,"装备位置:勋章",IF(stditems!C1085=28,"装备位置:马牌",IF(stditems!C1085=12,"装备位置:盾牌",IF(OR(stditems!C1085=66,stditems!C1085=67),"装备位置:时装衣服",IF(OR(stditems!C1085=68,stditems!C1085=69),"装备位置:时装武器",IF(OR(stditems!C1085=75,stditems!C1085=76,stditems!C1085=77),"装备位置:时装项链",IF(stditems!C1085=78,"装备位置:时装头盔",IF(OR(stditems!C1085=79,stditems!C1085=80),"装备位置:时装手镯",IF(OR(stditems!C1085=81,stditems!C1085=82),"装备位置:时装戒指",IF(stditems!C1085=83,"装备位置:时装勋章",IF(OR(stditems!C1085=84,stditems!C1085=85),"装备位置:时装腰带",IF(OR(stditems!C1085=86,stditems!C1085=87),"装备位置:时装靴子",IF(OR(stditems!C1085=88,stditems!C1085=89),"装备位置:时装宝石","其他物品"))))))))))))))))))))))))))))))))))))</f>
        <v>其他物品</v>
      </c>
      <c r="C1085" t="str">
        <f>IF(OR(stditems!C1085=5,stditems!C1085=10,stditems!C1085=11,stditems!C1085=30,stditems!C1085=16,stditems!C1085=12,stditems!C1085=25),0,IF(OR(stditems!C1085=15,stditems!C1085=19,stditems!C1085=20,stditems!C1085=21,stditems!C1085=22,stditems!C1085=23,stditems!C1085=24,stditems!C1085=26,stditems!C1085=28,stditems!C1085=29,stditems!C1085=30,stditems!C1085=53,stditems!C1085=62,stditems!C1085=63,stditems!C1085=64,stditems!C1085=65,stditems!C1085=90),stditems!D1085,""))</f>
        <v/>
      </c>
      <c r="D1085" t="str">
        <f>IF(ISNA( VLOOKUP(C1085,attrDesc!A:C,2,FALSE)),"", "\250/"&amp;VLOOKUP(C1085,attrDesc!A:C,2,FALSE)&amp;":"&amp;VLOOKUP(C1085,attrDesc!A:C,3,FALSE))</f>
        <v/>
      </c>
      <c r="F1085" t="s">
        <v>1947</v>
      </c>
      <c r="H1085" t="str">
        <f t="shared" si="72"/>
        <v>151/其他物品</v>
      </c>
      <c r="I1085" t="str">
        <f t="shared" si="73"/>
        <v>魔法镶嵌石Lv5=151/其他物品</v>
      </c>
      <c r="J1085" t="str">
        <f t="shared" si="74"/>
        <v>\168/[物品备注]\250/可以镶嵌在有孔的装备上</v>
      </c>
      <c r="K1085" t="str">
        <f t="shared" si="75"/>
        <v>魔法镶嵌石Lv5=\168/[物品备注]\250/可以镶嵌在有孔的装备上</v>
      </c>
    </row>
    <row r="1086" spans="1:11" x14ac:dyDescent="0.2">
      <c r="A1086" t="str">
        <f>IF(LEN(stditems!B1086)=0,"",stditems!B1086)</f>
        <v>魔法镶嵌石Lv6</v>
      </c>
      <c r="B1086" t="str">
        <f>IF(stditems!C1086=15,"装备位置:头盔",IF(OR(stditems!C1086=19,stditems!C1086=20,stditems!C1086=21),"装备位置:项链",IF(OR(stditems!C1086=5,stditems!C1086=6),"装备位置:武器",IF(OR(stditems!C1086=10,stditems!C1086=11),"装备位置:衣服",IF(stditems!C1086=16,"装备位置:斗笠",IF(OR(stditems!C1086=22,stditems!C1086=23),"装备位置:戒指",IF(OR(stditems!C1086=24,stditems!C1086=26),"装备位置:手镯",IF(stditems!C1086=31,"双击使用物品",IF(stditems!C1086=4,"书籍,双击使用",IF(stditems!C1086=25,"装备位置:毒符",IF(stditems!C1086=41,"任务物品",IF(stditems!C1086=56,"强化宝石",IF(stditems!C1086=0,"药品",IF(stditems!C1086=3,"卷轴",IF(stditems!C1086=43,"矿石",IF(stditems!C1086=2,"可使用物品",IF(stditems!C1086=64,"装备位置:腰带",IF(stditems!C1086=62,"装备位置:鞋子",IF(stditems!C1086=53,"装备位置:宝石\有气血石功能",IF(stditems!C1086=63,"装备位置:灵石",IF(stditems!C1086=65,"装备位置:官印",IF(stditems!C1086=90,"装备位置:灵玉",IF(OR(stditems!C1086=72,stditems!C1086=73,stditems!C1086=74),"装备位置:称号",IF(stditems!C1086=30,"装备位置:勋章",IF(stditems!C1086=28,"装备位置:马牌",IF(stditems!C1086=12,"装备位置:盾牌",IF(OR(stditems!C1086=66,stditems!C1086=67),"装备位置:时装衣服",IF(OR(stditems!C1086=68,stditems!C1086=69),"装备位置:时装武器",IF(OR(stditems!C1086=75,stditems!C1086=76,stditems!C1086=77),"装备位置:时装项链",IF(stditems!C1086=78,"装备位置:时装头盔",IF(OR(stditems!C1086=79,stditems!C1086=80),"装备位置:时装手镯",IF(OR(stditems!C1086=81,stditems!C1086=82),"装备位置:时装戒指",IF(stditems!C1086=83,"装备位置:时装勋章",IF(OR(stditems!C1086=84,stditems!C1086=85),"装备位置:时装腰带",IF(OR(stditems!C1086=86,stditems!C1086=87),"装备位置:时装靴子",IF(OR(stditems!C1086=88,stditems!C1086=89),"装备位置:时装宝石","其他物品"))))))))))))))))))))))))))))))))))))</f>
        <v>其他物品</v>
      </c>
      <c r="C1086" t="str">
        <f>IF(OR(stditems!C1086=5,stditems!C1086=10,stditems!C1086=11,stditems!C1086=30,stditems!C1086=16,stditems!C1086=12,stditems!C1086=25),0,IF(OR(stditems!C1086=15,stditems!C1086=19,stditems!C1086=20,stditems!C1086=21,stditems!C1086=22,stditems!C1086=23,stditems!C1086=24,stditems!C1086=26,stditems!C1086=28,stditems!C1086=29,stditems!C1086=30,stditems!C1086=53,stditems!C1086=62,stditems!C1086=63,stditems!C1086=64,stditems!C1086=65,stditems!C1086=90),stditems!D1086,""))</f>
        <v/>
      </c>
      <c r="D1086" t="str">
        <f>IF(ISNA( VLOOKUP(C1086,attrDesc!A:C,2,FALSE)),"", "\250/"&amp;VLOOKUP(C1086,attrDesc!A:C,2,FALSE)&amp;":"&amp;VLOOKUP(C1086,attrDesc!A:C,3,FALSE))</f>
        <v/>
      </c>
      <c r="F1086" t="s">
        <v>1947</v>
      </c>
      <c r="H1086" t="str">
        <f t="shared" si="72"/>
        <v>151/其他物品</v>
      </c>
      <c r="I1086" t="str">
        <f t="shared" si="73"/>
        <v>魔法镶嵌石Lv6=151/其他物品</v>
      </c>
      <c r="J1086" t="str">
        <f t="shared" si="74"/>
        <v>\168/[物品备注]\250/可以镶嵌在有孔的装备上</v>
      </c>
      <c r="K1086" t="str">
        <f t="shared" si="75"/>
        <v>魔法镶嵌石Lv6=\168/[物品备注]\250/可以镶嵌在有孔的装备上</v>
      </c>
    </row>
    <row r="1087" spans="1:11" x14ac:dyDescent="0.2">
      <c r="A1087" t="str">
        <f>IF(LEN(stditems!B1087)=0,"",stditems!B1087)</f>
        <v>魔法镶嵌石Lv7</v>
      </c>
      <c r="B1087" t="str">
        <f>IF(stditems!C1087=15,"装备位置:头盔",IF(OR(stditems!C1087=19,stditems!C1087=20,stditems!C1087=21),"装备位置:项链",IF(OR(stditems!C1087=5,stditems!C1087=6),"装备位置:武器",IF(OR(stditems!C1087=10,stditems!C1087=11),"装备位置:衣服",IF(stditems!C1087=16,"装备位置:斗笠",IF(OR(stditems!C1087=22,stditems!C1087=23),"装备位置:戒指",IF(OR(stditems!C1087=24,stditems!C1087=26),"装备位置:手镯",IF(stditems!C1087=31,"双击使用物品",IF(stditems!C1087=4,"书籍,双击使用",IF(stditems!C1087=25,"装备位置:毒符",IF(stditems!C1087=41,"任务物品",IF(stditems!C1087=56,"强化宝石",IF(stditems!C1087=0,"药品",IF(stditems!C1087=3,"卷轴",IF(stditems!C1087=43,"矿石",IF(stditems!C1087=2,"可使用物品",IF(stditems!C1087=64,"装备位置:腰带",IF(stditems!C1087=62,"装备位置:鞋子",IF(stditems!C1087=53,"装备位置:宝石\有气血石功能",IF(stditems!C1087=63,"装备位置:灵石",IF(stditems!C1087=65,"装备位置:官印",IF(stditems!C1087=90,"装备位置:灵玉",IF(OR(stditems!C1087=72,stditems!C1087=73,stditems!C1087=74),"装备位置:称号",IF(stditems!C1087=30,"装备位置:勋章",IF(stditems!C1087=28,"装备位置:马牌",IF(stditems!C1087=12,"装备位置:盾牌",IF(OR(stditems!C1087=66,stditems!C1087=67),"装备位置:时装衣服",IF(OR(stditems!C1087=68,stditems!C1087=69),"装备位置:时装武器",IF(OR(stditems!C1087=75,stditems!C1087=76,stditems!C1087=77),"装备位置:时装项链",IF(stditems!C1087=78,"装备位置:时装头盔",IF(OR(stditems!C1087=79,stditems!C1087=80),"装备位置:时装手镯",IF(OR(stditems!C1087=81,stditems!C1087=82),"装备位置:时装戒指",IF(stditems!C1087=83,"装备位置:时装勋章",IF(OR(stditems!C1087=84,stditems!C1087=85),"装备位置:时装腰带",IF(OR(stditems!C1087=86,stditems!C1087=87),"装备位置:时装靴子",IF(OR(stditems!C1087=88,stditems!C1087=89),"装备位置:时装宝石","其他物品"))))))))))))))))))))))))))))))))))))</f>
        <v>其他物品</v>
      </c>
      <c r="C1087" t="str">
        <f>IF(OR(stditems!C1087=5,stditems!C1087=10,stditems!C1087=11,stditems!C1087=30,stditems!C1087=16,stditems!C1087=12,stditems!C1087=25),0,IF(OR(stditems!C1087=15,stditems!C1087=19,stditems!C1087=20,stditems!C1087=21,stditems!C1087=22,stditems!C1087=23,stditems!C1087=24,stditems!C1087=26,stditems!C1087=28,stditems!C1087=29,stditems!C1087=30,stditems!C1087=53,stditems!C1087=62,stditems!C1087=63,stditems!C1087=64,stditems!C1087=65,stditems!C1087=90),stditems!D1087,""))</f>
        <v/>
      </c>
      <c r="D1087" t="str">
        <f>IF(ISNA( VLOOKUP(C1087,attrDesc!A:C,2,FALSE)),"", "\250/"&amp;VLOOKUP(C1087,attrDesc!A:C,2,FALSE)&amp;":"&amp;VLOOKUP(C1087,attrDesc!A:C,3,FALSE))</f>
        <v/>
      </c>
      <c r="F1087" t="s">
        <v>1947</v>
      </c>
      <c r="H1087" t="str">
        <f t="shared" si="72"/>
        <v>151/其他物品</v>
      </c>
      <c r="I1087" t="str">
        <f t="shared" si="73"/>
        <v>魔法镶嵌石Lv7=151/其他物品</v>
      </c>
      <c r="J1087" t="str">
        <f t="shared" si="74"/>
        <v>\168/[物品备注]\250/可以镶嵌在有孔的装备上</v>
      </c>
      <c r="K1087" t="str">
        <f t="shared" si="75"/>
        <v>魔法镶嵌石Lv7=\168/[物品备注]\250/可以镶嵌在有孔的装备上</v>
      </c>
    </row>
    <row r="1088" spans="1:11" x14ac:dyDescent="0.2">
      <c r="A1088" t="str">
        <f>IF(LEN(stditems!B1088)=0,"",stditems!B1088)</f>
        <v>魔法镶嵌石Lv8</v>
      </c>
      <c r="B1088" t="str">
        <f>IF(stditems!C1088=15,"装备位置:头盔",IF(OR(stditems!C1088=19,stditems!C1088=20,stditems!C1088=21),"装备位置:项链",IF(OR(stditems!C1088=5,stditems!C1088=6),"装备位置:武器",IF(OR(stditems!C1088=10,stditems!C1088=11),"装备位置:衣服",IF(stditems!C1088=16,"装备位置:斗笠",IF(OR(stditems!C1088=22,stditems!C1088=23),"装备位置:戒指",IF(OR(stditems!C1088=24,stditems!C1088=26),"装备位置:手镯",IF(stditems!C1088=31,"双击使用物品",IF(stditems!C1088=4,"书籍,双击使用",IF(stditems!C1088=25,"装备位置:毒符",IF(stditems!C1088=41,"任务物品",IF(stditems!C1088=56,"强化宝石",IF(stditems!C1088=0,"药品",IF(stditems!C1088=3,"卷轴",IF(stditems!C1088=43,"矿石",IF(stditems!C1088=2,"可使用物品",IF(stditems!C1088=64,"装备位置:腰带",IF(stditems!C1088=62,"装备位置:鞋子",IF(stditems!C1088=53,"装备位置:宝石\有气血石功能",IF(stditems!C1088=63,"装备位置:灵石",IF(stditems!C1088=65,"装备位置:官印",IF(stditems!C1088=90,"装备位置:灵玉",IF(OR(stditems!C1088=72,stditems!C1088=73,stditems!C1088=74),"装备位置:称号",IF(stditems!C1088=30,"装备位置:勋章",IF(stditems!C1088=28,"装备位置:马牌",IF(stditems!C1088=12,"装备位置:盾牌",IF(OR(stditems!C1088=66,stditems!C1088=67),"装备位置:时装衣服",IF(OR(stditems!C1088=68,stditems!C1088=69),"装备位置:时装武器",IF(OR(stditems!C1088=75,stditems!C1088=76,stditems!C1088=77),"装备位置:时装项链",IF(stditems!C1088=78,"装备位置:时装头盔",IF(OR(stditems!C1088=79,stditems!C1088=80),"装备位置:时装手镯",IF(OR(stditems!C1088=81,stditems!C1088=82),"装备位置:时装戒指",IF(stditems!C1088=83,"装备位置:时装勋章",IF(OR(stditems!C1088=84,stditems!C1088=85),"装备位置:时装腰带",IF(OR(stditems!C1088=86,stditems!C1088=87),"装备位置:时装靴子",IF(OR(stditems!C1088=88,stditems!C1088=89),"装备位置:时装宝石","其他物品"))))))))))))))))))))))))))))))))))))</f>
        <v>其他物品</v>
      </c>
      <c r="C1088" t="str">
        <f>IF(OR(stditems!C1088=5,stditems!C1088=10,stditems!C1088=11,stditems!C1088=30,stditems!C1088=16,stditems!C1088=12,stditems!C1088=25),0,IF(OR(stditems!C1088=15,stditems!C1088=19,stditems!C1088=20,stditems!C1088=21,stditems!C1088=22,stditems!C1088=23,stditems!C1088=24,stditems!C1088=26,stditems!C1088=28,stditems!C1088=29,stditems!C1088=30,stditems!C1088=53,stditems!C1088=62,stditems!C1088=63,stditems!C1088=64,stditems!C1088=65,stditems!C1088=90),stditems!D1088,""))</f>
        <v/>
      </c>
      <c r="D1088" t="str">
        <f>IF(ISNA( VLOOKUP(C1088,attrDesc!A:C,2,FALSE)),"", "\250/"&amp;VLOOKUP(C1088,attrDesc!A:C,2,FALSE)&amp;":"&amp;VLOOKUP(C1088,attrDesc!A:C,3,FALSE))</f>
        <v/>
      </c>
      <c r="F1088" t="s">
        <v>1947</v>
      </c>
      <c r="H1088" t="str">
        <f t="shared" si="72"/>
        <v>151/其他物品</v>
      </c>
      <c r="I1088" t="str">
        <f t="shared" si="73"/>
        <v>魔法镶嵌石Lv8=151/其他物品</v>
      </c>
      <c r="J1088" t="str">
        <f t="shared" si="74"/>
        <v>\168/[物品备注]\250/可以镶嵌在有孔的装备上</v>
      </c>
      <c r="K1088" t="str">
        <f t="shared" si="75"/>
        <v>魔法镶嵌石Lv8=\168/[物品备注]\250/可以镶嵌在有孔的装备上</v>
      </c>
    </row>
    <row r="1089" spans="1:11" x14ac:dyDescent="0.2">
      <c r="A1089" t="str">
        <f>IF(LEN(stditems!B1089)=0,"",stditems!B1089)</f>
        <v>魔法镶嵌石Lv9</v>
      </c>
      <c r="B1089" t="str">
        <f>IF(stditems!C1089=15,"装备位置:头盔",IF(OR(stditems!C1089=19,stditems!C1089=20,stditems!C1089=21),"装备位置:项链",IF(OR(stditems!C1089=5,stditems!C1089=6),"装备位置:武器",IF(OR(stditems!C1089=10,stditems!C1089=11),"装备位置:衣服",IF(stditems!C1089=16,"装备位置:斗笠",IF(OR(stditems!C1089=22,stditems!C1089=23),"装备位置:戒指",IF(OR(stditems!C1089=24,stditems!C1089=26),"装备位置:手镯",IF(stditems!C1089=31,"双击使用物品",IF(stditems!C1089=4,"书籍,双击使用",IF(stditems!C1089=25,"装备位置:毒符",IF(stditems!C1089=41,"任务物品",IF(stditems!C1089=56,"强化宝石",IF(stditems!C1089=0,"药品",IF(stditems!C1089=3,"卷轴",IF(stditems!C1089=43,"矿石",IF(stditems!C1089=2,"可使用物品",IF(stditems!C1089=64,"装备位置:腰带",IF(stditems!C1089=62,"装备位置:鞋子",IF(stditems!C1089=53,"装备位置:宝石\有气血石功能",IF(stditems!C1089=63,"装备位置:灵石",IF(stditems!C1089=65,"装备位置:官印",IF(stditems!C1089=90,"装备位置:灵玉",IF(OR(stditems!C1089=72,stditems!C1089=73,stditems!C1089=74),"装备位置:称号",IF(stditems!C1089=30,"装备位置:勋章",IF(stditems!C1089=28,"装备位置:马牌",IF(stditems!C1089=12,"装备位置:盾牌",IF(OR(stditems!C1089=66,stditems!C1089=67),"装备位置:时装衣服",IF(OR(stditems!C1089=68,stditems!C1089=69),"装备位置:时装武器",IF(OR(stditems!C1089=75,stditems!C1089=76,stditems!C1089=77),"装备位置:时装项链",IF(stditems!C1089=78,"装备位置:时装头盔",IF(OR(stditems!C1089=79,stditems!C1089=80),"装备位置:时装手镯",IF(OR(stditems!C1089=81,stditems!C1089=82),"装备位置:时装戒指",IF(stditems!C1089=83,"装备位置:时装勋章",IF(OR(stditems!C1089=84,stditems!C1089=85),"装备位置:时装腰带",IF(OR(stditems!C1089=86,stditems!C1089=87),"装备位置:时装靴子",IF(OR(stditems!C1089=88,stditems!C1089=89),"装备位置:时装宝石","其他物品"))))))))))))))))))))))))))))))))))))</f>
        <v>其他物品</v>
      </c>
      <c r="C1089" t="str">
        <f>IF(OR(stditems!C1089=5,stditems!C1089=10,stditems!C1089=11,stditems!C1089=30,stditems!C1089=16,stditems!C1089=12,stditems!C1089=25),0,IF(OR(stditems!C1089=15,stditems!C1089=19,stditems!C1089=20,stditems!C1089=21,stditems!C1089=22,stditems!C1089=23,stditems!C1089=24,stditems!C1089=26,stditems!C1089=28,stditems!C1089=29,stditems!C1089=30,stditems!C1089=53,stditems!C1089=62,stditems!C1089=63,stditems!C1089=64,stditems!C1089=65,stditems!C1089=90),stditems!D1089,""))</f>
        <v/>
      </c>
      <c r="D1089" t="str">
        <f>IF(ISNA( VLOOKUP(C1089,attrDesc!A:C,2,FALSE)),"", "\250/"&amp;VLOOKUP(C1089,attrDesc!A:C,2,FALSE)&amp;":"&amp;VLOOKUP(C1089,attrDesc!A:C,3,FALSE))</f>
        <v/>
      </c>
      <c r="F1089" t="s">
        <v>1947</v>
      </c>
      <c r="H1089" t="str">
        <f t="shared" si="72"/>
        <v>151/其他物品</v>
      </c>
      <c r="I1089" t="str">
        <f t="shared" si="73"/>
        <v>魔法镶嵌石Lv9=151/其他物品</v>
      </c>
      <c r="J1089" t="str">
        <f t="shared" si="74"/>
        <v>\168/[物品备注]\250/可以镶嵌在有孔的装备上</v>
      </c>
      <c r="K1089" t="str">
        <f t="shared" si="75"/>
        <v>魔法镶嵌石Lv9=\168/[物品备注]\250/可以镶嵌在有孔的装备上</v>
      </c>
    </row>
    <row r="1090" spans="1:11" x14ac:dyDescent="0.2">
      <c r="A1090" t="str">
        <f>IF(LEN(stditems!B1090)=0,"",stditems!B1090)</f>
        <v>暴击镶嵌石Lv1</v>
      </c>
      <c r="B1090" t="str">
        <f>IF(stditems!C1090=15,"装备位置:头盔",IF(OR(stditems!C1090=19,stditems!C1090=20,stditems!C1090=21),"装备位置:项链",IF(OR(stditems!C1090=5,stditems!C1090=6),"装备位置:武器",IF(OR(stditems!C1090=10,stditems!C1090=11),"装备位置:衣服",IF(stditems!C1090=16,"装备位置:斗笠",IF(OR(stditems!C1090=22,stditems!C1090=23),"装备位置:戒指",IF(OR(stditems!C1090=24,stditems!C1090=26),"装备位置:手镯",IF(stditems!C1090=31,"双击使用物品",IF(stditems!C1090=4,"书籍,双击使用",IF(stditems!C1090=25,"装备位置:毒符",IF(stditems!C1090=41,"任务物品",IF(stditems!C1090=56,"强化宝石",IF(stditems!C1090=0,"药品",IF(stditems!C1090=3,"卷轴",IF(stditems!C1090=43,"矿石",IF(stditems!C1090=2,"可使用物品",IF(stditems!C1090=64,"装备位置:腰带",IF(stditems!C1090=62,"装备位置:鞋子",IF(stditems!C1090=53,"装备位置:宝石\有气血石功能",IF(stditems!C1090=63,"装备位置:灵石",IF(stditems!C1090=65,"装备位置:官印",IF(stditems!C1090=90,"装备位置:灵玉",IF(OR(stditems!C1090=72,stditems!C1090=73,stditems!C1090=74),"装备位置:称号",IF(stditems!C1090=30,"装备位置:勋章",IF(stditems!C1090=28,"装备位置:马牌",IF(stditems!C1090=12,"装备位置:盾牌",IF(OR(stditems!C1090=66,stditems!C1090=67),"装备位置:时装衣服",IF(OR(stditems!C1090=68,stditems!C1090=69),"装备位置:时装武器",IF(OR(stditems!C1090=75,stditems!C1090=76,stditems!C1090=77),"装备位置:时装项链",IF(stditems!C1090=78,"装备位置:时装头盔",IF(OR(stditems!C1090=79,stditems!C1090=80),"装备位置:时装手镯",IF(OR(stditems!C1090=81,stditems!C1090=82),"装备位置:时装戒指",IF(stditems!C1090=83,"装备位置:时装勋章",IF(OR(stditems!C1090=84,stditems!C1090=85),"装备位置:时装腰带",IF(OR(stditems!C1090=86,stditems!C1090=87),"装备位置:时装靴子",IF(OR(stditems!C1090=88,stditems!C1090=89),"装备位置:时装宝石","其他物品"))))))))))))))))))))))))))))))))))))</f>
        <v>其他物品</v>
      </c>
      <c r="C1090" t="str">
        <f>IF(OR(stditems!C1090=5,stditems!C1090=10,stditems!C1090=11,stditems!C1090=30,stditems!C1090=16,stditems!C1090=12,stditems!C1090=25),0,IF(OR(stditems!C1090=15,stditems!C1090=19,stditems!C1090=20,stditems!C1090=21,stditems!C1090=22,stditems!C1090=23,stditems!C1090=24,stditems!C1090=26,stditems!C1090=28,stditems!C1090=29,stditems!C1090=30,stditems!C1090=53,stditems!C1090=62,stditems!C1090=63,stditems!C1090=64,stditems!C1090=65,stditems!C1090=90),stditems!D1090,""))</f>
        <v/>
      </c>
      <c r="D1090" t="str">
        <f>IF(ISNA( VLOOKUP(C1090,attrDesc!A:C,2,FALSE)),"", "\250/"&amp;VLOOKUP(C1090,attrDesc!A:C,2,FALSE)&amp;":"&amp;VLOOKUP(C1090,attrDesc!A:C,3,FALSE))</f>
        <v/>
      </c>
      <c r="F1090" t="s">
        <v>1947</v>
      </c>
      <c r="H1090" t="str">
        <f t="shared" si="72"/>
        <v>151/其他物品</v>
      </c>
      <c r="I1090" t="str">
        <f t="shared" si="73"/>
        <v>暴击镶嵌石Lv1=151/其他物品</v>
      </c>
      <c r="J1090" t="str">
        <f t="shared" si="74"/>
        <v>\168/[物品备注]\250/可以镶嵌在有孔的装备上</v>
      </c>
      <c r="K1090" t="str">
        <f t="shared" si="75"/>
        <v>暴击镶嵌石Lv1=\168/[物品备注]\250/可以镶嵌在有孔的装备上</v>
      </c>
    </row>
    <row r="1091" spans="1:11" x14ac:dyDescent="0.2">
      <c r="A1091" t="str">
        <f>IF(LEN(stditems!B1091)=0,"",stditems!B1091)</f>
        <v>暴击镶嵌石Lv2</v>
      </c>
      <c r="B1091" t="str">
        <f>IF(stditems!C1091=15,"装备位置:头盔",IF(OR(stditems!C1091=19,stditems!C1091=20,stditems!C1091=21),"装备位置:项链",IF(OR(stditems!C1091=5,stditems!C1091=6),"装备位置:武器",IF(OR(stditems!C1091=10,stditems!C1091=11),"装备位置:衣服",IF(stditems!C1091=16,"装备位置:斗笠",IF(OR(stditems!C1091=22,stditems!C1091=23),"装备位置:戒指",IF(OR(stditems!C1091=24,stditems!C1091=26),"装备位置:手镯",IF(stditems!C1091=31,"双击使用物品",IF(stditems!C1091=4,"书籍,双击使用",IF(stditems!C1091=25,"装备位置:毒符",IF(stditems!C1091=41,"任务物品",IF(stditems!C1091=56,"强化宝石",IF(stditems!C1091=0,"药品",IF(stditems!C1091=3,"卷轴",IF(stditems!C1091=43,"矿石",IF(stditems!C1091=2,"可使用物品",IF(stditems!C1091=64,"装备位置:腰带",IF(stditems!C1091=62,"装备位置:鞋子",IF(stditems!C1091=53,"装备位置:宝石\有气血石功能",IF(stditems!C1091=63,"装备位置:灵石",IF(stditems!C1091=65,"装备位置:官印",IF(stditems!C1091=90,"装备位置:灵玉",IF(OR(stditems!C1091=72,stditems!C1091=73,stditems!C1091=74),"装备位置:称号",IF(stditems!C1091=30,"装备位置:勋章",IF(stditems!C1091=28,"装备位置:马牌",IF(stditems!C1091=12,"装备位置:盾牌",IF(OR(stditems!C1091=66,stditems!C1091=67),"装备位置:时装衣服",IF(OR(stditems!C1091=68,stditems!C1091=69),"装备位置:时装武器",IF(OR(stditems!C1091=75,stditems!C1091=76,stditems!C1091=77),"装备位置:时装项链",IF(stditems!C1091=78,"装备位置:时装头盔",IF(OR(stditems!C1091=79,stditems!C1091=80),"装备位置:时装手镯",IF(OR(stditems!C1091=81,stditems!C1091=82),"装备位置:时装戒指",IF(stditems!C1091=83,"装备位置:时装勋章",IF(OR(stditems!C1091=84,stditems!C1091=85),"装备位置:时装腰带",IF(OR(stditems!C1091=86,stditems!C1091=87),"装备位置:时装靴子",IF(OR(stditems!C1091=88,stditems!C1091=89),"装备位置:时装宝石","其他物品"))))))))))))))))))))))))))))))))))))</f>
        <v>其他物品</v>
      </c>
      <c r="C1091" t="str">
        <f>IF(OR(stditems!C1091=5,stditems!C1091=10,stditems!C1091=11,stditems!C1091=30,stditems!C1091=16,stditems!C1091=12,stditems!C1091=25),0,IF(OR(stditems!C1091=15,stditems!C1091=19,stditems!C1091=20,stditems!C1091=21,stditems!C1091=22,stditems!C1091=23,stditems!C1091=24,stditems!C1091=26,stditems!C1091=28,stditems!C1091=29,stditems!C1091=30,stditems!C1091=53,stditems!C1091=62,stditems!C1091=63,stditems!C1091=64,stditems!C1091=65,stditems!C1091=90),stditems!D1091,""))</f>
        <v/>
      </c>
      <c r="D1091" t="str">
        <f>IF(ISNA( VLOOKUP(C1091,attrDesc!A:C,2,FALSE)),"", "\250/"&amp;VLOOKUP(C1091,attrDesc!A:C,2,FALSE)&amp;":"&amp;VLOOKUP(C1091,attrDesc!A:C,3,FALSE))</f>
        <v/>
      </c>
      <c r="F1091" t="s">
        <v>1947</v>
      </c>
      <c r="H1091" t="str">
        <f t="shared" ref="H1091:H1143" si="76">IF(LEN(A1091)=0,"", IF(LEN(B1091)=0,"","151/"&amp;B1091)&amp;IF(LEN(D1091)=0,"", "\249/"&amp;D1091))</f>
        <v>151/其他物品</v>
      </c>
      <c r="I1091" t="str">
        <f t="shared" ref="I1091:I1143" si="77">IF(LEN(H1091)=0,"",A1091&amp;"="&amp; H1091)</f>
        <v>暴击镶嵌石Lv2=151/其他物品</v>
      </c>
      <c r="J1091" t="str">
        <f t="shared" ref="J1091:J1154" si="78">IF(LEN(E1091)=0,"", "\168/[物品特性]\"&amp;E1091) &amp;IF(LEN(F1091)=0,"", "\168/[物品备注]\"&amp; F1091)&amp;IF(LEN(G1091)=0,"", "\168/[物品出处]\"&amp; G1091)</f>
        <v>\168/[物品备注]\250/可以镶嵌在有孔的装备上</v>
      </c>
      <c r="K1091" t="str">
        <f t="shared" si="75"/>
        <v>暴击镶嵌石Lv2=\168/[物品备注]\250/可以镶嵌在有孔的装备上</v>
      </c>
    </row>
    <row r="1092" spans="1:11" x14ac:dyDescent="0.2">
      <c r="A1092" t="str">
        <f>IF(LEN(stditems!B1092)=0,"",stditems!B1092)</f>
        <v>暴击镶嵌石Lv3</v>
      </c>
      <c r="B1092" t="str">
        <f>IF(stditems!C1092=15,"装备位置:头盔",IF(OR(stditems!C1092=19,stditems!C1092=20,stditems!C1092=21),"装备位置:项链",IF(OR(stditems!C1092=5,stditems!C1092=6),"装备位置:武器",IF(OR(stditems!C1092=10,stditems!C1092=11),"装备位置:衣服",IF(stditems!C1092=16,"装备位置:斗笠",IF(OR(stditems!C1092=22,stditems!C1092=23),"装备位置:戒指",IF(OR(stditems!C1092=24,stditems!C1092=26),"装备位置:手镯",IF(stditems!C1092=31,"双击使用物品",IF(stditems!C1092=4,"书籍,双击使用",IF(stditems!C1092=25,"装备位置:毒符",IF(stditems!C1092=41,"任务物品",IF(stditems!C1092=56,"强化宝石",IF(stditems!C1092=0,"药品",IF(stditems!C1092=3,"卷轴",IF(stditems!C1092=43,"矿石",IF(stditems!C1092=2,"可使用物品",IF(stditems!C1092=64,"装备位置:腰带",IF(stditems!C1092=62,"装备位置:鞋子",IF(stditems!C1092=53,"装备位置:宝石\有气血石功能",IF(stditems!C1092=63,"装备位置:灵石",IF(stditems!C1092=65,"装备位置:官印",IF(stditems!C1092=90,"装备位置:灵玉",IF(OR(stditems!C1092=72,stditems!C1092=73,stditems!C1092=74),"装备位置:称号",IF(stditems!C1092=30,"装备位置:勋章",IF(stditems!C1092=28,"装备位置:马牌",IF(stditems!C1092=12,"装备位置:盾牌",IF(OR(stditems!C1092=66,stditems!C1092=67),"装备位置:时装衣服",IF(OR(stditems!C1092=68,stditems!C1092=69),"装备位置:时装武器",IF(OR(stditems!C1092=75,stditems!C1092=76,stditems!C1092=77),"装备位置:时装项链",IF(stditems!C1092=78,"装备位置:时装头盔",IF(OR(stditems!C1092=79,stditems!C1092=80),"装备位置:时装手镯",IF(OR(stditems!C1092=81,stditems!C1092=82),"装备位置:时装戒指",IF(stditems!C1092=83,"装备位置:时装勋章",IF(OR(stditems!C1092=84,stditems!C1092=85),"装备位置:时装腰带",IF(OR(stditems!C1092=86,stditems!C1092=87),"装备位置:时装靴子",IF(OR(stditems!C1092=88,stditems!C1092=89),"装备位置:时装宝石","其他物品"))))))))))))))))))))))))))))))))))))</f>
        <v>其他物品</v>
      </c>
      <c r="C1092" t="str">
        <f>IF(OR(stditems!C1092=5,stditems!C1092=10,stditems!C1092=11,stditems!C1092=30,stditems!C1092=16,stditems!C1092=12,stditems!C1092=25),0,IF(OR(stditems!C1092=15,stditems!C1092=19,stditems!C1092=20,stditems!C1092=21,stditems!C1092=22,stditems!C1092=23,stditems!C1092=24,stditems!C1092=26,stditems!C1092=28,stditems!C1092=29,stditems!C1092=30,stditems!C1092=53,stditems!C1092=62,stditems!C1092=63,stditems!C1092=64,stditems!C1092=65,stditems!C1092=90),stditems!D1092,""))</f>
        <v/>
      </c>
      <c r="D1092" t="str">
        <f>IF(ISNA( VLOOKUP(C1092,attrDesc!A:C,2,FALSE)),"", "\250/"&amp;VLOOKUP(C1092,attrDesc!A:C,2,FALSE)&amp;":"&amp;VLOOKUP(C1092,attrDesc!A:C,3,FALSE))</f>
        <v/>
      </c>
      <c r="F1092" t="s">
        <v>1947</v>
      </c>
      <c r="H1092" t="str">
        <f t="shared" si="76"/>
        <v>151/其他物品</v>
      </c>
      <c r="I1092" t="str">
        <f t="shared" si="77"/>
        <v>暴击镶嵌石Lv3=151/其他物品</v>
      </c>
      <c r="J1092" t="str">
        <f t="shared" si="78"/>
        <v>\168/[物品备注]\250/可以镶嵌在有孔的装备上</v>
      </c>
      <c r="K1092" t="str">
        <f t="shared" si="75"/>
        <v>暴击镶嵌石Lv3=\168/[物品备注]\250/可以镶嵌在有孔的装备上</v>
      </c>
    </row>
    <row r="1093" spans="1:11" x14ac:dyDescent="0.2">
      <c r="A1093" t="str">
        <f>IF(LEN(stditems!B1093)=0,"",stditems!B1093)</f>
        <v>伤害镶嵌石Lv1</v>
      </c>
      <c r="B1093" t="str">
        <f>IF(stditems!C1093=15,"装备位置:头盔",IF(OR(stditems!C1093=19,stditems!C1093=20,stditems!C1093=21),"装备位置:项链",IF(OR(stditems!C1093=5,stditems!C1093=6),"装备位置:武器",IF(OR(stditems!C1093=10,stditems!C1093=11),"装备位置:衣服",IF(stditems!C1093=16,"装备位置:斗笠",IF(OR(stditems!C1093=22,stditems!C1093=23),"装备位置:戒指",IF(OR(stditems!C1093=24,stditems!C1093=26),"装备位置:手镯",IF(stditems!C1093=31,"双击使用物品",IF(stditems!C1093=4,"书籍,双击使用",IF(stditems!C1093=25,"装备位置:毒符",IF(stditems!C1093=41,"任务物品",IF(stditems!C1093=56,"强化宝石",IF(stditems!C1093=0,"药品",IF(stditems!C1093=3,"卷轴",IF(stditems!C1093=43,"矿石",IF(stditems!C1093=2,"可使用物品",IF(stditems!C1093=64,"装备位置:腰带",IF(stditems!C1093=62,"装备位置:鞋子",IF(stditems!C1093=53,"装备位置:宝石\有气血石功能",IF(stditems!C1093=63,"装备位置:灵石",IF(stditems!C1093=65,"装备位置:官印",IF(stditems!C1093=90,"装备位置:灵玉",IF(OR(stditems!C1093=72,stditems!C1093=73,stditems!C1093=74),"装备位置:称号",IF(stditems!C1093=30,"装备位置:勋章",IF(stditems!C1093=28,"装备位置:马牌",IF(stditems!C1093=12,"装备位置:盾牌",IF(OR(stditems!C1093=66,stditems!C1093=67),"装备位置:时装衣服",IF(OR(stditems!C1093=68,stditems!C1093=69),"装备位置:时装武器",IF(OR(stditems!C1093=75,stditems!C1093=76,stditems!C1093=77),"装备位置:时装项链",IF(stditems!C1093=78,"装备位置:时装头盔",IF(OR(stditems!C1093=79,stditems!C1093=80),"装备位置:时装手镯",IF(OR(stditems!C1093=81,stditems!C1093=82),"装备位置:时装戒指",IF(stditems!C1093=83,"装备位置:时装勋章",IF(OR(stditems!C1093=84,stditems!C1093=85),"装备位置:时装腰带",IF(OR(stditems!C1093=86,stditems!C1093=87),"装备位置:时装靴子",IF(OR(stditems!C1093=88,stditems!C1093=89),"装备位置:时装宝石","其他物品"))))))))))))))))))))))))))))))))))))</f>
        <v>其他物品</v>
      </c>
      <c r="C1093" t="str">
        <f>IF(OR(stditems!C1093=5,stditems!C1093=10,stditems!C1093=11,stditems!C1093=30,stditems!C1093=16,stditems!C1093=12,stditems!C1093=25),0,IF(OR(stditems!C1093=15,stditems!C1093=19,stditems!C1093=20,stditems!C1093=21,stditems!C1093=22,stditems!C1093=23,stditems!C1093=24,stditems!C1093=26,stditems!C1093=28,stditems!C1093=29,stditems!C1093=30,stditems!C1093=53,stditems!C1093=62,stditems!C1093=63,stditems!C1093=64,stditems!C1093=65,stditems!C1093=90),stditems!D1093,""))</f>
        <v/>
      </c>
      <c r="D1093" t="str">
        <f>IF(ISNA( VLOOKUP(C1093,attrDesc!A:C,2,FALSE)),"", "\250/"&amp;VLOOKUP(C1093,attrDesc!A:C,2,FALSE)&amp;":"&amp;VLOOKUP(C1093,attrDesc!A:C,3,FALSE))</f>
        <v/>
      </c>
      <c r="F1093" t="s">
        <v>1947</v>
      </c>
      <c r="H1093" t="str">
        <f t="shared" si="76"/>
        <v>151/其他物品</v>
      </c>
      <c r="I1093" t="str">
        <f t="shared" si="77"/>
        <v>伤害镶嵌石Lv1=151/其他物品</v>
      </c>
      <c r="J1093" t="str">
        <f t="shared" si="78"/>
        <v>\168/[物品备注]\250/可以镶嵌在有孔的装备上</v>
      </c>
      <c r="K1093" t="str">
        <f t="shared" si="75"/>
        <v>伤害镶嵌石Lv1=\168/[物品备注]\250/可以镶嵌在有孔的装备上</v>
      </c>
    </row>
    <row r="1094" spans="1:11" x14ac:dyDescent="0.2">
      <c r="A1094" t="str">
        <f>IF(LEN(stditems!B1094)=0,"",stditems!B1094)</f>
        <v>伤害镶嵌石Lv2</v>
      </c>
      <c r="B1094" t="str">
        <f>IF(stditems!C1094=15,"装备位置:头盔",IF(OR(stditems!C1094=19,stditems!C1094=20,stditems!C1094=21),"装备位置:项链",IF(OR(stditems!C1094=5,stditems!C1094=6),"装备位置:武器",IF(OR(stditems!C1094=10,stditems!C1094=11),"装备位置:衣服",IF(stditems!C1094=16,"装备位置:斗笠",IF(OR(stditems!C1094=22,stditems!C1094=23),"装备位置:戒指",IF(OR(stditems!C1094=24,stditems!C1094=26),"装备位置:手镯",IF(stditems!C1094=31,"双击使用物品",IF(stditems!C1094=4,"书籍,双击使用",IF(stditems!C1094=25,"装备位置:毒符",IF(stditems!C1094=41,"任务物品",IF(stditems!C1094=56,"强化宝石",IF(stditems!C1094=0,"药品",IF(stditems!C1094=3,"卷轴",IF(stditems!C1094=43,"矿石",IF(stditems!C1094=2,"可使用物品",IF(stditems!C1094=64,"装备位置:腰带",IF(stditems!C1094=62,"装备位置:鞋子",IF(stditems!C1094=53,"装备位置:宝石\有气血石功能",IF(stditems!C1094=63,"装备位置:灵石",IF(stditems!C1094=65,"装备位置:官印",IF(stditems!C1094=90,"装备位置:灵玉",IF(OR(stditems!C1094=72,stditems!C1094=73,stditems!C1094=74),"装备位置:称号",IF(stditems!C1094=30,"装备位置:勋章",IF(stditems!C1094=28,"装备位置:马牌",IF(stditems!C1094=12,"装备位置:盾牌",IF(OR(stditems!C1094=66,stditems!C1094=67),"装备位置:时装衣服",IF(OR(stditems!C1094=68,stditems!C1094=69),"装备位置:时装武器",IF(OR(stditems!C1094=75,stditems!C1094=76,stditems!C1094=77),"装备位置:时装项链",IF(stditems!C1094=78,"装备位置:时装头盔",IF(OR(stditems!C1094=79,stditems!C1094=80),"装备位置:时装手镯",IF(OR(stditems!C1094=81,stditems!C1094=82),"装备位置:时装戒指",IF(stditems!C1094=83,"装备位置:时装勋章",IF(OR(stditems!C1094=84,stditems!C1094=85),"装备位置:时装腰带",IF(OR(stditems!C1094=86,stditems!C1094=87),"装备位置:时装靴子",IF(OR(stditems!C1094=88,stditems!C1094=89),"装备位置:时装宝石","其他物品"))))))))))))))))))))))))))))))))))))</f>
        <v>其他物品</v>
      </c>
      <c r="C1094" t="str">
        <f>IF(OR(stditems!C1094=5,stditems!C1094=10,stditems!C1094=11,stditems!C1094=30,stditems!C1094=16,stditems!C1094=12,stditems!C1094=25),0,IF(OR(stditems!C1094=15,stditems!C1094=19,stditems!C1094=20,stditems!C1094=21,stditems!C1094=22,stditems!C1094=23,stditems!C1094=24,stditems!C1094=26,stditems!C1094=28,stditems!C1094=29,stditems!C1094=30,stditems!C1094=53,stditems!C1094=62,stditems!C1094=63,stditems!C1094=64,stditems!C1094=65,stditems!C1094=90),stditems!D1094,""))</f>
        <v/>
      </c>
      <c r="D1094" t="str">
        <f>IF(ISNA( VLOOKUP(C1094,attrDesc!A:C,2,FALSE)),"", "\250/"&amp;VLOOKUP(C1094,attrDesc!A:C,2,FALSE)&amp;":"&amp;VLOOKUP(C1094,attrDesc!A:C,3,FALSE))</f>
        <v/>
      </c>
      <c r="F1094" t="s">
        <v>1947</v>
      </c>
      <c r="H1094" t="str">
        <f t="shared" si="76"/>
        <v>151/其他物品</v>
      </c>
      <c r="I1094" t="str">
        <f t="shared" si="77"/>
        <v>伤害镶嵌石Lv2=151/其他物品</v>
      </c>
      <c r="J1094" t="str">
        <f t="shared" si="78"/>
        <v>\168/[物品备注]\250/可以镶嵌在有孔的装备上</v>
      </c>
      <c r="K1094" t="str">
        <f t="shared" si="75"/>
        <v>伤害镶嵌石Lv2=\168/[物品备注]\250/可以镶嵌在有孔的装备上</v>
      </c>
    </row>
    <row r="1095" spans="1:11" x14ac:dyDescent="0.2">
      <c r="A1095" t="str">
        <f>IF(LEN(stditems!B1095)=0,"",stditems!B1095)</f>
        <v>伤害镶嵌石Lv3</v>
      </c>
      <c r="B1095" t="str">
        <f>IF(stditems!C1095=15,"装备位置:头盔",IF(OR(stditems!C1095=19,stditems!C1095=20,stditems!C1095=21),"装备位置:项链",IF(OR(stditems!C1095=5,stditems!C1095=6),"装备位置:武器",IF(OR(stditems!C1095=10,stditems!C1095=11),"装备位置:衣服",IF(stditems!C1095=16,"装备位置:斗笠",IF(OR(stditems!C1095=22,stditems!C1095=23),"装备位置:戒指",IF(OR(stditems!C1095=24,stditems!C1095=26),"装备位置:手镯",IF(stditems!C1095=31,"双击使用物品",IF(stditems!C1095=4,"书籍,双击使用",IF(stditems!C1095=25,"装备位置:毒符",IF(stditems!C1095=41,"任务物品",IF(stditems!C1095=56,"强化宝石",IF(stditems!C1095=0,"药品",IF(stditems!C1095=3,"卷轴",IF(stditems!C1095=43,"矿石",IF(stditems!C1095=2,"可使用物品",IF(stditems!C1095=64,"装备位置:腰带",IF(stditems!C1095=62,"装备位置:鞋子",IF(stditems!C1095=53,"装备位置:宝石\有气血石功能",IF(stditems!C1095=63,"装备位置:灵石",IF(stditems!C1095=65,"装备位置:官印",IF(stditems!C1095=90,"装备位置:灵玉",IF(OR(stditems!C1095=72,stditems!C1095=73,stditems!C1095=74),"装备位置:称号",IF(stditems!C1095=30,"装备位置:勋章",IF(stditems!C1095=28,"装备位置:马牌",IF(stditems!C1095=12,"装备位置:盾牌",IF(OR(stditems!C1095=66,stditems!C1095=67),"装备位置:时装衣服",IF(OR(stditems!C1095=68,stditems!C1095=69),"装备位置:时装武器",IF(OR(stditems!C1095=75,stditems!C1095=76,stditems!C1095=77),"装备位置:时装项链",IF(stditems!C1095=78,"装备位置:时装头盔",IF(OR(stditems!C1095=79,stditems!C1095=80),"装备位置:时装手镯",IF(OR(stditems!C1095=81,stditems!C1095=82),"装备位置:时装戒指",IF(stditems!C1095=83,"装备位置:时装勋章",IF(OR(stditems!C1095=84,stditems!C1095=85),"装备位置:时装腰带",IF(OR(stditems!C1095=86,stditems!C1095=87),"装备位置:时装靴子",IF(OR(stditems!C1095=88,stditems!C1095=89),"装备位置:时装宝石","其他物品"))))))))))))))))))))))))))))))))))))</f>
        <v>其他物品</v>
      </c>
      <c r="C1095" t="str">
        <f>IF(OR(stditems!C1095=5,stditems!C1095=10,stditems!C1095=11,stditems!C1095=30,stditems!C1095=16,stditems!C1095=12,stditems!C1095=25),0,IF(OR(stditems!C1095=15,stditems!C1095=19,stditems!C1095=20,stditems!C1095=21,stditems!C1095=22,stditems!C1095=23,stditems!C1095=24,stditems!C1095=26,stditems!C1095=28,stditems!C1095=29,stditems!C1095=30,stditems!C1095=53,stditems!C1095=62,stditems!C1095=63,stditems!C1095=64,stditems!C1095=65,stditems!C1095=90),stditems!D1095,""))</f>
        <v/>
      </c>
      <c r="D1095" t="str">
        <f>IF(ISNA( VLOOKUP(C1095,attrDesc!A:C,2,FALSE)),"", "\250/"&amp;VLOOKUP(C1095,attrDesc!A:C,2,FALSE)&amp;":"&amp;VLOOKUP(C1095,attrDesc!A:C,3,FALSE))</f>
        <v/>
      </c>
      <c r="F1095" t="s">
        <v>1947</v>
      </c>
      <c r="H1095" t="str">
        <f t="shared" si="76"/>
        <v>151/其他物品</v>
      </c>
      <c r="I1095" t="str">
        <f t="shared" si="77"/>
        <v>伤害镶嵌石Lv3=151/其他物品</v>
      </c>
      <c r="J1095" t="str">
        <f t="shared" si="78"/>
        <v>\168/[物品备注]\250/可以镶嵌在有孔的装备上</v>
      </c>
      <c r="K1095" t="str">
        <f t="shared" si="75"/>
        <v>伤害镶嵌石Lv3=\168/[物品备注]\250/可以镶嵌在有孔的装备上</v>
      </c>
    </row>
    <row r="1096" spans="1:11" x14ac:dyDescent="0.2">
      <c r="A1096" t="str">
        <f>IF(LEN(stditems!B1096)=0,"",stditems!B1096)</f>
        <v>伤害镶嵌石Lv4</v>
      </c>
      <c r="B1096" t="str">
        <f>IF(stditems!C1096=15,"装备位置:头盔",IF(OR(stditems!C1096=19,stditems!C1096=20,stditems!C1096=21),"装备位置:项链",IF(OR(stditems!C1096=5,stditems!C1096=6),"装备位置:武器",IF(OR(stditems!C1096=10,stditems!C1096=11),"装备位置:衣服",IF(stditems!C1096=16,"装备位置:斗笠",IF(OR(stditems!C1096=22,stditems!C1096=23),"装备位置:戒指",IF(OR(stditems!C1096=24,stditems!C1096=26),"装备位置:手镯",IF(stditems!C1096=31,"双击使用物品",IF(stditems!C1096=4,"书籍,双击使用",IF(stditems!C1096=25,"装备位置:毒符",IF(stditems!C1096=41,"任务物品",IF(stditems!C1096=56,"强化宝石",IF(stditems!C1096=0,"药品",IF(stditems!C1096=3,"卷轴",IF(stditems!C1096=43,"矿石",IF(stditems!C1096=2,"可使用物品",IF(stditems!C1096=64,"装备位置:腰带",IF(stditems!C1096=62,"装备位置:鞋子",IF(stditems!C1096=53,"装备位置:宝石\有气血石功能",IF(stditems!C1096=63,"装备位置:灵石",IF(stditems!C1096=65,"装备位置:官印",IF(stditems!C1096=90,"装备位置:灵玉",IF(OR(stditems!C1096=72,stditems!C1096=73,stditems!C1096=74),"装备位置:称号",IF(stditems!C1096=30,"装备位置:勋章",IF(stditems!C1096=28,"装备位置:马牌",IF(stditems!C1096=12,"装备位置:盾牌",IF(OR(stditems!C1096=66,stditems!C1096=67),"装备位置:时装衣服",IF(OR(stditems!C1096=68,stditems!C1096=69),"装备位置:时装武器",IF(OR(stditems!C1096=75,stditems!C1096=76,stditems!C1096=77),"装备位置:时装项链",IF(stditems!C1096=78,"装备位置:时装头盔",IF(OR(stditems!C1096=79,stditems!C1096=80),"装备位置:时装手镯",IF(OR(stditems!C1096=81,stditems!C1096=82),"装备位置:时装戒指",IF(stditems!C1096=83,"装备位置:时装勋章",IF(OR(stditems!C1096=84,stditems!C1096=85),"装备位置:时装腰带",IF(OR(stditems!C1096=86,stditems!C1096=87),"装备位置:时装靴子",IF(OR(stditems!C1096=88,stditems!C1096=89),"装备位置:时装宝石","其他物品"))))))))))))))))))))))))))))))))))))</f>
        <v>其他物品</v>
      </c>
      <c r="C1096" t="str">
        <f>IF(OR(stditems!C1096=5,stditems!C1096=10,stditems!C1096=11,stditems!C1096=30,stditems!C1096=16,stditems!C1096=12,stditems!C1096=25),0,IF(OR(stditems!C1096=15,stditems!C1096=19,stditems!C1096=20,stditems!C1096=21,stditems!C1096=22,stditems!C1096=23,stditems!C1096=24,stditems!C1096=26,stditems!C1096=28,stditems!C1096=29,stditems!C1096=30,stditems!C1096=53,stditems!C1096=62,stditems!C1096=63,stditems!C1096=64,stditems!C1096=65,stditems!C1096=90),stditems!D1096,""))</f>
        <v/>
      </c>
      <c r="D1096" t="str">
        <f>IF(ISNA( VLOOKUP(C1096,attrDesc!A:C,2,FALSE)),"", "\250/"&amp;VLOOKUP(C1096,attrDesc!A:C,2,FALSE)&amp;":"&amp;VLOOKUP(C1096,attrDesc!A:C,3,FALSE))</f>
        <v/>
      </c>
      <c r="F1096" t="s">
        <v>1947</v>
      </c>
      <c r="H1096" t="str">
        <f t="shared" si="76"/>
        <v>151/其他物品</v>
      </c>
      <c r="I1096" t="str">
        <f t="shared" si="77"/>
        <v>伤害镶嵌石Lv4=151/其他物品</v>
      </c>
      <c r="J1096" t="str">
        <f t="shared" si="78"/>
        <v>\168/[物品备注]\250/可以镶嵌在有孔的装备上</v>
      </c>
      <c r="K1096" t="str">
        <f t="shared" si="75"/>
        <v>伤害镶嵌石Lv4=\168/[物品备注]\250/可以镶嵌在有孔的装备上</v>
      </c>
    </row>
    <row r="1097" spans="1:11" x14ac:dyDescent="0.2">
      <c r="A1097" t="str">
        <f>IF(LEN(stditems!B1097)=0,"",stditems!B1097)</f>
        <v>伤害镶嵌石Lv5</v>
      </c>
      <c r="B1097" t="str">
        <f>IF(stditems!C1097=15,"装备位置:头盔",IF(OR(stditems!C1097=19,stditems!C1097=20,stditems!C1097=21),"装备位置:项链",IF(OR(stditems!C1097=5,stditems!C1097=6),"装备位置:武器",IF(OR(stditems!C1097=10,stditems!C1097=11),"装备位置:衣服",IF(stditems!C1097=16,"装备位置:斗笠",IF(OR(stditems!C1097=22,stditems!C1097=23),"装备位置:戒指",IF(OR(stditems!C1097=24,stditems!C1097=26),"装备位置:手镯",IF(stditems!C1097=31,"双击使用物品",IF(stditems!C1097=4,"书籍,双击使用",IF(stditems!C1097=25,"装备位置:毒符",IF(stditems!C1097=41,"任务物品",IF(stditems!C1097=56,"强化宝石",IF(stditems!C1097=0,"药品",IF(stditems!C1097=3,"卷轴",IF(stditems!C1097=43,"矿石",IF(stditems!C1097=2,"可使用物品",IF(stditems!C1097=64,"装备位置:腰带",IF(stditems!C1097=62,"装备位置:鞋子",IF(stditems!C1097=53,"装备位置:宝石\有气血石功能",IF(stditems!C1097=63,"装备位置:灵石",IF(stditems!C1097=65,"装备位置:官印",IF(stditems!C1097=90,"装备位置:灵玉",IF(OR(stditems!C1097=72,stditems!C1097=73,stditems!C1097=74),"装备位置:称号",IF(stditems!C1097=30,"装备位置:勋章",IF(stditems!C1097=28,"装备位置:马牌",IF(stditems!C1097=12,"装备位置:盾牌",IF(OR(stditems!C1097=66,stditems!C1097=67),"装备位置:时装衣服",IF(OR(stditems!C1097=68,stditems!C1097=69),"装备位置:时装武器",IF(OR(stditems!C1097=75,stditems!C1097=76,stditems!C1097=77),"装备位置:时装项链",IF(stditems!C1097=78,"装备位置:时装头盔",IF(OR(stditems!C1097=79,stditems!C1097=80),"装备位置:时装手镯",IF(OR(stditems!C1097=81,stditems!C1097=82),"装备位置:时装戒指",IF(stditems!C1097=83,"装备位置:时装勋章",IF(OR(stditems!C1097=84,stditems!C1097=85),"装备位置:时装腰带",IF(OR(stditems!C1097=86,stditems!C1097=87),"装备位置:时装靴子",IF(OR(stditems!C1097=88,stditems!C1097=89),"装备位置:时装宝石","其他物品"))))))))))))))))))))))))))))))))))))</f>
        <v>其他物品</v>
      </c>
      <c r="C1097" t="str">
        <f>IF(OR(stditems!C1097=5,stditems!C1097=10,stditems!C1097=11,stditems!C1097=30,stditems!C1097=16,stditems!C1097=12,stditems!C1097=25),0,IF(OR(stditems!C1097=15,stditems!C1097=19,stditems!C1097=20,stditems!C1097=21,stditems!C1097=22,stditems!C1097=23,stditems!C1097=24,stditems!C1097=26,stditems!C1097=28,stditems!C1097=29,stditems!C1097=30,stditems!C1097=53,stditems!C1097=62,stditems!C1097=63,stditems!C1097=64,stditems!C1097=65,stditems!C1097=90),stditems!D1097,""))</f>
        <v/>
      </c>
      <c r="D1097" t="str">
        <f>IF(ISNA( VLOOKUP(C1097,attrDesc!A:C,2,FALSE)),"", "\250/"&amp;VLOOKUP(C1097,attrDesc!A:C,2,FALSE)&amp;":"&amp;VLOOKUP(C1097,attrDesc!A:C,3,FALSE))</f>
        <v/>
      </c>
      <c r="F1097" t="s">
        <v>1947</v>
      </c>
      <c r="H1097" t="str">
        <f t="shared" si="76"/>
        <v>151/其他物品</v>
      </c>
      <c r="I1097" t="str">
        <f t="shared" si="77"/>
        <v>伤害镶嵌石Lv5=151/其他物品</v>
      </c>
      <c r="J1097" t="str">
        <f t="shared" si="78"/>
        <v>\168/[物品备注]\250/可以镶嵌在有孔的装备上</v>
      </c>
      <c r="K1097" t="str">
        <f t="shared" si="75"/>
        <v>伤害镶嵌石Lv5=\168/[物品备注]\250/可以镶嵌在有孔的装备上</v>
      </c>
    </row>
    <row r="1098" spans="1:11" x14ac:dyDescent="0.2">
      <c r="A1098" t="str">
        <f>IF(LEN(stditems!B1098)=0,"",stditems!B1098)</f>
        <v>破防镶嵌石Lv1</v>
      </c>
      <c r="B1098" t="str">
        <f>IF(stditems!C1098=15,"装备位置:头盔",IF(OR(stditems!C1098=19,stditems!C1098=20,stditems!C1098=21),"装备位置:项链",IF(OR(stditems!C1098=5,stditems!C1098=6),"装备位置:武器",IF(OR(stditems!C1098=10,stditems!C1098=11),"装备位置:衣服",IF(stditems!C1098=16,"装备位置:斗笠",IF(OR(stditems!C1098=22,stditems!C1098=23),"装备位置:戒指",IF(OR(stditems!C1098=24,stditems!C1098=26),"装备位置:手镯",IF(stditems!C1098=31,"双击使用物品",IF(stditems!C1098=4,"书籍,双击使用",IF(stditems!C1098=25,"装备位置:毒符",IF(stditems!C1098=41,"任务物品",IF(stditems!C1098=56,"强化宝石",IF(stditems!C1098=0,"药品",IF(stditems!C1098=3,"卷轴",IF(stditems!C1098=43,"矿石",IF(stditems!C1098=2,"可使用物品",IF(stditems!C1098=64,"装备位置:腰带",IF(stditems!C1098=62,"装备位置:鞋子",IF(stditems!C1098=53,"装备位置:宝石\有气血石功能",IF(stditems!C1098=63,"装备位置:灵石",IF(stditems!C1098=65,"装备位置:官印",IF(stditems!C1098=90,"装备位置:灵玉",IF(OR(stditems!C1098=72,stditems!C1098=73,stditems!C1098=74),"装备位置:称号",IF(stditems!C1098=30,"装备位置:勋章",IF(stditems!C1098=28,"装备位置:马牌",IF(stditems!C1098=12,"装备位置:盾牌",IF(OR(stditems!C1098=66,stditems!C1098=67),"装备位置:时装衣服",IF(OR(stditems!C1098=68,stditems!C1098=69),"装备位置:时装武器",IF(OR(stditems!C1098=75,stditems!C1098=76,stditems!C1098=77),"装备位置:时装项链",IF(stditems!C1098=78,"装备位置:时装头盔",IF(OR(stditems!C1098=79,stditems!C1098=80),"装备位置:时装手镯",IF(OR(stditems!C1098=81,stditems!C1098=82),"装备位置:时装戒指",IF(stditems!C1098=83,"装备位置:时装勋章",IF(OR(stditems!C1098=84,stditems!C1098=85),"装备位置:时装腰带",IF(OR(stditems!C1098=86,stditems!C1098=87),"装备位置:时装靴子",IF(OR(stditems!C1098=88,stditems!C1098=89),"装备位置:时装宝石","其他物品"))))))))))))))))))))))))))))))))))))</f>
        <v>其他物品</v>
      </c>
      <c r="C1098" t="str">
        <f>IF(OR(stditems!C1098=5,stditems!C1098=10,stditems!C1098=11,stditems!C1098=30,stditems!C1098=16,stditems!C1098=12,stditems!C1098=25),0,IF(OR(stditems!C1098=15,stditems!C1098=19,stditems!C1098=20,stditems!C1098=21,stditems!C1098=22,stditems!C1098=23,stditems!C1098=24,stditems!C1098=26,stditems!C1098=28,stditems!C1098=29,stditems!C1098=30,stditems!C1098=53,stditems!C1098=62,stditems!C1098=63,stditems!C1098=64,stditems!C1098=65,stditems!C1098=90),stditems!D1098,""))</f>
        <v/>
      </c>
      <c r="D1098" t="str">
        <f>IF(ISNA( VLOOKUP(C1098,attrDesc!A:C,2,FALSE)),"", "\250/"&amp;VLOOKUP(C1098,attrDesc!A:C,2,FALSE)&amp;":"&amp;VLOOKUP(C1098,attrDesc!A:C,3,FALSE))</f>
        <v/>
      </c>
      <c r="F1098" t="s">
        <v>1947</v>
      </c>
      <c r="H1098" t="str">
        <f t="shared" si="76"/>
        <v>151/其他物品</v>
      </c>
      <c r="I1098" t="str">
        <f t="shared" si="77"/>
        <v>破防镶嵌石Lv1=151/其他物品</v>
      </c>
      <c r="J1098" t="str">
        <f t="shared" si="78"/>
        <v>\168/[物品备注]\250/可以镶嵌在有孔的装备上</v>
      </c>
      <c r="K1098" t="str">
        <f t="shared" si="75"/>
        <v>破防镶嵌石Lv1=\168/[物品备注]\250/可以镶嵌在有孔的装备上</v>
      </c>
    </row>
    <row r="1099" spans="1:11" x14ac:dyDescent="0.2">
      <c r="A1099" t="str">
        <f>IF(LEN(stditems!B1099)=0,"",stditems!B1099)</f>
        <v>破防镶嵌石Lv2</v>
      </c>
      <c r="B1099" t="str">
        <f>IF(stditems!C1099=15,"装备位置:头盔",IF(OR(stditems!C1099=19,stditems!C1099=20,stditems!C1099=21),"装备位置:项链",IF(OR(stditems!C1099=5,stditems!C1099=6),"装备位置:武器",IF(OR(stditems!C1099=10,stditems!C1099=11),"装备位置:衣服",IF(stditems!C1099=16,"装备位置:斗笠",IF(OR(stditems!C1099=22,stditems!C1099=23),"装备位置:戒指",IF(OR(stditems!C1099=24,stditems!C1099=26),"装备位置:手镯",IF(stditems!C1099=31,"双击使用物品",IF(stditems!C1099=4,"书籍,双击使用",IF(stditems!C1099=25,"装备位置:毒符",IF(stditems!C1099=41,"任务物品",IF(stditems!C1099=56,"强化宝石",IF(stditems!C1099=0,"药品",IF(stditems!C1099=3,"卷轴",IF(stditems!C1099=43,"矿石",IF(stditems!C1099=2,"可使用物品",IF(stditems!C1099=64,"装备位置:腰带",IF(stditems!C1099=62,"装备位置:鞋子",IF(stditems!C1099=53,"装备位置:宝石\有气血石功能",IF(stditems!C1099=63,"装备位置:灵石",IF(stditems!C1099=65,"装备位置:官印",IF(stditems!C1099=90,"装备位置:灵玉",IF(OR(stditems!C1099=72,stditems!C1099=73,stditems!C1099=74),"装备位置:称号",IF(stditems!C1099=30,"装备位置:勋章",IF(stditems!C1099=28,"装备位置:马牌",IF(stditems!C1099=12,"装备位置:盾牌",IF(OR(stditems!C1099=66,stditems!C1099=67),"装备位置:时装衣服",IF(OR(stditems!C1099=68,stditems!C1099=69),"装备位置:时装武器",IF(OR(stditems!C1099=75,stditems!C1099=76,stditems!C1099=77),"装备位置:时装项链",IF(stditems!C1099=78,"装备位置:时装头盔",IF(OR(stditems!C1099=79,stditems!C1099=80),"装备位置:时装手镯",IF(OR(stditems!C1099=81,stditems!C1099=82),"装备位置:时装戒指",IF(stditems!C1099=83,"装备位置:时装勋章",IF(OR(stditems!C1099=84,stditems!C1099=85),"装备位置:时装腰带",IF(OR(stditems!C1099=86,stditems!C1099=87),"装备位置:时装靴子",IF(OR(stditems!C1099=88,stditems!C1099=89),"装备位置:时装宝石","其他物品"))))))))))))))))))))))))))))))))))))</f>
        <v>其他物品</v>
      </c>
      <c r="C1099" t="str">
        <f>IF(OR(stditems!C1099=5,stditems!C1099=10,stditems!C1099=11,stditems!C1099=30,stditems!C1099=16,stditems!C1099=12,stditems!C1099=25),0,IF(OR(stditems!C1099=15,stditems!C1099=19,stditems!C1099=20,stditems!C1099=21,stditems!C1099=22,stditems!C1099=23,stditems!C1099=24,stditems!C1099=26,stditems!C1099=28,stditems!C1099=29,stditems!C1099=30,stditems!C1099=53,stditems!C1099=62,stditems!C1099=63,stditems!C1099=64,stditems!C1099=65,stditems!C1099=90),stditems!D1099,""))</f>
        <v/>
      </c>
      <c r="D1099" t="str">
        <f>IF(ISNA( VLOOKUP(C1099,attrDesc!A:C,2,FALSE)),"", "\250/"&amp;VLOOKUP(C1099,attrDesc!A:C,2,FALSE)&amp;":"&amp;VLOOKUP(C1099,attrDesc!A:C,3,FALSE))</f>
        <v/>
      </c>
      <c r="F1099" t="s">
        <v>1947</v>
      </c>
      <c r="H1099" t="str">
        <f t="shared" si="76"/>
        <v>151/其他物品</v>
      </c>
      <c r="I1099" t="str">
        <f t="shared" si="77"/>
        <v>破防镶嵌石Lv2=151/其他物品</v>
      </c>
      <c r="J1099" t="str">
        <f t="shared" si="78"/>
        <v>\168/[物品备注]\250/可以镶嵌在有孔的装备上</v>
      </c>
      <c r="K1099" t="str">
        <f t="shared" si="75"/>
        <v>破防镶嵌石Lv2=\168/[物品备注]\250/可以镶嵌在有孔的装备上</v>
      </c>
    </row>
    <row r="1100" spans="1:11" x14ac:dyDescent="0.2">
      <c r="A1100" t="str">
        <f>IF(LEN(stditems!B1100)=0,"",stditems!B1100)</f>
        <v>破防镶嵌石Lv3</v>
      </c>
      <c r="B1100" t="str">
        <f>IF(stditems!C1100=15,"装备位置:头盔",IF(OR(stditems!C1100=19,stditems!C1100=20,stditems!C1100=21),"装备位置:项链",IF(OR(stditems!C1100=5,stditems!C1100=6),"装备位置:武器",IF(OR(stditems!C1100=10,stditems!C1100=11),"装备位置:衣服",IF(stditems!C1100=16,"装备位置:斗笠",IF(OR(stditems!C1100=22,stditems!C1100=23),"装备位置:戒指",IF(OR(stditems!C1100=24,stditems!C1100=26),"装备位置:手镯",IF(stditems!C1100=31,"双击使用物品",IF(stditems!C1100=4,"书籍,双击使用",IF(stditems!C1100=25,"装备位置:毒符",IF(stditems!C1100=41,"任务物品",IF(stditems!C1100=56,"强化宝石",IF(stditems!C1100=0,"药品",IF(stditems!C1100=3,"卷轴",IF(stditems!C1100=43,"矿石",IF(stditems!C1100=2,"可使用物品",IF(stditems!C1100=64,"装备位置:腰带",IF(stditems!C1100=62,"装备位置:鞋子",IF(stditems!C1100=53,"装备位置:宝石\有气血石功能",IF(stditems!C1100=63,"装备位置:灵石",IF(stditems!C1100=65,"装备位置:官印",IF(stditems!C1100=90,"装备位置:灵玉",IF(OR(stditems!C1100=72,stditems!C1100=73,stditems!C1100=74),"装备位置:称号",IF(stditems!C1100=30,"装备位置:勋章",IF(stditems!C1100=28,"装备位置:马牌",IF(stditems!C1100=12,"装备位置:盾牌",IF(OR(stditems!C1100=66,stditems!C1100=67),"装备位置:时装衣服",IF(OR(stditems!C1100=68,stditems!C1100=69),"装备位置:时装武器",IF(OR(stditems!C1100=75,stditems!C1100=76,stditems!C1100=77),"装备位置:时装项链",IF(stditems!C1100=78,"装备位置:时装头盔",IF(OR(stditems!C1100=79,stditems!C1100=80),"装备位置:时装手镯",IF(OR(stditems!C1100=81,stditems!C1100=82),"装备位置:时装戒指",IF(stditems!C1100=83,"装备位置:时装勋章",IF(OR(stditems!C1100=84,stditems!C1100=85),"装备位置:时装腰带",IF(OR(stditems!C1100=86,stditems!C1100=87),"装备位置:时装靴子",IF(OR(stditems!C1100=88,stditems!C1100=89),"装备位置:时装宝石","其他物品"))))))))))))))))))))))))))))))))))))</f>
        <v>其他物品</v>
      </c>
      <c r="C1100" t="str">
        <f>IF(OR(stditems!C1100=5,stditems!C1100=10,stditems!C1100=11,stditems!C1100=30,stditems!C1100=16,stditems!C1100=12,stditems!C1100=25),0,IF(OR(stditems!C1100=15,stditems!C1100=19,stditems!C1100=20,stditems!C1100=21,stditems!C1100=22,stditems!C1100=23,stditems!C1100=24,stditems!C1100=26,stditems!C1100=28,stditems!C1100=29,stditems!C1100=30,stditems!C1100=53,stditems!C1100=62,stditems!C1100=63,stditems!C1100=64,stditems!C1100=65,stditems!C1100=90),stditems!D1100,""))</f>
        <v/>
      </c>
      <c r="D1100" t="str">
        <f>IF(ISNA( VLOOKUP(C1100,attrDesc!A:C,2,FALSE)),"", "\250/"&amp;VLOOKUP(C1100,attrDesc!A:C,2,FALSE)&amp;":"&amp;VLOOKUP(C1100,attrDesc!A:C,3,FALSE))</f>
        <v/>
      </c>
      <c r="F1100" t="s">
        <v>1947</v>
      </c>
      <c r="H1100" t="str">
        <f t="shared" si="76"/>
        <v>151/其他物品</v>
      </c>
      <c r="I1100" t="str">
        <f t="shared" si="77"/>
        <v>破防镶嵌石Lv3=151/其他物品</v>
      </c>
      <c r="J1100" t="str">
        <f t="shared" si="78"/>
        <v>\168/[物品备注]\250/可以镶嵌在有孔的装备上</v>
      </c>
      <c r="K1100" t="str">
        <f t="shared" si="75"/>
        <v>破防镶嵌石Lv3=\168/[物品备注]\250/可以镶嵌在有孔的装备上</v>
      </c>
    </row>
    <row r="1101" spans="1:11" x14ac:dyDescent="0.2">
      <c r="A1101" t="str">
        <f>IF(LEN(stditems!B1101)=0,"",stditems!B1101)</f>
        <v>反弹镶嵌石Lv1</v>
      </c>
      <c r="B1101" t="str">
        <f>IF(stditems!C1101=15,"装备位置:头盔",IF(OR(stditems!C1101=19,stditems!C1101=20,stditems!C1101=21),"装备位置:项链",IF(OR(stditems!C1101=5,stditems!C1101=6),"装备位置:武器",IF(OR(stditems!C1101=10,stditems!C1101=11),"装备位置:衣服",IF(stditems!C1101=16,"装备位置:斗笠",IF(OR(stditems!C1101=22,stditems!C1101=23),"装备位置:戒指",IF(OR(stditems!C1101=24,stditems!C1101=26),"装备位置:手镯",IF(stditems!C1101=31,"双击使用物品",IF(stditems!C1101=4,"书籍,双击使用",IF(stditems!C1101=25,"装备位置:毒符",IF(stditems!C1101=41,"任务物品",IF(stditems!C1101=56,"强化宝石",IF(stditems!C1101=0,"药品",IF(stditems!C1101=3,"卷轴",IF(stditems!C1101=43,"矿石",IF(stditems!C1101=2,"可使用物品",IF(stditems!C1101=64,"装备位置:腰带",IF(stditems!C1101=62,"装备位置:鞋子",IF(stditems!C1101=53,"装备位置:宝石\有气血石功能",IF(stditems!C1101=63,"装备位置:灵石",IF(stditems!C1101=65,"装备位置:官印",IF(stditems!C1101=90,"装备位置:灵玉",IF(OR(stditems!C1101=72,stditems!C1101=73,stditems!C1101=74),"装备位置:称号",IF(stditems!C1101=30,"装备位置:勋章",IF(stditems!C1101=28,"装备位置:马牌",IF(stditems!C1101=12,"装备位置:盾牌",IF(OR(stditems!C1101=66,stditems!C1101=67),"装备位置:时装衣服",IF(OR(stditems!C1101=68,stditems!C1101=69),"装备位置:时装武器",IF(OR(stditems!C1101=75,stditems!C1101=76,stditems!C1101=77),"装备位置:时装项链",IF(stditems!C1101=78,"装备位置:时装头盔",IF(OR(stditems!C1101=79,stditems!C1101=80),"装备位置:时装手镯",IF(OR(stditems!C1101=81,stditems!C1101=82),"装备位置:时装戒指",IF(stditems!C1101=83,"装备位置:时装勋章",IF(OR(stditems!C1101=84,stditems!C1101=85),"装备位置:时装腰带",IF(OR(stditems!C1101=86,stditems!C1101=87),"装备位置:时装靴子",IF(OR(stditems!C1101=88,stditems!C1101=89),"装备位置:时装宝石","其他物品"))))))))))))))))))))))))))))))))))))</f>
        <v>其他物品</v>
      </c>
      <c r="C1101" t="str">
        <f>IF(OR(stditems!C1101=5,stditems!C1101=10,stditems!C1101=11,stditems!C1101=30,stditems!C1101=16,stditems!C1101=12,stditems!C1101=25),0,IF(OR(stditems!C1101=15,stditems!C1101=19,stditems!C1101=20,stditems!C1101=21,stditems!C1101=22,stditems!C1101=23,stditems!C1101=24,stditems!C1101=26,stditems!C1101=28,stditems!C1101=29,stditems!C1101=30,stditems!C1101=53,stditems!C1101=62,stditems!C1101=63,stditems!C1101=64,stditems!C1101=65,stditems!C1101=90),stditems!D1101,""))</f>
        <v/>
      </c>
      <c r="D1101" t="str">
        <f>IF(ISNA( VLOOKUP(C1101,attrDesc!A:C,2,FALSE)),"", "\250/"&amp;VLOOKUP(C1101,attrDesc!A:C,2,FALSE)&amp;":"&amp;VLOOKUP(C1101,attrDesc!A:C,3,FALSE))</f>
        <v/>
      </c>
      <c r="F1101" t="s">
        <v>1947</v>
      </c>
      <c r="H1101" t="str">
        <f t="shared" si="76"/>
        <v>151/其他物品</v>
      </c>
      <c r="I1101" t="str">
        <f t="shared" si="77"/>
        <v>反弹镶嵌石Lv1=151/其他物品</v>
      </c>
      <c r="J1101" t="str">
        <f t="shared" si="78"/>
        <v>\168/[物品备注]\250/可以镶嵌在有孔的装备上</v>
      </c>
      <c r="K1101" t="str">
        <f t="shared" si="75"/>
        <v>反弹镶嵌石Lv1=\168/[物品备注]\250/可以镶嵌在有孔的装备上</v>
      </c>
    </row>
    <row r="1102" spans="1:11" x14ac:dyDescent="0.2">
      <c r="A1102" t="str">
        <f>IF(LEN(stditems!B1102)=0,"",stditems!B1102)</f>
        <v>反弹镶嵌石Lv2</v>
      </c>
      <c r="B1102" t="str">
        <f>IF(stditems!C1102=15,"装备位置:头盔",IF(OR(stditems!C1102=19,stditems!C1102=20,stditems!C1102=21),"装备位置:项链",IF(OR(stditems!C1102=5,stditems!C1102=6),"装备位置:武器",IF(OR(stditems!C1102=10,stditems!C1102=11),"装备位置:衣服",IF(stditems!C1102=16,"装备位置:斗笠",IF(OR(stditems!C1102=22,stditems!C1102=23),"装备位置:戒指",IF(OR(stditems!C1102=24,stditems!C1102=26),"装备位置:手镯",IF(stditems!C1102=31,"双击使用物品",IF(stditems!C1102=4,"书籍,双击使用",IF(stditems!C1102=25,"装备位置:毒符",IF(stditems!C1102=41,"任务物品",IF(stditems!C1102=56,"强化宝石",IF(stditems!C1102=0,"药品",IF(stditems!C1102=3,"卷轴",IF(stditems!C1102=43,"矿石",IF(stditems!C1102=2,"可使用物品",IF(stditems!C1102=64,"装备位置:腰带",IF(stditems!C1102=62,"装备位置:鞋子",IF(stditems!C1102=53,"装备位置:宝石\有气血石功能",IF(stditems!C1102=63,"装备位置:灵石",IF(stditems!C1102=65,"装备位置:官印",IF(stditems!C1102=90,"装备位置:灵玉",IF(OR(stditems!C1102=72,stditems!C1102=73,stditems!C1102=74),"装备位置:称号",IF(stditems!C1102=30,"装备位置:勋章",IF(stditems!C1102=28,"装备位置:马牌",IF(stditems!C1102=12,"装备位置:盾牌",IF(OR(stditems!C1102=66,stditems!C1102=67),"装备位置:时装衣服",IF(OR(stditems!C1102=68,stditems!C1102=69),"装备位置:时装武器",IF(OR(stditems!C1102=75,stditems!C1102=76,stditems!C1102=77),"装备位置:时装项链",IF(stditems!C1102=78,"装备位置:时装头盔",IF(OR(stditems!C1102=79,stditems!C1102=80),"装备位置:时装手镯",IF(OR(stditems!C1102=81,stditems!C1102=82),"装备位置:时装戒指",IF(stditems!C1102=83,"装备位置:时装勋章",IF(OR(stditems!C1102=84,stditems!C1102=85),"装备位置:时装腰带",IF(OR(stditems!C1102=86,stditems!C1102=87),"装备位置:时装靴子",IF(OR(stditems!C1102=88,stditems!C1102=89),"装备位置:时装宝石","其他物品"))))))))))))))))))))))))))))))))))))</f>
        <v>其他物品</v>
      </c>
      <c r="C1102" t="str">
        <f>IF(OR(stditems!C1102=5,stditems!C1102=10,stditems!C1102=11,stditems!C1102=30,stditems!C1102=16,stditems!C1102=12,stditems!C1102=25),0,IF(OR(stditems!C1102=15,stditems!C1102=19,stditems!C1102=20,stditems!C1102=21,stditems!C1102=22,stditems!C1102=23,stditems!C1102=24,stditems!C1102=26,stditems!C1102=28,stditems!C1102=29,stditems!C1102=30,stditems!C1102=53,stditems!C1102=62,stditems!C1102=63,stditems!C1102=64,stditems!C1102=65,stditems!C1102=90),stditems!D1102,""))</f>
        <v/>
      </c>
      <c r="D1102" t="str">
        <f>IF(ISNA( VLOOKUP(C1102,attrDesc!A:C,2,FALSE)),"", "\250/"&amp;VLOOKUP(C1102,attrDesc!A:C,2,FALSE)&amp;":"&amp;VLOOKUP(C1102,attrDesc!A:C,3,FALSE))</f>
        <v/>
      </c>
      <c r="F1102" t="s">
        <v>1947</v>
      </c>
      <c r="H1102" t="str">
        <f t="shared" si="76"/>
        <v>151/其他物品</v>
      </c>
      <c r="I1102" t="str">
        <f t="shared" si="77"/>
        <v>反弹镶嵌石Lv2=151/其他物品</v>
      </c>
      <c r="J1102" t="str">
        <f t="shared" si="78"/>
        <v>\168/[物品备注]\250/可以镶嵌在有孔的装备上</v>
      </c>
      <c r="K1102" t="str">
        <f t="shared" si="75"/>
        <v>反弹镶嵌石Lv2=\168/[物品备注]\250/可以镶嵌在有孔的装备上</v>
      </c>
    </row>
    <row r="1103" spans="1:11" x14ac:dyDescent="0.2">
      <c r="A1103" t="str">
        <f>IF(LEN(stditems!B1103)=0,"",stditems!B1103)</f>
        <v>反弹镶嵌石Lv3</v>
      </c>
      <c r="B1103" t="str">
        <f>IF(stditems!C1103=15,"装备位置:头盔",IF(OR(stditems!C1103=19,stditems!C1103=20,stditems!C1103=21),"装备位置:项链",IF(OR(stditems!C1103=5,stditems!C1103=6),"装备位置:武器",IF(OR(stditems!C1103=10,stditems!C1103=11),"装备位置:衣服",IF(stditems!C1103=16,"装备位置:斗笠",IF(OR(stditems!C1103=22,stditems!C1103=23),"装备位置:戒指",IF(OR(stditems!C1103=24,stditems!C1103=26),"装备位置:手镯",IF(stditems!C1103=31,"双击使用物品",IF(stditems!C1103=4,"书籍,双击使用",IF(stditems!C1103=25,"装备位置:毒符",IF(stditems!C1103=41,"任务物品",IF(stditems!C1103=56,"强化宝石",IF(stditems!C1103=0,"药品",IF(stditems!C1103=3,"卷轴",IF(stditems!C1103=43,"矿石",IF(stditems!C1103=2,"可使用物品",IF(stditems!C1103=64,"装备位置:腰带",IF(stditems!C1103=62,"装备位置:鞋子",IF(stditems!C1103=53,"装备位置:宝石\有气血石功能",IF(stditems!C1103=63,"装备位置:灵石",IF(stditems!C1103=65,"装备位置:官印",IF(stditems!C1103=90,"装备位置:灵玉",IF(OR(stditems!C1103=72,stditems!C1103=73,stditems!C1103=74),"装备位置:称号",IF(stditems!C1103=30,"装备位置:勋章",IF(stditems!C1103=28,"装备位置:马牌",IF(stditems!C1103=12,"装备位置:盾牌",IF(OR(stditems!C1103=66,stditems!C1103=67),"装备位置:时装衣服",IF(OR(stditems!C1103=68,stditems!C1103=69),"装备位置:时装武器",IF(OR(stditems!C1103=75,stditems!C1103=76,stditems!C1103=77),"装备位置:时装项链",IF(stditems!C1103=78,"装备位置:时装头盔",IF(OR(stditems!C1103=79,stditems!C1103=80),"装备位置:时装手镯",IF(OR(stditems!C1103=81,stditems!C1103=82),"装备位置:时装戒指",IF(stditems!C1103=83,"装备位置:时装勋章",IF(OR(stditems!C1103=84,stditems!C1103=85),"装备位置:时装腰带",IF(OR(stditems!C1103=86,stditems!C1103=87),"装备位置:时装靴子",IF(OR(stditems!C1103=88,stditems!C1103=89),"装备位置:时装宝石","其他物品"))))))))))))))))))))))))))))))))))))</f>
        <v>其他物品</v>
      </c>
      <c r="C1103" t="str">
        <f>IF(OR(stditems!C1103=5,stditems!C1103=10,stditems!C1103=11,stditems!C1103=30,stditems!C1103=16,stditems!C1103=12,stditems!C1103=25),0,IF(OR(stditems!C1103=15,stditems!C1103=19,stditems!C1103=20,stditems!C1103=21,stditems!C1103=22,stditems!C1103=23,stditems!C1103=24,stditems!C1103=26,stditems!C1103=28,stditems!C1103=29,stditems!C1103=30,stditems!C1103=53,stditems!C1103=62,stditems!C1103=63,stditems!C1103=64,stditems!C1103=65,stditems!C1103=90),stditems!D1103,""))</f>
        <v/>
      </c>
      <c r="D1103" t="str">
        <f>IF(ISNA( VLOOKUP(C1103,attrDesc!A:C,2,FALSE)),"", "\250/"&amp;VLOOKUP(C1103,attrDesc!A:C,2,FALSE)&amp;":"&amp;VLOOKUP(C1103,attrDesc!A:C,3,FALSE))</f>
        <v/>
      </c>
      <c r="F1103" t="s">
        <v>1947</v>
      </c>
      <c r="H1103" t="str">
        <f t="shared" si="76"/>
        <v>151/其他物品</v>
      </c>
      <c r="I1103" t="str">
        <f t="shared" si="77"/>
        <v>反弹镶嵌石Lv3=151/其他物品</v>
      </c>
      <c r="J1103" t="str">
        <f t="shared" si="78"/>
        <v>\168/[物品备注]\250/可以镶嵌在有孔的装备上</v>
      </c>
      <c r="K1103" t="str">
        <f t="shared" si="75"/>
        <v>反弹镶嵌石Lv3=\168/[物品备注]\250/可以镶嵌在有孔的装备上</v>
      </c>
    </row>
    <row r="1104" spans="1:11" x14ac:dyDescent="0.2">
      <c r="A1104" t="str">
        <f>IF(LEN(stditems!B1104)=0,"",stditems!B1104)</f>
        <v>活力镶嵌石Lv1</v>
      </c>
      <c r="B1104" t="str">
        <f>IF(stditems!C1104=15,"装备位置:头盔",IF(OR(stditems!C1104=19,stditems!C1104=20,stditems!C1104=21),"装备位置:项链",IF(OR(stditems!C1104=5,stditems!C1104=6),"装备位置:武器",IF(OR(stditems!C1104=10,stditems!C1104=11),"装备位置:衣服",IF(stditems!C1104=16,"装备位置:斗笠",IF(OR(stditems!C1104=22,stditems!C1104=23),"装备位置:戒指",IF(OR(stditems!C1104=24,stditems!C1104=26),"装备位置:手镯",IF(stditems!C1104=31,"双击使用物品",IF(stditems!C1104=4,"书籍,双击使用",IF(stditems!C1104=25,"装备位置:毒符",IF(stditems!C1104=41,"任务物品",IF(stditems!C1104=56,"强化宝石",IF(stditems!C1104=0,"药品",IF(stditems!C1104=3,"卷轴",IF(stditems!C1104=43,"矿石",IF(stditems!C1104=2,"可使用物品",IF(stditems!C1104=64,"装备位置:腰带",IF(stditems!C1104=62,"装备位置:鞋子",IF(stditems!C1104=53,"装备位置:宝石\有气血石功能",IF(stditems!C1104=63,"装备位置:灵石",IF(stditems!C1104=65,"装备位置:官印",IF(stditems!C1104=90,"装备位置:灵玉",IF(OR(stditems!C1104=72,stditems!C1104=73,stditems!C1104=74),"装备位置:称号",IF(stditems!C1104=30,"装备位置:勋章",IF(stditems!C1104=28,"装备位置:马牌",IF(stditems!C1104=12,"装备位置:盾牌",IF(OR(stditems!C1104=66,stditems!C1104=67),"装备位置:时装衣服",IF(OR(stditems!C1104=68,stditems!C1104=69),"装备位置:时装武器",IF(OR(stditems!C1104=75,stditems!C1104=76,stditems!C1104=77),"装备位置:时装项链",IF(stditems!C1104=78,"装备位置:时装头盔",IF(OR(stditems!C1104=79,stditems!C1104=80),"装备位置:时装手镯",IF(OR(stditems!C1104=81,stditems!C1104=82),"装备位置:时装戒指",IF(stditems!C1104=83,"装备位置:时装勋章",IF(OR(stditems!C1104=84,stditems!C1104=85),"装备位置:时装腰带",IF(OR(stditems!C1104=86,stditems!C1104=87),"装备位置:时装靴子",IF(OR(stditems!C1104=88,stditems!C1104=89),"装备位置:时装宝石","其他物品"))))))))))))))))))))))))))))))))))))</f>
        <v>其他物品</v>
      </c>
      <c r="C1104" t="str">
        <f>IF(OR(stditems!C1104=5,stditems!C1104=10,stditems!C1104=11,stditems!C1104=30,stditems!C1104=16,stditems!C1104=12,stditems!C1104=25),0,IF(OR(stditems!C1104=15,stditems!C1104=19,stditems!C1104=20,stditems!C1104=21,stditems!C1104=22,stditems!C1104=23,stditems!C1104=24,stditems!C1104=26,stditems!C1104=28,stditems!C1104=29,stditems!C1104=30,stditems!C1104=53,stditems!C1104=62,stditems!C1104=63,stditems!C1104=64,stditems!C1104=65,stditems!C1104=90),stditems!D1104,""))</f>
        <v/>
      </c>
      <c r="D1104" t="str">
        <f>IF(ISNA( VLOOKUP(C1104,attrDesc!A:C,2,FALSE)),"", "\250/"&amp;VLOOKUP(C1104,attrDesc!A:C,2,FALSE)&amp;":"&amp;VLOOKUP(C1104,attrDesc!A:C,3,FALSE))</f>
        <v/>
      </c>
      <c r="F1104" t="s">
        <v>1947</v>
      </c>
      <c r="H1104" t="str">
        <f t="shared" si="76"/>
        <v>151/其他物品</v>
      </c>
      <c r="I1104" t="str">
        <f t="shared" si="77"/>
        <v>活力镶嵌石Lv1=151/其他物品</v>
      </c>
      <c r="J1104" t="str">
        <f t="shared" si="78"/>
        <v>\168/[物品备注]\250/可以镶嵌在有孔的装备上</v>
      </c>
      <c r="K1104" t="str">
        <f t="shared" si="75"/>
        <v>活力镶嵌石Lv1=\168/[物品备注]\250/可以镶嵌在有孔的装备上</v>
      </c>
    </row>
    <row r="1105" spans="1:11" x14ac:dyDescent="0.2">
      <c r="A1105" t="str">
        <f>IF(LEN(stditems!B1105)=0,"",stditems!B1105)</f>
        <v>活力镶嵌石Lv2</v>
      </c>
      <c r="B1105" t="str">
        <f>IF(stditems!C1105=15,"装备位置:头盔",IF(OR(stditems!C1105=19,stditems!C1105=20,stditems!C1105=21),"装备位置:项链",IF(OR(stditems!C1105=5,stditems!C1105=6),"装备位置:武器",IF(OR(stditems!C1105=10,stditems!C1105=11),"装备位置:衣服",IF(stditems!C1105=16,"装备位置:斗笠",IF(OR(stditems!C1105=22,stditems!C1105=23),"装备位置:戒指",IF(OR(stditems!C1105=24,stditems!C1105=26),"装备位置:手镯",IF(stditems!C1105=31,"双击使用物品",IF(stditems!C1105=4,"书籍,双击使用",IF(stditems!C1105=25,"装备位置:毒符",IF(stditems!C1105=41,"任务物品",IF(stditems!C1105=56,"强化宝石",IF(stditems!C1105=0,"药品",IF(stditems!C1105=3,"卷轴",IF(stditems!C1105=43,"矿石",IF(stditems!C1105=2,"可使用物品",IF(stditems!C1105=64,"装备位置:腰带",IF(stditems!C1105=62,"装备位置:鞋子",IF(stditems!C1105=53,"装备位置:宝石\有气血石功能",IF(stditems!C1105=63,"装备位置:灵石",IF(stditems!C1105=65,"装备位置:官印",IF(stditems!C1105=90,"装备位置:灵玉",IF(OR(stditems!C1105=72,stditems!C1105=73,stditems!C1105=74),"装备位置:称号",IF(stditems!C1105=30,"装备位置:勋章",IF(stditems!C1105=28,"装备位置:马牌",IF(stditems!C1105=12,"装备位置:盾牌",IF(OR(stditems!C1105=66,stditems!C1105=67),"装备位置:时装衣服",IF(OR(stditems!C1105=68,stditems!C1105=69),"装备位置:时装武器",IF(OR(stditems!C1105=75,stditems!C1105=76,stditems!C1105=77),"装备位置:时装项链",IF(stditems!C1105=78,"装备位置:时装头盔",IF(OR(stditems!C1105=79,stditems!C1105=80),"装备位置:时装手镯",IF(OR(stditems!C1105=81,stditems!C1105=82),"装备位置:时装戒指",IF(stditems!C1105=83,"装备位置:时装勋章",IF(OR(stditems!C1105=84,stditems!C1105=85),"装备位置:时装腰带",IF(OR(stditems!C1105=86,stditems!C1105=87),"装备位置:时装靴子",IF(OR(stditems!C1105=88,stditems!C1105=89),"装备位置:时装宝石","其他物品"))))))))))))))))))))))))))))))))))))</f>
        <v>其他物品</v>
      </c>
      <c r="C1105" t="str">
        <f>IF(OR(stditems!C1105=5,stditems!C1105=10,stditems!C1105=11,stditems!C1105=30,stditems!C1105=16,stditems!C1105=12,stditems!C1105=25),0,IF(OR(stditems!C1105=15,stditems!C1105=19,stditems!C1105=20,stditems!C1105=21,stditems!C1105=22,stditems!C1105=23,stditems!C1105=24,stditems!C1105=26,stditems!C1105=28,stditems!C1105=29,stditems!C1105=30,stditems!C1105=53,stditems!C1105=62,stditems!C1105=63,stditems!C1105=64,stditems!C1105=65,stditems!C1105=90),stditems!D1105,""))</f>
        <v/>
      </c>
      <c r="D1105" t="str">
        <f>IF(ISNA( VLOOKUP(C1105,attrDesc!A:C,2,FALSE)),"", "\250/"&amp;VLOOKUP(C1105,attrDesc!A:C,2,FALSE)&amp;":"&amp;VLOOKUP(C1105,attrDesc!A:C,3,FALSE))</f>
        <v/>
      </c>
      <c r="F1105" t="s">
        <v>1947</v>
      </c>
      <c r="H1105" t="str">
        <f t="shared" si="76"/>
        <v>151/其他物品</v>
      </c>
      <c r="I1105" t="str">
        <f t="shared" si="77"/>
        <v>活力镶嵌石Lv2=151/其他物品</v>
      </c>
      <c r="J1105" t="str">
        <f t="shared" si="78"/>
        <v>\168/[物品备注]\250/可以镶嵌在有孔的装备上</v>
      </c>
      <c r="K1105" t="str">
        <f t="shared" si="75"/>
        <v>活力镶嵌石Lv2=\168/[物品备注]\250/可以镶嵌在有孔的装备上</v>
      </c>
    </row>
    <row r="1106" spans="1:11" x14ac:dyDescent="0.2">
      <c r="A1106" t="str">
        <f>IF(LEN(stditems!B1106)=0,"",stditems!B1106)</f>
        <v>活力镶嵌石Lv3</v>
      </c>
      <c r="B1106" t="str">
        <f>IF(stditems!C1106=15,"装备位置:头盔",IF(OR(stditems!C1106=19,stditems!C1106=20,stditems!C1106=21),"装备位置:项链",IF(OR(stditems!C1106=5,stditems!C1106=6),"装备位置:武器",IF(OR(stditems!C1106=10,stditems!C1106=11),"装备位置:衣服",IF(stditems!C1106=16,"装备位置:斗笠",IF(OR(stditems!C1106=22,stditems!C1106=23),"装备位置:戒指",IF(OR(stditems!C1106=24,stditems!C1106=26),"装备位置:手镯",IF(stditems!C1106=31,"双击使用物品",IF(stditems!C1106=4,"书籍,双击使用",IF(stditems!C1106=25,"装备位置:毒符",IF(stditems!C1106=41,"任务物品",IF(stditems!C1106=56,"强化宝石",IF(stditems!C1106=0,"药品",IF(stditems!C1106=3,"卷轴",IF(stditems!C1106=43,"矿石",IF(stditems!C1106=2,"可使用物品",IF(stditems!C1106=64,"装备位置:腰带",IF(stditems!C1106=62,"装备位置:鞋子",IF(stditems!C1106=53,"装备位置:宝石\有气血石功能",IF(stditems!C1106=63,"装备位置:灵石",IF(stditems!C1106=65,"装备位置:官印",IF(stditems!C1106=90,"装备位置:灵玉",IF(OR(stditems!C1106=72,stditems!C1106=73,stditems!C1106=74),"装备位置:称号",IF(stditems!C1106=30,"装备位置:勋章",IF(stditems!C1106=28,"装备位置:马牌",IF(stditems!C1106=12,"装备位置:盾牌",IF(OR(stditems!C1106=66,stditems!C1106=67),"装备位置:时装衣服",IF(OR(stditems!C1106=68,stditems!C1106=69),"装备位置:时装武器",IF(OR(stditems!C1106=75,stditems!C1106=76,stditems!C1106=77),"装备位置:时装项链",IF(stditems!C1106=78,"装备位置:时装头盔",IF(OR(stditems!C1106=79,stditems!C1106=80),"装备位置:时装手镯",IF(OR(stditems!C1106=81,stditems!C1106=82),"装备位置:时装戒指",IF(stditems!C1106=83,"装备位置:时装勋章",IF(OR(stditems!C1106=84,stditems!C1106=85),"装备位置:时装腰带",IF(OR(stditems!C1106=86,stditems!C1106=87),"装备位置:时装靴子",IF(OR(stditems!C1106=88,stditems!C1106=89),"装备位置:时装宝石","其他物品"))))))))))))))))))))))))))))))))))))</f>
        <v>其他物品</v>
      </c>
      <c r="C1106" t="str">
        <f>IF(OR(stditems!C1106=5,stditems!C1106=10,stditems!C1106=11,stditems!C1106=30,stditems!C1106=16,stditems!C1106=12,stditems!C1106=25),0,IF(OR(stditems!C1106=15,stditems!C1106=19,stditems!C1106=20,stditems!C1106=21,stditems!C1106=22,stditems!C1106=23,stditems!C1106=24,stditems!C1106=26,stditems!C1106=28,stditems!C1106=29,stditems!C1106=30,stditems!C1106=53,stditems!C1106=62,stditems!C1106=63,stditems!C1106=64,stditems!C1106=65,stditems!C1106=90),stditems!D1106,""))</f>
        <v/>
      </c>
      <c r="D1106" t="str">
        <f>IF(ISNA( VLOOKUP(C1106,attrDesc!A:C,2,FALSE)),"", "\250/"&amp;VLOOKUP(C1106,attrDesc!A:C,2,FALSE)&amp;":"&amp;VLOOKUP(C1106,attrDesc!A:C,3,FALSE))</f>
        <v/>
      </c>
      <c r="F1106" t="s">
        <v>1947</v>
      </c>
      <c r="H1106" t="str">
        <f t="shared" si="76"/>
        <v>151/其他物品</v>
      </c>
      <c r="I1106" t="str">
        <f t="shared" si="77"/>
        <v>活力镶嵌石Lv3=151/其他物品</v>
      </c>
      <c r="J1106" t="str">
        <f t="shared" si="78"/>
        <v>\168/[物品备注]\250/可以镶嵌在有孔的装备上</v>
      </c>
      <c r="K1106" t="str">
        <f t="shared" si="75"/>
        <v>活力镶嵌石Lv3=\168/[物品备注]\250/可以镶嵌在有孔的装备上</v>
      </c>
    </row>
    <row r="1107" spans="1:11" x14ac:dyDescent="0.2">
      <c r="A1107" t="str">
        <f>IF(LEN(stditems!B1107)=0,"",stditems!B1107)</f>
        <v>活力镶嵌石Lv4</v>
      </c>
      <c r="B1107" t="str">
        <f>IF(stditems!C1107=15,"装备位置:头盔",IF(OR(stditems!C1107=19,stditems!C1107=20,stditems!C1107=21),"装备位置:项链",IF(OR(stditems!C1107=5,stditems!C1107=6),"装备位置:武器",IF(OR(stditems!C1107=10,stditems!C1107=11),"装备位置:衣服",IF(stditems!C1107=16,"装备位置:斗笠",IF(OR(stditems!C1107=22,stditems!C1107=23),"装备位置:戒指",IF(OR(stditems!C1107=24,stditems!C1107=26),"装备位置:手镯",IF(stditems!C1107=31,"双击使用物品",IF(stditems!C1107=4,"书籍,双击使用",IF(stditems!C1107=25,"装备位置:毒符",IF(stditems!C1107=41,"任务物品",IF(stditems!C1107=56,"强化宝石",IF(stditems!C1107=0,"药品",IF(stditems!C1107=3,"卷轴",IF(stditems!C1107=43,"矿石",IF(stditems!C1107=2,"可使用物品",IF(stditems!C1107=64,"装备位置:腰带",IF(stditems!C1107=62,"装备位置:鞋子",IF(stditems!C1107=53,"装备位置:宝石\有气血石功能",IF(stditems!C1107=63,"装备位置:灵石",IF(stditems!C1107=65,"装备位置:官印",IF(stditems!C1107=90,"装备位置:灵玉",IF(OR(stditems!C1107=72,stditems!C1107=73,stditems!C1107=74),"装备位置:称号",IF(stditems!C1107=30,"装备位置:勋章",IF(stditems!C1107=28,"装备位置:马牌",IF(stditems!C1107=12,"装备位置:盾牌",IF(OR(stditems!C1107=66,stditems!C1107=67),"装备位置:时装衣服",IF(OR(stditems!C1107=68,stditems!C1107=69),"装备位置:时装武器",IF(OR(stditems!C1107=75,stditems!C1107=76,stditems!C1107=77),"装备位置:时装项链",IF(stditems!C1107=78,"装备位置:时装头盔",IF(OR(stditems!C1107=79,stditems!C1107=80),"装备位置:时装手镯",IF(OR(stditems!C1107=81,stditems!C1107=82),"装备位置:时装戒指",IF(stditems!C1107=83,"装备位置:时装勋章",IF(OR(stditems!C1107=84,stditems!C1107=85),"装备位置:时装腰带",IF(OR(stditems!C1107=86,stditems!C1107=87),"装备位置:时装靴子",IF(OR(stditems!C1107=88,stditems!C1107=89),"装备位置:时装宝石","其他物品"))))))))))))))))))))))))))))))))))))</f>
        <v>其他物品</v>
      </c>
      <c r="C1107" t="str">
        <f>IF(OR(stditems!C1107=5,stditems!C1107=10,stditems!C1107=11,stditems!C1107=30,stditems!C1107=16,stditems!C1107=12,stditems!C1107=25),0,IF(OR(stditems!C1107=15,stditems!C1107=19,stditems!C1107=20,stditems!C1107=21,stditems!C1107=22,stditems!C1107=23,stditems!C1107=24,stditems!C1107=26,stditems!C1107=28,stditems!C1107=29,stditems!C1107=30,stditems!C1107=53,stditems!C1107=62,stditems!C1107=63,stditems!C1107=64,stditems!C1107=65,stditems!C1107=90),stditems!D1107,""))</f>
        <v/>
      </c>
      <c r="D1107" t="str">
        <f>IF(ISNA( VLOOKUP(C1107,attrDesc!A:C,2,FALSE)),"", "\250/"&amp;VLOOKUP(C1107,attrDesc!A:C,2,FALSE)&amp;":"&amp;VLOOKUP(C1107,attrDesc!A:C,3,FALSE))</f>
        <v/>
      </c>
      <c r="F1107" t="s">
        <v>1947</v>
      </c>
      <c r="H1107" t="str">
        <f t="shared" si="76"/>
        <v>151/其他物品</v>
      </c>
      <c r="I1107" t="str">
        <f t="shared" si="77"/>
        <v>活力镶嵌石Lv4=151/其他物品</v>
      </c>
      <c r="J1107" t="str">
        <f t="shared" si="78"/>
        <v>\168/[物品备注]\250/可以镶嵌在有孔的装备上</v>
      </c>
      <c r="K1107" t="str">
        <f t="shared" si="75"/>
        <v>活力镶嵌石Lv4=\168/[物品备注]\250/可以镶嵌在有孔的装备上</v>
      </c>
    </row>
    <row r="1108" spans="1:11" x14ac:dyDescent="0.2">
      <c r="A1108" t="str">
        <f>IF(LEN(stditems!B1108)=0,"",stditems!B1108)</f>
        <v>活力镶嵌石Lv5</v>
      </c>
      <c r="B1108" t="str">
        <f>IF(stditems!C1108=15,"装备位置:头盔",IF(OR(stditems!C1108=19,stditems!C1108=20,stditems!C1108=21),"装备位置:项链",IF(OR(stditems!C1108=5,stditems!C1108=6),"装备位置:武器",IF(OR(stditems!C1108=10,stditems!C1108=11),"装备位置:衣服",IF(stditems!C1108=16,"装备位置:斗笠",IF(OR(stditems!C1108=22,stditems!C1108=23),"装备位置:戒指",IF(OR(stditems!C1108=24,stditems!C1108=26),"装备位置:手镯",IF(stditems!C1108=31,"双击使用物品",IF(stditems!C1108=4,"书籍,双击使用",IF(stditems!C1108=25,"装备位置:毒符",IF(stditems!C1108=41,"任务物品",IF(stditems!C1108=56,"强化宝石",IF(stditems!C1108=0,"药品",IF(stditems!C1108=3,"卷轴",IF(stditems!C1108=43,"矿石",IF(stditems!C1108=2,"可使用物品",IF(stditems!C1108=64,"装备位置:腰带",IF(stditems!C1108=62,"装备位置:鞋子",IF(stditems!C1108=53,"装备位置:宝石\有气血石功能",IF(stditems!C1108=63,"装备位置:灵石",IF(stditems!C1108=65,"装备位置:官印",IF(stditems!C1108=90,"装备位置:灵玉",IF(OR(stditems!C1108=72,stditems!C1108=73,stditems!C1108=74),"装备位置:称号",IF(stditems!C1108=30,"装备位置:勋章",IF(stditems!C1108=28,"装备位置:马牌",IF(stditems!C1108=12,"装备位置:盾牌",IF(OR(stditems!C1108=66,stditems!C1108=67),"装备位置:时装衣服",IF(OR(stditems!C1108=68,stditems!C1108=69),"装备位置:时装武器",IF(OR(stditems!C1108=75,stditems!C1108=76,stditems!C1108=77),"装备位置:时装项链",IF(stditems!C1108=78,"装备位置:时装头盔",IF(OR(stditems!C1108=79,stditems!C1108=80),"装备位置:时装手镯",IF(OR(stditems!C1108=81,stditems!C1108=82),"装备位置:时装戒指",IF(stditems!C1108=83,"装备位置:时装勋章",IF(OR(stditems!C1108=84,stditems!C1108=85),"装备位置:时装腰带",IF(OR(stditems!C1108=86,stditems!C1108=87),"装备位置:时装靴子",IF(OR(stditems!C1108=88,stditems!C1108=89),"装备位置:时装宝石","其他物品"))))))))))))))))))))))))))))))))))))</f>
        <v>其他物品</v>
      </c>
      <c r="C1108" t="str">
        <f>IF(OR(stditems!C1108=5,stditems!C1108=10,stditems!C1108=11,stditems!C1108=30,stditems!C1108=16,stditems!C1108=12,stditems!C1108=25),0,IF(OR(stditems!C1108=15,stditems!C1108=19,stditems!C1108=20,stditems!C1108=21,stditems!C1108=22,stditems!C1108=23,stditems!C1108=24,stditems!C1108=26,stditems!C1108=28,stditems!C1108=29,stditems!C1108=30,stditems!C1108=53,stditems!C1108=62,stditems!C1108=63,stditems!C1108=64,stditems!C1108=65,stditems!C1108=90),stditems!D1108,""))</f>
        <v/>
      </c>
      <c r="D1108" t="str">
        <f>IF(ISNA( VLOOKUP(C1108,attrDesc!A:C,2,FALSE)),"", "\250/"&amp;VLOOKUP(C1108,attrDesc!A:C,2,FALSE)&amp;":"&amp;VLOOKUP(C1108,attrDesc!A:C,3,FALSE))</f>
        <v/>
      </c>
      <c r="F1108" t="s">
        <v>1947</v>
      </c>
      <c r="H1108" t="str">
        <f t="shared" si="76"/>
        <v>151/其他物品</v>
      </c>
      <c r="I1108" t="str">
        <f t="shared" si="77"/>
        <v>活力镶嵌石Lv5=151/其他物品</v>
      </c>
      <c r="J1108" t="str">
        <f t="shared" si="78"/>
        <v>\168/[物品备注]\250/可以镶嵌在有孔的装备上</v>
      </c>
      <c r="K1108" t="str">
        <f t="shared" si="75"/>
        <v>活力镶嵌石Lv5=\168/[物品备注]\250/可以镶嵌在有孔的装备上</v>
      </c>
    </row>
    <row r="1109" spans="1:11" x14ac:dyDescent="0.2">
      <c r="A1109" t="str">
        <f>IF(LEN(stditems!B1109)=0,"",stditems!B1109)</f>
        <v>宝石宝箱Lv1</v>
      </c>
      <c r="B1109" t="str">
        <f>IF(stditems!C1109=15,"装备位置:头盔",IF(OR(stditems!C1109=19,stditems!C1109=20,stditems!C1109=21),"装备位置:项链",IF(OR(stditems!C1109=5,stditems!C1109=6),"装备位置:武器",IF(OR(stditems!C1109=10,stditems!C1109=11),"装备位置:衣服",IF(stditems!C1109=16,"装备位置:斗笠",IF(OR(stditems!C1109=22,stditems!C1109=23),"装备位置:戒指",IF(OR(stditems!C1109=24,stditems!C1109=26),"装备位置:手镯",IF(stditems!C1109=31,"双击使用物品",IF(stditems!C1109=4,"书籍,双击使用",IF(stditems!C1109=25,"装备位置:毒符",IF(stditems!C1109=41,"任务物品",IF(stditems!C1109=56,"强化宝石",IF(stditems!C1109=0,"药品",IF(stditems!C1109=3,"卷轴",IF(stditems!C1109=43,"矿石",IF(stditems!C1109=2,"可使用物品",IF(stditems!C1109=64,"装备位置:腰带",IF(stditems!C1109=62,"装备位置:鞋子",IF(stditems!C1109=53,"装备位置:宝石\有气血石功能",IF(stditems!C1109=63,"装备位置:灵石",IF(stditems!C1109=65,"装备位置:官印",IF(stditems!C1109=90,"装备位置:灵玉",IF(OR(stditems!C1109=72,stditems!C1109=73,stditems!C1109=74),"装备位置:称号",IF(stditems!C1109=30,"装备位置:勋章",IF(stditems!C1109=28,"装备位置:马牌",IF(stditems!C1109=12,"装备位置:盾牌",IF(OR(stditems!C1109=66,stditems!C1109=67),"装备位置:时装衣服",IF(OR(stditems!C1109=68,stditems!C1109=69),"装备位置:时装武器",IF(OR(stditems!C1109=75,stditems!C1109=76,stditems!C1109=77),"装备位置:时装项链",IF(stditems!C1109=78,"装备位置:时装头盔",IF(OR(stditems!C1109=79,stditems!C1109=80),"装备位置:时装手镯",IF(OR(stditems!C1109=81,stditems!C1109=82),"装备位置:时装戒指",IF(stditems!C1109=83,"装备位置:时装勋章",IF(OR(stditems!C1109=84,stditems!C1109=85),"装备位置:时装腰带",IF(OR(stditems!C1109=86,stditems!C1109=87),"装备位置:时装靴子",IF(OR(stditems!C1109=88,stditems!C1109=89),"装备位置:时装宝石","其他物品"))))))))))))))))))))))))))))))))))))</f>
        <v>其他物品</v>
      </c>
      <c r="C1109" t="str">
        <f>IF(OR(stditems!C1109=5,stditems!C1109=10,stditems!C1109=11,stditems!C1109=30,stditems!C1109=16,stditems!C1109=12,stditems!C1109=25),0,IF(OR(stditems!C1109=15,stditems!C1109=19,stditems!C1109=20,stditems!C1109=21,stditems!C1109=22,stditems!C1109=23,stditems!C1109=24,stditems!C1109=26,stditems!C1109=28,stditems!C1109=29,stditems!C1109=30,stditems!C1109=53,stditems!C1109=62,stditems!C1109=63,stditems!C1109=64,stditems!C1109=65,stditems!C1109=90),stditems!D1109,""))</f>
        <v/>
      </c>
      <c r="D1109" t="str">
        <f>IF(ISNA( VLOOKUP(C1109,attrDesc!A:C,2,FALSE)),"", "\250/"&amp;VLOOKUP(C1109,attrDesc!A:C,2,FALSE)&amp;":"&amp;VLOOKUP(C1109,attrDesc!A:C,3,FALSE))</f>
        <v/>
      </c>
      <c r="F1109" t="s">
        <v>2103</v>
      </c>
      <c r="H1109" t="str">
        <f t="shared" si="76"/>
        <v>151/其他物品</v>
      </c>
      <c r="I1109" t="str">
        <f t="shared" si="77"/>
        <v>宝石宝箱Lv1=151/其他物品</v>
      </c>
      <c r="J1109" t="str">
        <f t="shared" si="78"/>
        <v>\168/[物品备注]\253/随机获得一个Lv1的宝石\70/需要在锁匠处开启</v>
      </c>
      <c r="K1109" t="str">
        <f t="shared" si="75"/>
        <v>宝石宝箱Lv1=\168/[物品备注]\253/随机获得一个Lv1的宝石\70/需要在锁匠处开启</v>
      </c>
    </row>
    <row r="1110" spans="1:11" x14ac:dyDescent="0.2">
      <c r="A1110" t="str">
        <f>IF(LEN(stditems!B1110)=0,"",stditems!B1110)</f>
        <v>宝石宝箱Lv2</v>
      </c>
      <c r="B1110" t="str">
        <f>IF(stditems!C1110=15,"装备位置:头盔",IF(OR(stditems!C1110=19,stditems!C1110=20,stditems!C1110=21),"装备位置:项链",IF(OR(stditems!C1110=5,stditems!C1110=6),"装备位置:武器",IF(OR(stditems!C1110=10,stditems!C1110=11),"装备位置:衣服",IF(stditems!C1110=16,"装备位置:斗笠",IF(OR(stditems!C1110=22,stditems!C1110=23),"装备位置:戒指",IF(OR(stditems!C1110=24,stditems!C1110=26),"装备位置:手镯",IF(stditems!C1110=31,"双击使用物品",IF(stditems!C1110=4,"书籍,双击使用",IF(stditems!C1110=25,"装备位置:毒符",IF(stditems!C1110=41,"任务物品",IF(stditems!C1110=56,"强化宝石",IF(stditems!C1110=0,"药品",IF(stditems!C1110=3,"卷轴",IF(stditems!C1110=43,"矿石",IF(stditems!C1110=2,"可使用物品",IF(stditems!C1110=64,"装备位置:腰带",IF(stditems!C1110=62,"装备位置:鞋子",IF(stditems!C1110=53,"装备位置:宝石\有气血石功能",IF(stditems!C1110=63,"装备位置:灵石",IF(stditems!C1110=65,"装备位置:官印",IF(stditems!C1110=90,"装备位置:灵玉",IF(OR(stditems!C1110=72,stditems!C1110=73,stditems!C1110=74),"装备位置:称号",IF(stditems!C1110=30,"装备位置:勋章",IF(stditems!C1110=28,"装备位置:马牌",IF(stditems!C1110=12,"装备位置:盾牌",IF(OR(stditems!C1110=66,stditems!C1110=67),"装备位置:时装衣服",IF(OR(stditems!C1110=68,stditems!C1110=69),"装备位置:时装武器",IF(OR(stditems!C1110=75,stditems!C1110=76,stditems!C1110=77),"装备位置:时装项链",IF(stditems!C1110=78,"装备位置:时装头盔",IF(OR(stditems!C1110=79,stditems!C1110=80),"装备位置:时装手镯",IF(OR(stditems!C1110=81,stditems!C1110=82),"装备位置:时装戒指",IF(stditems!C1110=83,"装备位置:时装勋章",IF(OR(stditems!C1110=84,stditems!C1110=85),"装备位置:时装腰带",IF(OR(stditems!C1110=86,stditems!C1110=87),"装备位置:时装靴子",IF(OR(stditems!C1110=88,stditems!C1110=89),"装备位置:时装宝石","其他物品"))))))))))))))))))))))))))))))))))))</f>
        <v>其他物品</v>
      </c>
      <c r="C1110" t="str">
        <f>IF(OR(stditems!C1110=5,stditems!C1110=10,stditems!C1110=11,stditems!C1110=30,stditems!C1110=16,stditems!C1110=12,stditems!C1110=25),0,IF(OR(stditems!C1110=15,stditems!C1110=19,stditems!C1110=20,stditems!C1110=21,stditems!C1110=22,stditems!C1110=23,stditems!C1110=24,stditems!C1110=26,stditems!C1110=28,stditems!C1110=29,stditems!C1110=30,stditems!C1110=53,stditems!C1110=62,stditems!C1110=63,stditems!C1110=64,stditems!C1110=65,stditems!C1110=90),stditems!D1110,""))</f>
        <v/>
      </c>
      <c r="D1110" t="str">
        <f>IF(ISNA( VLOOKUP(C1110,attrDesc!A:C,2,FALSE)),"", "\250/"&amp;VLOOKUP(C1110,attrDesc!A:C,2,FALSE)&amp;":"&amp;VLOOKUP(C1110,attrDesc!A:C,3,FALSE))</f>
        <v/>
      </c>
      <c r="F1110" t="s">
        <v>2104</v>
      </c>
      <c r="H1110" t="str">
        <f t="shared" si="76"/>
        <v>151/其他物品</v>
      </c>
      <c r="I1110" t="str">
        <f t="shared" si="77"/>
        <v>宝石宝箱Lv2=151/其他物品</v>
      </c>
      <c r="J1110" t="str">
        <f t="shared" si="78"/>
        <v>\168/[物品备注]\253/随机获得一个Lv1~Lv2的宝石\70/需要在锁匠处开启</v>
      </c>
      <c r="K1110" t="str">
        <f t="shared" si="75"/>
        <v>宝石宝箱Lv2=\168/[物品备注]\253/随机获得一个Lv1~Lv2的宝石\70/需要在锁匠处开启</v>
      </c>
    </row>
    <row r="1111" spans="1:11" x14ac:dyDescent="0.2">
      <c r="A1111" t="str">
        <f>IF(LEN(stditems!B1111)=0,"",stditems!B1111)</f>
        <v>宝石宝箱Lv3</v>
      </c>
      <c r="B1111" t="str">
        <f>IF(stditems!C1111=15,"装备位置:头盔",IF(OR(stditems!C1111=19,stditems!C1111=20,stditems!C1111=21),"装备位置:项链",IF(OR(stditems!C1111=5,stditems!C1111=6),"装备位置:武器",IF(OR(stditems!C1111=10,stditems!C1111=11),"装备位置:衣服",IF(stditems!C1111=16,"装备位置:斗笠",IF(OR(stditems!C1111=22,stditems!C1111=23),"装备位置:戒指",IF(OR(stditems!C1111=24,stditems!C1111=26),"装备位置:手镯",IF(stditems!C1111=31,"双击使用物品",IF(stditems!C1111=4,"书籍,双击使用",IF(stditems!C1111=25,"装备位置:毒符",IF(stditems!C1111=41,"任务物品",IF(stditems!C1111=56,"强化宝石",IF(stditems!C1111=0,"药品",IF(stditems!C1111=3,"卷轴",IF(stditems!C1111=43,"矿石",IF(stditems!C1111=2,"可使用物品",IF(stditems!C1111=64,"装备位置:腰带",IF(stditems!C1111=62,"装备位置:鞋子",IF(stditems!C1111=53,"装备位置:宝石\有气血石功能",IF(stditems!C1111=63,"装备位置:灵石",IF(stditems!C1111=65,"装备位置:官印",IF(stditems!C1111=90,"装备位置:灵玉",IF(OR(stditems!C1111=72,stditems!C1111=73,stditems!C1111=74),"装备位置:称号",IF(stditems!C1111=30,"装备位置:勋章",IF(stditems!C1111=28,"装备位置:马牌",IF(stditems!C1111=12,"装备位置:盾牌",IF(OR(stditems!C1111=66,stditems!C1111=67),"装备位置:时装衣服",IF(OR(stditems!C1111=68,stditems!C1111=69),"装备位置:时装武器",IF(OR(stditems!C1111=75,stditems!C1111=76,stditems!C1111=77),"装备位置:时装项链",IF(stditems!C1111=78,"装备位置:时装头盔",IF(OR(stditems!C1111=79,stditems!C1111=80),"装备位置:时装手镯",IF(OR(stditems!C1111=81,stditems!C1111=82),"装备位置:时装戒指",IF(stditems!C1111=83,"装备位置:时装勋章",IF(OR(stditems!C1111=84,stditems!C1111=85),"装备位置:时装腰带",IF(OR(stditems!C1111=86,stditems!C1111=87),"装备位置:时装靴子",IF(OR(stditems!C1111=88,stditems!C1111=89),"装备位置:时装宝石","其他物品"))))))))))))))))))))))))))))))))))))</f>
        <v>其他物品</v>
      </c>
      <c r="C1111" t="str">
        <f>IF(OR(stditems!C1111=5,stditems!C1111=10,stditems!C1111=11,stditems!C1111=30,stditems!C1111=16,stditems!C1111=12,stditems!C1111=25),0,IF(OR(stditems!C1111=15,stditems!C1111=19,stditems!C1111=20,stditems!C1111=21,stditems!C1111=22,stditems!C1111=23,stditems!C1111=24,stditems!C1111=26,stditems!C1111=28,stditems!C1111=29,stditems!C1111=30,stditems!C1111=53,stditems!C1111=62,stditems!C1111=63,stditems!C1111=64,stditems!C1111=65,stditems!C1111=90),stditems!D1111,""))</f>
        <v/>
      </c>
      <c r="D1111" t="str">
        <f>IF(ISNA( VLOOKUP(C1111,attrDesc!A:C,2,FALSE)),"", "\250/"&amp;VLOOKUP(C1111,attrDesc!A:C,2,FALSE)&amp;":"&amp;VLOOKUP(C1111,attrDesc!A:C,3,FALSE))</f>
        <v/>
      </c>
      <c r="F1111" t="s">
        <v>2105</v>
      </c>
      <c r="H1111" t="str">
        <f t="shared" si="76"/>
        <v>151/其他物品</v>
      </c>
      <c r="I1111" t="str">
        <f t="shared" si="77"/>
        <v>宝石宝箱Lv3=151/其他物品</v>
      </c>
      <c r="J1111" t="str">
        <f t="shared" si="78"/>
        <v>\168/[物品备注]\253/随机获得一个Lv1~Lv3的宝石\70/需要在锁匠处开启</v>
      </c>
      <c r="K1111" t="str">
        <f t="shared" si="75"/>
        <v>宝石宝箱Lv3=\168/[物品备注]\253/随机获得一个Lv1~Lv3的宝石\70/需要在锁匠处开启</v>
      </c>
    </row>
    <row r="1112" spans="1:11" x14ac:dyDescent="0.2">
      <c r="A1112" t="str">
        <f>IF(LEN(stditems!B1112)=0,"",stditems!B1112)</f>
        <v>宝石宝箱Lv4</v>
      </c>
      <c r="B1112" t="str">
        <f>IF(stditems!C1112=15,"装备位置:头盔",IF(OR(stditems!C1112=19,stditems!C1112=20,stditems!C1112=21),"装备位置:项链",IF(OR(stditems!C1112=5,stditems!C1112=6),"装备位置:武器",IF(OR(stditems!C1112=10,stditems!C1112=11),"装备位置:衣服",IF(stditems!C1112=16,"装备位置:斗笠",IF(OR(stditems!C1112=22,stditems!C1112=23),"装备位置:戒指",IF(OR(stditems!C1112=24,stditems!C1112=26),"装备位置:手镯",IF(stditems!C1112=31,"双击使用物品",IF(stditems!C1112=4,"书籍,双击使用",IF(stditems!C1112=25,"装备位置:毒符",IF(stditems!C1112=41,"任务物品",IF(stditems!C1112=56,"强化宝石",IF(stditems!C1112=0,"药品",IF(stditems!C1112=3,"卷轴",IF(stditems!C1112=43,"矿石",IF(stditems!C1112=2,"可使用物品",IF(stditems!C1112=64,"装备位置:腰带",IF(stditems!C1112=62,"装备位置:鞋子",IF(stditems!C1112=53,"装备位置:宝石\有气血石功能",IF(stditems!C1112=63,"装备位置:灵石",IF(stditems!C1112=65,"装备位置:官印",IF(stditems!C1112=90,"装备位置:灵玉",IF(OR(stditems!C1112=72,stditems!C1112=73,stditems!C1112=74),"装备位置:称号",IF(stditems!C1112=30,"装备位置:勋章",IF(stditems!C1112=28,"装备位置:马牌",IF(stditems!C1112=12,"装备位置:盾牌",IF(OR(stditems!C1112=66,stditems!C1112=67),"装备位置:时装衣服",IF(OR(stditems!C1112=68,stditems!C1112=69),"装备位置:时装武器",IF(OR(stditems!C1112=75,stditems!C1112=76,stditems!C1112=77),"装备位置:时装项链",IF(stditems!C1112=78,"装备位置:时装头盔",IF(OR(stditems!C1112=79,stditems!C1112=80),"装备位置:时装手镯",IF(OR(stditems!C1112=81,stditems!C1112=82),"装备位置:时装戒指",IF(stditems!C1112=83,"装备位置:时装勋章",IF(OR(stditems!C1112=84,stditems!C1112=85),"装备位置:时装腰带",IF(OR(stditems!C1112=86,stditems!C1112=87),"装备位置:时装靴子",IF(OR(stditems!C1112=88,stditems!C1112=89),"装备位置:时装宝石","其他物品"))))))))))))))))))))))))))))))))))))</f>
        <v>其他物品</v>
      </c>
      <c r="C1112" t="str">
        <f>IF(OR(stditems!C1112=5,stditems!C1112=10,stditems!C1112=11,stditems!C1112=30,stditems!C1112=16,stditems!C1112=12,stditems!C1112=25),0,IF(OR(stditems!C1112=15,stditems!C1112=19,stditems!C1112=20,stditems!C1112=21,stditems!C1112=22,stditems!C1112=23,stditems!C1112=24,stditems!C1112=26,stditems!C1112=28,stditems!C1112=29,stditems!C1112=30,stditems!C1112=53,stditems!C1112=62,stditems!C1112=63,stditems!C1112=64,stditems!C1112=65,stditems!C1112=90),stditems!D1112,""))</f>
        <v/>
      </c>
      <c r="D1112" t="str">
        <f>IF(ISNA( VLOOKUP(C1112,attrDesc!A:C,2,FALSE)),"", "\250/"&amp;VLOOKUP(C1112,attrDesc!A:C,2,FALSE)&amp;":"&amp;VLOOKUP(C1112,attrDesc!A:C,3,FALSE))</f>
        <v/>
      </c>
      <c r="F1112" t="s">
        <v>2106</v>
      </c>
      <c r="H1112" t="str">
        <f t="shared" si="76"/>
        <v>151/其他物品</v>
      </c>
      <c r="I1112" t="str">
        <f t="shared" si="77"/>
        <v>宝石宝箱Lv4=151/其他物品</v>
      </c>
      <c r="J1112" t="str">
        <f t="shared" si="78"/>
        <v>\168/[物品备注]\253/随机获得一个Lv1~Lv4的宝石\70/需要在锁匠处开启</v>
      </c>
      <c r="K1112" t="str">
        <f t="shared" si="75"/>
        <v>宝石宝箱Lv4=\168/[物品备注]\253/随机获得一个Lv1~Lv4的宝石\70/需要在锁匠处开启</v>
      </c>
    </row>
    <row r="1113" spans="1:11" x14ac:dyDescent="0.2">
      <c r="A1113" t="str">
        <f>IF(LEN(stditems!B1113)=0,"",stditems!B1113)</f>
        <v>宝石宝箱Lv5</v>
      </c>
      <c r="B1113" t="str">
        <f>IF(stditems!C1113=15,"装备位置:头盔",IF(OR(stditems!C1113=19,stditems!C1113=20,stditems!C1113=21),"装备位置:项链",IF(OR(stditems!C1113=5,stditems!C1113=6),"装备位置:武器",IF(OR(stditems!C1113=10,stditems!C1113=11),"装备位置:衣服",IF(stditems!C1113=16,"装备位置:斗笠",IF(OR(stditems!C1113=22,stditems!C1113=23),"装备位置:戒指",IF(OR(stditems!C1113=24,stditems!C1113=26),"装备位置:手镯",IF(stditems!C1113=31,"双击使用物品",IF(stditems!C1113=4,"书籍,双击使用",IF(stditems!C1113=25,"装备位置:毒符",IF(stditems!C1113=41,"任务物品",IF(stditems!C1113=56,"强化宝石",IF(stditems!C1113=0,"药品",IF(stditems!C1113=3,"卷轴",IF(stditems!C1113=43,"矿石",IF(stditems!C1113=2,"可使用物品",IF(stditems!C1113=64,"装备位置:腰带",IF(stditems!C1113=62,"装备位置:鞋子",IF(stditems!C1113=53,"装备位置:宝石\有气血石功能",IF(stditems!C1113=63,"装备位置:灵石",IF(stditems!C1113=65,"装备位置:官印",IF(stditems!C1113=90,"装备位置:灵玉",IF(OR(stditems!C1113=72,stditems!C1113=73,stditems!C1113=74),"装备位置:称号",IF(stditems!C1113=30,"装备位置:勋章",IF(stditems!C1113=28,"装备位置:马牌",IF(stditems!C1113=12,"装备位置:盾牌",IF(OR(stditems!C1113=66,stditems!C1113=67),"装备位置:时装衣服",IF(OR(stditems!C1113=68,stditems!C1113=69),"装备位置:时装武器",IF(OR(stditems!C1113=75,stditems!C1113=76,stditems!C1113=77),"装备位置:时装项链",IF(stditems!C1113=78,"装备位置:时装头盔",IF(OR(stditems!C1113=79,stditems!C1113=80),"装备位置:时装手镯",IF(OR(stditems!C1113=81,stditems!C1113=82),"装备位置:时装戒指",IF(stditems!C1113=83,"装备位置:时装勋章",IF(OR(stditems!C1113=84,stditems!C1113=85),"装备位置:时装腰带",IF(OR(stditems!C1113=86,stditems!C1113=87),"装备位置:时装靴子",IF(OR(stditems!C1113=88,stditems!C1113=89),"装备位置:时装宝石","其他物品"))))))))))))))))))))))))))))))))))))</f>
        <v>其他物品</v>
      </c>
      <c r="C1113" t="str">
        <f>IF(OR(stditems!C1113=5,stditems!C1113=10,stditems!C1113=11,stditems!C1113=30,stditems!C1113=16,stditems!C1113=12,stditems!C1113=25),0,IF(OR(stditems!C1113=15,stditems!C1113=19,stditems!C1113=20,stditems!C1113=21,stditems!C1113=22,stditems!C1113=23,stditems!C1113=24,stditems!C1113=26,stditems!C1113=28,stditems!C1113=29,stditems!C1113=30,stditems!C1113=53,stditems!C1113=62,stditems!C1113=63,stditems!C1113=64,stditems!C1113=65,stditems!C1113=90),stditems!D1113,""))</f>
        <v/>
      </c>
      <c r="D1113" t="str">
        <f>IF(ISNA( VLOOKUP(C1113,attrDesc!A:C,2,FALSE)),"", "\250/"&amp;VLOOKUP(C1113,attrDesc!A:C,2,FALSE)&amp;":"&amp;VLOOKUP(C1113,attrDesc!A:C,3,FALSE))</f>
        <v/>
      </c>
      <c r="F1113" t="s">
        <v>2107</v>
      </c>
      <c r="H1113" t="str">
        <f t="shared" si="76"/>
        <v>151/其他物品</v>
      </c>
      <c r="I1113" t="str">
        <f t="shared" si="77"/>
        <v>宝石宝箱Lv5=151/其他物品</v>
      </c>
      <c r="J1113" t="str">
        <f t="shared" si="78"/>
        <v>\168/[物品备注]\253/随机获得一个Lv3~Lv5的宝石\70/需要在锁匠处开启</v>
      </c>
      <c r="K1113" t="str">
        <f t="shared" si="75"/>
        <v>宝石宝箱Lv5=\168/[物品备注]\253/随机获得一个Lv3~Lv5的宝石\70/需要在锁匠处开启</v>
      </c>
    </row>
    <row r="1114" spans="1:11" x14ac:dyDescent="0.2">
      <c r="A1114" t="str">
        <f>IF(LEN(stditems!B1114)=0,"",stditems!B1114)</f>
        <v>神魂碎片(小)</v>
      </c>
      <c r="B1114" t="str">
        <f>IF(stditems!C1114=15,"装备位置:头盔",IF(OR(stditems!C1114=19,stditems!C1114=20,stditems!C1114=21),"装备位置:项链",IF(OR(stditems!C1114=5,stditems!C1114=6),"装备位置:武器",IF(OR(stditems!C1114=10,stditems!C1114=11),"装备位置:衣服",IF(stditems!C1114=16,"装备位置:斗笠",IF(OR(stditems!C1114=22,stditems!C1114=23),"装备位置:戒指",IF(OR(stditems!C1114=24,stditems!C1114=26),"装备位置:手镯",IF(stditems!C1114=31,"双击使用物品",IF(stditems!C1114=4,"书籍,双击使用",IF(stditems!C1114=25,"装备位置:毒符",IF(stditems!C1114=41,"任务物品",IF(stditems!C1114=56,"强化宝石",IF(stditems!C1114=0,"药品",IF(stditems!C1114=3,"卷轴",IF(stditems!C1114=43,"矿石",IF(stditems!C1114=2,"可使用物品",IF(stditems!C1114=64,"装备位置:腰带",IF(stditems!C1114=62,"装备位置:鞋子",IF(stditems!C1114=53,"装备位置:宝石\有气血石功能",IF(stditems!C1114=63,"装备位置:灵石",IF(stditems!C1114=65,"装备位置:官印",IF(stditems!C1114=90,"装备位置:灵玉",IF(OR(stditems!C1114=72,stditems!C1114=73,stditems!C1114=74),"装备位置:称号",IF(stditems!C1114=30,"装备位置:勋章",IF(stditems!C1114=28,"装备位置:马牌",IF(stditems!C1114=12,"装备位置:盾牌",IF(OR(stditems!C1114=66,stditems!C1114=67),"装备位置:时装衣服",IF(OR(stditems!C1114=68,stditems!C1114=69),"装备位置:时装武器",IF(OR(stditems!C1114=75,stditems!C1114=76,stditems!C1114=77),"装备位置:时装项链",IF(stditems!C1114=78,"装备位置:时装头盔",IF(OR(stditems!C1114=79,stditems!C1114=80),"装备位置:时装手镯",IF(OR(stditems!C1114=81,stditems!C1114=82),"装备位置:时装戒指",IF(stditems!C1114=83,"装备位置:时装勋章",IF(OR(stditems!C1114=84,stditems!C1114=85),"装备位置:时装腰带",IF(OR(stditems!C1114=86,stditems!C1114=87),"装备位置:时装靴子",IF(OR(stditems!C1114=88,stditems!C1114=89),"装备位置:时装宝石","其他物品"))))))))))))))))))))))))))))))))))))</f>
        <v>其他物品</v>
      </c>
      <c r="C1114" t="str">
        <f>IF(OR(stditems!C1114=5,stditems!C1114=10,stditems!C1114=11,stditems!C1114=30,stditems!C1114=16,stditems!C1114=12,stditems!C1114=25),0,IF(OR(stditems!C1114=15,stditems!C1114=19,stditems!C1114=20,stditems!C1114=21,stditems!C1114=22,stditems!C1114=23,stditems!C1114=24,stditems!C1114=26,stditems!C1114=28,stditems!C1114=29,stditems!C1114=30,stditems!C1114=53,stditems!C1114=62,stditems!C1114=63,stditems!C1114=64,stditems!C1114=65,stditems!C1114=90),stditems!D1114,""))</f>
        <v/>
      </c>
      <c r="D1114" t="str">
        <f>IF(ISNA( VLOOKUP(C1114,attrDesc!A:C,2,FALSE)),"", "\250/"&amp;VLOOKUP(C1114,attrDesc!A:C,2,FALSE)&amp;":"&amp;VLOOKUP(C1114,attrDesc!A:C,3,FALSE))</f>
        <v/>
      </c>
      <c r="F1114" t="s">
        <v>1949</v>
      </c>
      <c r="H1114" t="str">
        <f t="shared" si="76"/>
        <v>151/其他物品</v>
      </c>
      <c r="I1114" t="str">
        <f t="shared" si="77"/>
        <v>神魂碎片(小)=151/其他物品</v>
      </c>
      <c r="J1114" t="str">
        <f t="shared" si="78"/>
        <v>\168/[物品备注]\250/可以将武器和衣服铸魂</v>
      </c>
      <c r="K1114" t="str">
        <f t="shared" si="75"/>
        <v>神魂碎片(小)=\168/[物品备注]\250/可以将武器和衣服铸魂</v>
      </c>
    </row>
    <row r="1115" spans="1:11" x14ac:dyDescent="0.2">
      <c r="A1115" t="str">
        <f>IF(LEN(stditems!B1115)=0,"",stditems!B1115)</f>
        <v>神魂碎片(中)</v>
      </c>
      <c r="B1115" t="str">
        <f>IF(stditems!C1115=15,"装备位置:头盔",IF(OR(stditems!C1115=19,stditems!C1115=20,stditems!C1115=21),"装备位置:项链",IF(OR(stditems!C1115=5,stditems!C1115=6),"装备位置:武器",IF(OR(stditems!C1115=10,stditems!C1115=11),"装备位置:衣服",IF(stditems!C1115=16,"装备位置:斗笠",IF(OR(stditems!C1115=22,stditems!C1115=23),"装备位置:戒指",IF(OR(stditems!C1115=24,stditems!C1115=26),"装备位置:手镯",IF(stditems!C1115=31,"双击使用物品",IF(stditems!C1115=4,"书籍,双击使用",IF(stditems!C1115=25,"装备位置:毒符",IF(stditems!C1115=41,"任务物品",IF(stditems!C1115=56,"强化宝石",IF(stditems!C1115=0,"药品",IF(stditems!C1115=3,"卷轴",IF(stditems!C1115=43,"矿石",IF(stditems!C1115=2,"可使用物品",IF(stditems!C1115=64,"装备位置:腰带",IF(stditems!C1115=62,"装备位置:鞋子",IF(stditems!C1115=53,"装备位置:宝石\有气血石功能",IF(stditems!C1115=63,"装备位置:灵石",IF(stditems!C1115=65,"装备位置:官印",IF(stditems!C1115=90,"装备位置:灵玉",IF(OR(stditems!C1115=72,stditems!C1115=73,stditems!C1115=74),"装备位置:称号",IF(stditems!C1115=30,"装备位置:勋章",IF(stditems!C1115=28,"装备位置:马牌",IF(stditems!C1115=12,"装备位置:盾牌",IF(OR(stditems!C1115=66,stditems!C1115=67),"装备位置:时装衣服",IF(OR(stditems!C1115=68,stditems!C1115=69),"装备位置:时装武器",IF(OR(stditems!C1115=75,stditems!C1115=76,stditems!C1115=77),"装备位置:时装项链",IF(stditems!C1115=78,"装备位置:时装头盔",IF(OR(stditems!C1115=79,stditems!C1115=80),"装备位置:时装手镯",IF(OR(stditems!C1115=81,stditems!C1115=82),"装备位置:时装戒指",IF(stditems!C1115=83,"装备位置:时装勋章",IF(OR(stditems!C1115=84,stditems!C1115=85),"装备位置:时装腰带",IF(OR(stditems!C1115=86,stditems!C1115=87),"装备位置:时装靴子",IF(OR(stditems!C1115=88,stditems!C1115=89),"装备位置:时装宝石","其他物品"))))))))))))))))))))))))))))))))))))</f>
        <v>其他物品</v>
      </c>
      <c r="C1115" t="str">
        <f>IF(OR(stditems!C1115=5,stditems!C1115=10,stditems!C1115=11,stditems!C1115=30,stditems!C1115=16,stditems!C1115=12,stditems!C1115=25),0,IF(OR(stditems!C1115=15,stditems!C1115=19,stditems!C1115=20,stditems!C1115=21,stditems!C1115=22,stditems!C1115=23,stditems!C1115=24,stditems!C1115=26,stditems!C1115=28,stditems!C1115=29,stditems!C1115=30,stditems!C1115=53,stditems!C1115=62,stditems!C1115=63,stditems!C1115=64,stditems!C1115=65,stditems!C1115=90),stditems!D1115,""))</f>
        <v/>
      </c>
      <c r="D1115" t="str">
        <f>IF(ISNA( VLOOKUP(C1115,attrDesc!A:C,2,FALSE)),"", "\250/"&amp;VLOOKUP(C1115,attrDesc!A:C,2,FALSE)&amp;":"&amp;VLOOKUP(C1115,attrDesc!A:C,3,FALSE))</f>
        <v/>
      </c>
      <c r="F1115" t="s">
        <v>1949</v>
      </c>
      <c r="H1115" t="str">
        <f t="shared" si="76"/>
        <v>151/其他物品</v>
      </c>
      <c r="I1115" t="str">
        <f t="shared" si="77"/>
        <v>神魂碎片(中)=151/其他物品</v>
      </c>
      <c r="J1115" t="str">
        <f t="shared" si="78"/>
        <v>\168/[物品备注]\250/可以将武器和衣服铸魂</v>
      </c>
      <c r="K1115" t="str">
        <f t="shared" si="75"/>
        <v>神魂碎片(中)=\168/[物品备注]\250/可以将武器和衣服铸魂</v>
      </c>
    </row>
    <row r="1116" spans="1:11" x14ac:dyDescent="0.2">
      <c r="A1116" t="str">
        <f>IF(LEN(stditems!B1116)=0,"",stditems!B1116)</f>
        <v>神魂碎片(大)</v>
      </c>
      <c r="B1116" t="str">
        <f>IF(stditems!C1116=15,"装备位置:头盔",IF(OR(stditems!C1116=19,stditems!C1116=20,stditems!C1116=21),"装备位置:项链",IF(OR(stditems!C1116=5,stditems!C1116=6),"装备位置:武器",IF(OR(stditems!C1116=10,stditems!C1116=11),"装备位置:衣服",IF(stditems!C1116=16,"装备位置:斗笠",IF(OR(stditems!C1116=22,stditems!C1116=23),"装备位置:戒指",IF(OR(stditems!C1116=24,stditems!C1116=26),"装备位置:手镯",IF(stditems!C1116=31,"双击使用物品",IF(stditems!C1116=4,"书籍,双击使用",IF(stditems!C1116=25,"装备位置:毒符",IF(stditems!C1116=41,"任务物品",IF(stditems!C1116=56,"强化宝石",IF(stditems!C1116=0,"药品",IF(stditems!C1116=3,"卷轴",IF(stditems!C1116=43,"矿石",IF(stditems!C1116=2,"可使用物品",IF(stditems!C1116=64,"装备位置:腰带",IF(stditems!C1116=62,"装备位置:鞋子",IF(stditems!C1116=53,"装备位置:宝石\有气血石功能",IF(stditems!C1116=63,"装备位置:灵石",IF(stditems!C1116=65,"装备位置:官印",IF(stditems!C1116=90,"装备位置:灵玉",IF(OR(stditems!C1116=72,stditems!C1116=73,stditems!C1116=74),"装备位置:称号",IF(stditems!C1116=30,"装备位置:勋章",IF(stditems!C1116=28,"装备位置:马牌",IF(stditems!C1116=12,"装备位置:盾牌",IF(OR(stditems!C1116=66,stditems!C1116=67),"装备位置:时装衣服",IF(OR(stditems!C1116=68,stditems!C1116=69),"装备位置:时装武器",IF(OR(stditems!C1116=75,stditems!C1116=76,stditems!C1116=77),"装备位置:时装项链",IF(stditems!C1116=78,"装备位置:时装头盔",IF(OR(stditems!C1116=79,stditems!C1116=80),"装备位置:时装手镯",IF(OR(stditems!C1116=81,stditems!C1116=82),"装备位置:时装戒指",IF(stditems!C1116=83,"装备位置:时装勋章",IF(OR(stditems!C1116=84,stditems!C1116=85),"装备位置:时装腰带",IF(OR(stditems!C1116=86,stditems!C1116=87),"装备位置:时装靴子",IF(OR(stditems!C1116=88,stditems!C1116=89),"装备位置:时装宝石","其他物品"))))))))))))))))))))))))))))))))))))</f>
        <v>其他物品</v>
      </c>
      <c r="C1116" t="str">
        <f>IF(OR(stditems!C1116=5,stditems!C1116=10,stditems!C1116=11,stditems!C1116=30,stditems!C1116=16,stditems!C1116=12,stditems!C1116=25),0,IF(OR(stditems!C1116=15,stditems!C1116=19,stditems!C1116=20,stditems!C1116=21,stditems!C1116=22,stditems!C1116=23,stditems!C1116=24,stditems!C1116=26,stditems!C1116=28,stditems!C1116=29,stditems!C1116=30,stditems!C1116=53,stditems!C1116=62,stditems!C1116=63,stditems!C1116=64,stditems!C1116=65,stditems!C1116=90),stditems!D1116,""))</f>
        <v/>
      </c>
      <c r="D1116" t="str">
        <f>IF(ISNA( VLOOKUP(C1116,attrDesc!A:C,2,FALSE)),"", "\250/"&amp;VLOOKUP(C1116,attrDesc!A:C,2,FALSE)&amp;":"&amp;VLOOKUP(C1116,attrDesc!A:C,3,FALSE))</f>
        <v/>
      </c>
      <c r="F1116" t="s">
        <v>1949</v>
      </c>
      <c r="H1116" t="str">
        <f t="shared" si="76"/>
        <v>151/其他物品</v>
      </c>
      <c r="I1116" t="str">
        <f t="shared" si="77"/>
        <v>神魂碎片(大)=151/其他物品</v>
      </c>
      <c r="J1116" t="str">
        <f t="shared" si="78"/>
        <v>\168/[物品备注]\250/可以将武器和衣服铸魂</v>
      </c>
      <c r="K1116" t="str">
        <f t="shared" si="75"/>
        <v>神魂碎片(大)=\168/[物品备注]\250/可以将武器和衣服铸魂</v>
      </c>
    </row>
    <row r="1117" spans="1:11" x14ac:dyDescent="0.2">
      <c r="A1117" t="str">
        <f>IF(LEN(stditems!B1117)=0,"",stditems!B1117)</f>
        <v>生肖碎片</v>
      </c>
      <c r="B1117" t="str">
        <f>IF(stditems!C1117=15,"装备位置:头盔",IF(OR(stditems!C1117=19,stditems!C1117=20,stditems!C1117=21),"装备位置:项链",IF(OR(stditems!C1117=5,stditems!C1117=6),"装备位置:武器",IF(OR(stditems!C1117=10,stditems!C1117=11),"装备位置:衣服",IF(stditems!C1117=16,"装备位置:斗笠",IF(OR(stditems!C1117=22,stditems!C1117=23),"装备位置:戒指",IF(OR(stditems!C1117=24,stditems!C1117=26),"装备位置:手镯",IF(stditems!C1117=31,"双击使用物品",IF(stditems!C1117=4,"书籍,双击使用",IF(stditems!C1117=25,"装备位置:毒符",IF(stditems!C1117=41,"任务物品",IF(stditems!C1117=56,"强化宝石",IF(stditems!C1117=0,"药品",IF(stditems!C1117=3,"卷轴",IF(stditems!C1117=43,"矿石",IF(stditems!C1117=2,"可使用物品",IF(stditems!C1117=64,"装备位置:腰带",IF(stditems!C1117=62,"装备位置:鞋子",IF(stditems!C1117=53,"装备位置:宝石\有气血石功能",IF(stditems!C1117=63,"装备位置:灵石",IF(stditems!C1117=65,"装备位置:官印",IF(stditems!C1117=90,"装备位置:灵玉",IF(OR(stditems!C1117=72,stditems!C1117=73,stditems!C1117=74),"装备位置:称号",IF(stditems!C1117=30,"装备位置:勋章",IF(stditems!C1117=28,"装备位置:马牌",IF(stditems!C1117=12,"装备位置:盾牌",IF(OR(stditems!C1117=66,stditems!C1117=67),"装备位置:时装衣服",IF(OR(stditems!C1117=68,stditems!C1117=69),"装备位置:时装武器",IF(OR(stditems!C1117=75,stditems!C1117=76,stditems!C1117=77),"装备位置:时装项链",IF(stditems!C1117=78,"装备位置:时装头盔",IF(OR(stditems!C1117=79,stditems!C1117=80),"装备位置:时装手镯",IF(OR(stditems!C1117=81,stditems!C1117=82),"装备位置:时装戒指",IF(stditems!C1117=83,"装备位置:时装勋章",IF(OR(stditems!C1117=84,stditems!C1117=85),"装备位置:时装腰带",IF(OR(stditems!C1117=86,stditems!C1117=87),"装备位置:时装靴子",IF(OR(stditems!C1117=88,stditems!C1117=89),"装备位置:时装宝石","其他物品"))))))))))))))))))))))))))))))))))))</f>
        <v>其他物品</v>
      </c>
      <c r="C1117" t="str">
        <f>IF(OR(stditems!C1117=5,stditems!C1117=10,stditems!C1117=11,stditems!C1117=30,stditems!C1117=16,stditems!C1117=12,stditems!C1117=25),0,IF(OR(stditems!C1117=15,stditems!C1117=19,stditems!C1117=20,stditems!C1117=21,stditems!C1117=22,stditems!C1117=23,stditems!C1117=24,stditems!C1117=26,stditems!C1117=28,stditems!C1117=29,stditems!C1117=30,stditems!C1117=53,stditems!C1117=62,stditems!C1117=63,stditems!C1117=64,stditems!C1117=65,stditems!C1117=90),stditems!D1117,""))</f>
        <v/>
      </c>
      <c r="D1117" t="str">
        <f>IF(ISNA( VLOOKUP(C1117,attrDesc!A:C,2,FALSE)),"", "\250/"&amp;VLOOKUP(C1117,attrDesc!A:C,2,FALSE)&amp;":"&amp;VLOOKUP(C1117,attrDesc!A:C,3,FALSE))</f>
        <v/>
      </c>
      <c r="F1117" t="s">
        <v>2093</v>
      </c>
      <c r="H1117" t="str">
        <f t="shared" si="76"/>
        <v>151/其他物品</v>
      </c>
      <c r="I1117" t="str">
        <f t="shared" si="77"/>
        <v>生肖碎片=151/其他物品</v>
      </c>
      <c r="J1117" t="str">
        <f t="shared" si="78"/>
        <v>\168/[物品备注]\250/可以合成生肖和升级生肖等级</v>
      </c>
      <c r="K1117" t="str">
        <f t="shared" si="75"/>
        <v>生肖碎片=\168/[物品备注]\250/可以合成生肖和升级生肖等级</v>
      </c>
    </row>
    <row r="1118" spans="1:11" x14ac:dyDescent="0.2">
      <c r="A1118" t="str">
        <f>IF(LEN(stditems!B1118)=0,"",stditems!B1118)</f>
        <v>低级时装宝箱</v>
      </c>
      <c r="B1118" t="str">
        <f>IF(stditems!C1118=15,"装备位置:头盔",IF(OR(stditems!C1118=19,stditems!C1118=20,stditems!C1118=21),"装备位置:项链",IF(OR(stditems!C1118=5,stditems!C1118=6),"装备位置:武器",IF(OR(stditems!C1118=10,stditems!C1118=11),"装备位置:衣服",IF(stditems!C1118=16,"装备位置:斗笠",IF(OR(stditems!C1118=22,stditems!C1118=23),"装备位置:戒指",IF(OR(stditems!C1118=24,stditems!C1118=26),"装备位置:手镯",IF(stditems!C1118=31,"双击使用物品",IF(stditems!C1118=4,"书籍,双击使用",IF(stditems!C1118=25,"装备位置:毒符",IF(stditems!C1118=41,"任务物品",IF(stditems!C1118=56,"强化宝石",IF(stditems!C1118=0,"药品",IF(stditems!C1118=3,"卷轴",IF(stditems!C1118=43,"矿石",IF(stditems!C1118=2,"可使用物品",IF(stditems!C1118=64,"装备位置:腰带",IF(stditems!C1118=62,"装备位置:鞋子",IF(stditems!C1118=53,"装备位置:宝石\有气血石功能",IF(stditems!C1118=63,"装备位置:灵石",IF(stditems!C1118=65,"装备位置:官印",IF(stditems!C1118=90,"装备位置:灵玉",IF(OR(stditems!C1118=72,stditems!C1118=73,stditems!C1118=74),"装备位置:称号",IF(stditems!C1118=30,"装备位置:勋章",IF(stditems!C1118=28,"装备位置:马牌",IF(stditems!C1118=12,"装备位置:盾牌",IF(OR(stditems!C1118=66,stditems!C1118=67),"装备位置:时装衣服",IF(OR(stditems!C1118=68,stditems!C1118=69),"装备位置:时装武器",IF(OR(stditems!C1118=75,stditems!C1118=76,stditems!C1118=77),"装备位置:时装项链",IF(stditems!C1118=78,"装备位置:时装头盔",IF(OR(stditems!C1118=79,stditems!C1118=80),"装备位置:时装手镯",IF(OR(stditems!C1118=81,stditems!C1118=82),"装备位置:时装戒指",IF(stditems!C1118=83,"装备位置:时装勋章",IF(OR(stditems!C1118=84,stditems!C1118=85),"装备位置:时装腰带",IF(OR(stditems!C1118=86,stditems!C1118=87),"装备位置:时装靴子",IF(OR(stditems!C1118=88,stditems!C1118=89),"装备位置:时装宝石","其他物品"))))))))))))))))))))))))))))))))))))</f>
        <v>其他物品</v>
      </c>
      <c r="C1118" t="str">
        <f>IF(OR(stditems!C1118=5,stditems!C1118=10,stditems!C1118=11,stditems!C1118=30,stditems!C1118=16,stditems!C1118=12,stditems!C1118=25),0,IF(OR(stditems!C1118=15,stditems!C1118=19,stditems!C1118=20,stditems!C1118=21,stditems!C1118=22,stditems!C1118=23,stditems!C1118=24,stditems!C1118=26,stditems!C1118=28,stditems!C1118=29,stditems!C1118=30,stditems!C1118=53,stditems!C1118=62,stditems!C1118=63,stditems!C1118=64,stditems!C1118=65,stditems!C1118=90),stditems!D1118,""))</f>
        <v/>
      </c>
      <c r="D1118" t="str">
        <f>IF(ISNA( VLOOKUP(C1118,attrDesc!A:C,2,FALSE)),"", "\250/"&amp;VLOOKUP(C1118,attrDesc!A:C,2,FALSE)&amp;":"&amp;VLOOKUP(C1118,attrDesc!A:C,3,FALSE))</f>
        <v/>
      </c>
      <c r="F1118" t="s">
        <v>2108</v>
      </c>
      <c r="H1118" t="str">
        <f t="shared" si="76"/>
        <v>151/其他物品</v>
      </c>
      <c r="I1118" t="str">
        <f t="shared" si="77"/>
        <v>低级时装宝箱=151/其他物品</v>
      </c>
      <c r="J1118" t="str">
        <f t="shared" si="78"/>
        <v>\168/[物品备注]\250/打开之后随机获得一件低级时装\70/需要在锁匠处开启</v>
      </c>
      <c r="K1118" t="str">
        <f t="shared" si="75"/>
        <v>低级时装宝箱=\168/[物品备注]\250/打开之后随机获得一件低级时装\70/需要在锁匠处开启</v>
      </c>
    </row>
    <row r="1119" spans="1:11" x14ac:dyDescent="0.2">
      <c r="A1119" t="str">
        <f>IF(LEN(stditems!B1119)=0,"",stditems!B1119)</f>
        <v>低级时装宝箱(绑定)</v>
      </c>
      <c r="B1119" t="str">
        <f>IF(stditems!C1119=15,"装备位置:头盔",IF(OR(stditems!C1119=19,stditems!C1119=20,stditems!C1119=21),"装备位置:项链",IF(OR(stditems!C1119=5,stditems!C1119=6),"装备位置:武器",IF(OR(stditems!C1119=10,stditems!C1119=11),"装备位置:衣服",IF(stditems!C1119=16,"装备位置:斗笠",IF(OR(stditems!C1119=22,stditems!C1119=23),"装备位置:戒指",IF(OR(stditems!C1119=24,stditems!C1119=26),"装备位置:手镯",IF(stditems!C1119=31,"双击使用物品",IF(stditems!C1119=4,"书籍,双击使用",IF(stditems!C1119=25,"装备位置:毒符",IF(stditems!C1119=41,"任务物品",IF(stditems!C1119=56,"强化宝石",IF(stditems!C1119=0,"药品",IF(stditems!C1119=3,"卷轴",IF(stditems!C1119=43,"矿石",IF(stditems!C1119=2,"可使用物品",IF(stditems!C1119=64,"装备位置:腰带",IF(stditems!C1119=62,"装备位置:鞋子",IF(stditems!C1119=53,"装备位置:宝石\有气血石功能",IF(stditems!C1119=63,"装备位置:灵石",IF(stditems!C1119=65,"装备位置:官印",IF(stditems!C1119=90,"装备位置:灵玉",IF(OR(stditems!C1119=72,stditems!C1119=73,stditems!C1119=74),"装备位置:称号",IF(stditems!C1119=30,"装备位置:勋章",IF(stditems!C1119=28,"装备位置:马牌",IF(stditems!C1119=12,"装备位置:盾牌",IF(OR(stditems!C1119=66,stditems!C1119=67),"装备位置:时装衣服",IF(OR(stditems!C1119=68,stditems!C1119=69),"装备位置:时装武器",IF(OR(stditems!C1119=75,stditems!C1119=76,stditems!C1119=77),"装备位置:时装项链",IF(stditems!C1119=78,"装备位置:时装头盔",IF(OR(stditems!C1119=79,stditems!C1119=80),"装备位置:时装手镯",IF(OR(stditems!C1119=81,stditems!C1119=82),"装备位置:时装戒指",IF(stditems!C1119=83,"装备位置:时装勋章",IF(OR(stditems!C1119=84,stditems!C1119=85),"装备位置:时装腰带",IF(OR(stditems!C1119=86,stditems!C1119=87),"装备位置:时装靴子",IF(OR(stditems!C1119=88,stditems!C1119=89),"装备位置:时装宝石","其他物品"))))))))))))))))))))))))))))))))))))</f>
        <v>其他物品</v>
      </c>
      <c r="C1119" t="str">
        <f>IF(OR(stditems!C1120=5,stditems!C1120=10,stditems!C1120=11,stditems!C1120=30,stditems!C1120=16,stditems!C1120=12,stditems!C1120=25),0,IF(OR(stditems!C1120=15,stditems!C1120=19,stditems!C1120=20,stditems!C1120=21,stditems!C1120=22,stditems!C1120=23,stditems!C1120=24,stditems!C1120=26,stditems!C1120=28,stditems!C1120=29,stditems!C1120=30,stditems!C1120=53,stditems!C1120=62,stditems!C1120=63,stditems!C1120=64,stditems!C1120=65,stditems!C1120=90),stditems!D1120,""))</f>
        <v/>
      </c>
      <c r="D1119" t="str">
        <f>IF(ISNA( VLOOKUP(C1119,attrDesc!A:C,2,FALSE)),"", "\250/"&amp;VLOOKUP(C1119,attrDesc!A:C,2,FALSE)&amp;":"&amp;VLOOKUP(C1119,attrDesc!A:C,3,FALSE))</f>
        <v/>
      </c>
      <c r="F1119" t="s">
        <v>2109</v>
      </c>
      <c r="H1119" t="str">
        <f t="shared" si="76"/>
        <v>151/其他物品</v>
      </c>
      <c r="I1119" t="str">
        <f t="shared" si="77"/>
        <v>低级时装宝箱(绑定)=151/其他物品</v>
      </c>
      <c r="J1119" t="str">
        <f t="shared" si="78"/>
        <v>\168/[物品备注]\250/打开之后随机获得一件低级时装\253/获得之后将会绑定\70/需要在锁匠处开启</v>
      </c>
      <c r="K1119" t="str">
        <f t="shared" si="75"/>
        <v>低级时装宝箱(绑定)=\168/[物品备注]\250/打开之后随机获得一件低级时装\253/获得之后将会绑定\70/需要在锁匠处开启</v>
      </c>
    </row>
    <row r="1120" spans="1:11" x14ac:dyDescent="0.2">
      <c r="A1120" t="str">
        <f>IF(LEN(stditems!B1120)=0,"",stditems!B1120)</f>
        <v>高级时装宝箱</v>
      </c>
      <c r="B1120" t="str">
        <f>IF(stditems!C1120=15,"装备位置:头盔",IF(OR(stditems!C1120=19,stditems!C1120=20,stditems!C1120=21),"装备位置:项链",IF(OR(stditems!C1120=5,stditems!C1120=6),"装备位置:武器",IF(OR(stditems!C1120=10,stditems!C1120=11),"装备位置:衣服",IF(stditems!C1120=16,"装备位置:斗笠",IF(OR(stditems!C1120=22,stditems!C1120=23),"装备位置:戒指",IF(OR(stditems!C1120=24,stditems!C1120=26),"装备位置:手镯",IF(stditems!C1120=31,"双击使用物品",IF(stditems!C1120=4,"书籍,双击使用",IF(stditems!C1120=25,"装备位置:毒符",IF(stditems!C1120=41,"任务物品",IF(stditems!C1120=56,"强化宝石",IF(stditems!C1120=0,"药品",IF(stditems!C1120=3,"卷轴",IF(stditems!C1120=43,"矿石",IF(stditems!C1120=2,"可使用物品",IF(stditems!C1120=64,"装备位置:腰带",IF(stditems!C1120=62,"装备位置:鞋子",IF(stditems!C1120=53,"装备位置:宝石\有气血石功能",IF(stditems!C1120=63,"装备位置:灵石",IF(stditems!C1120=65,"装备位置:官印",IF(stditems!C1120=90,"装备位置:灵玉",IF(OR(stditems!C1120=72,stditems!C1120=73,stditems!C1120=74),"装备位置:称号",IF(stditems!C1120=30,"装备位置:勋章",IF(stditems!C1120=28,"装备位置:马牌",IF(stditems!C1120=12,"装备位置:盾牌",IF(OR(stditems!C1120=66,stditems!C1120=67),"装备位置:时装衣服",IF(OR(stditems!C1120=68,stditems!C1120=69),"装备位置:时装武器",IF(OR(stditems!C1120=75,stditems!C1120=76,stditems!C1120=77),"装备位置:时装项链",IF(stditems!C1120=78,"装备位置:时装头盔",IF(OR(stditems!C1120=79,stditems!C1120=80),"装备位置:时装手镯",IF(OR(stditems!C1120=81,stditems!C1120=82),"装备位置:时装戒指",IF(stditems!C1120=83,"装备位置:时装勋章",IF(OR(stditems!C1120=84,stditems!C1120=85),"装备位置:时装腰带",IF(OR(stditems!C1120=86,stditems!C1120=87),"装备位置:时装靴子",IF(OR(stditems!C1120=88,stditems!C1120=89),"装备位置:时装宝石","其他物品"))))))))))))))))))))))))))))))))))))</f>
        <v>其他物品</v>
      </c>
      <c r="C1120" t="str">
        <f>IF(OR(stditems!C1122=5,stditems!C1122=10,stditems!C1122=11,stditems!C1122=30,stditems!C1122=16,stditems!C1122=12,stditems!C1122=25),0,IF(OR(stditems!C1122=15,stditems!C1122=19,stditems!C1122=20,stditems!C1122=21,stditems!C1122=22,stditems!C1122=23,stditems!C1122=24,stditems!C1122=26,stditems!C1122=28,stditems!C1122=29,stditems!C1122=30,stditems!C1122=53,stditems!C1122=62,stditems!C1122=63,stditems!C1122=64,stditems!C1122=65,stditems!C1122=90),stditems!D1122,""))</f>
        <v/>
      </c>
      <c r="D1120" t="str">
        <f>IF(ISNA( VLOOKUP(C1120,attrDesc!A:C,2,FALSE)),"", "\250/"&amp;VLOOKUP(C1120,attrDesc!A:C,2,FALSE)&amp;":"&amp;VLOOKUP(C1120,attrDesc!A:C,3,FALSE))</f>
        <v/>
      </c>
      <c r="F1120" t="s">
        <v>2110</v>
      </c>
      <c r="H1120" t="str">
        <f t="shared" si="76"/>
        <v>151/其他物品</v>
      </c>
      <c r="I1120" t="str">
        <f t="shared" si="77"/>
        <v>高级时装宝箱=151/其他物品</v>
      </c>
      <c r="J1120" t="str">
        <f t="shared" si="78"/>
        <v>\168/[物品备注]\250/打开之后随机获得一件高级时装\70/需要在锁匠处开启</v>
      </c>
      <c r="K1120" t="str">
        <f t="shared" si="75"/>
        <v>高级时装宝箱=\168/[物品备注]\250/打开之后随机获得一件高级时装\70/需要在锁匠处开启</v>
      </c>
    </row>
    <row r="1121" spans="1:11" x14ac:dyDescent="0.2">
      <c r="A1121" t="str">
        <f>IF(LEN(stditems!B1121)=0,"",stditems!B1121)</f>
        <v>高级时装宝箱(绑定)</v>
      </c>
      <c r="B1121" t="str">
        <f>IF(stditems!C1121=15,"装备位置:头盔",IF(OR(stditems!C1121=19,stditems!C1121=20,stditems!C1121=21),"装备位置:项链",IF(OR(stditems!C1121=5,stditems!C1121=6),"装备位置:武器",IF(OR(stditems!C1121=10,stditems!C1121=11),"装备位置:衣服",IF(stditems!C1121=16,"装备位置:斗笠",IF(OR(stditems!C1121=22,stditems!C1121=23),"装备位置:戒指",IF(OR(stditems!C1121=24,stditems!C1121=26),"装备位置:手镯",IF(stditems!C1121=31,"双击使用物品",IF(stditems!C1121=4,"书籍,双击使用",IF(stditems!C1121=25,"装备位置:毒符",IF(stditems!C1121=41,"任务物品",IF(stditems!C1121=56,"强化宝石",IF(stditems!C1121=0,"药品",IF(stditems!C1121=3,"卷轴",IF(stditems!C1121=43,"矿石",IF(stditems!C1121=2,"可使用物品",IF(stditems!C1121=64,"装备位置:腰带",IF(stditems!C1121=62,"装备位置:鞋子",IF(stditems!C1121=53,"装备位置:宝石\有气血石功能",IF(stditems!C1121=63,"装备位置:灵石",IF(stditems!C1121=65,"装备位置:官印",IF(stditems!C1121=90,"装备位置:灵玉",IF(OR(stditems!C1121=72,stditems!C1121=73,stditems!C1121=74),"装备位置:称号",IF(stditems!C1121=30,"装备位置:勋章",IF(stditems!C1121=28,"装备位置:马牌",IF(stditems!C1121=12,"装备位置:盾牌",IF(OR(stditems!C1121=66,stditems!C1121=67),"装备位置:时装衣服",IF(OR(stditems!C1121=68,stditems!C1121=69),"装备位置:时装武器",IF(OR(stditems!C1121=75,stditems!C1121=76,stditems!C1121=77),"装备位置:时装项链",IF(stditems!C1121=78,"装备位置:时装头盔",IF(OR(stditems!C1121=79,stditems!C1121=80),"装备位置:时装手镯",IF(OR(stditems!C1121=81,stditems!C1121=82),"装备位置:时装戒指",IF(stditems!C1121=83,"装备位置:时装勋章",IF(OR(stditems!C1121=84,stditems!C1121=85),"装备位置:时装腰带",IF(OR(stditems!C1121=86,stditems!C1121=87),"装备位置:时装靴子",IF(OR(stditems!C1121=88,stditems!C1121=89),"装备位置:时装宝石","其他物品"))))))))))))))))))))))))))))))))))))</f>
        <v>其他物品</v>
      </c>
      <c r="C1121" t="str">
        <f>IF(OR(stditems!C1123=5,stditems!C1123=10,stditems!C1123=11,stditems!C1123=30,stditems!C1123=16,stditems!C1123=12,stditems!C1123=25),0,IF(OR(stditems!C1123=15,stditems!C1123=19,stditems!C1123=20,stditems!C1123=21,stditems!C1123=22,stditems!C1123=23,stditems!C1123=24,stditems!C1123=26,stditems!C1123=28,stditems!C1123=29,stditems!C1123=30,stditems!C1123=53,stditems!C1123=62,stditems!C1123=63,stditems!C1123=64,stditems!C1123=65,stditems!C1123=90),stditems!D1123,""))</f>
        <v/>
      </c>
      <c r="D1121" t="str">
        <f>IF(ISNA( VLOOKUP(C1121,attrDesc!A:C,2,FALSE)),"", "\250/"&amp;VLOOKUP(C1121,attrDesc!A:C,2,FALSE)&amp;":"&amp;VLOOKUP(C1121,attrDesc!A:C,3,FALSE))</f>
        <v/>
      </c>
      <c r="F1121" t="s">
        <v>2111</v>
      </c>
      <c r="H1121" t="str">
        <f t="shared" si="76"/>
        <v>151/其他物品</v>
      </c>
      <c r="I1121" t="str">
        <f t="shared" si="77"/>
        <v>高级时装宝箱(绑定)=151/其他物品</v>
      </c>
      <c r="J1121" t="str">
        <f t="shared" si="78"/>
        <v>\168/[物品备注]\250/打开之后随机获得一件高级时装\253/获得之后将会绑定\70/需要在锁匠处开启</v>
      </c>
      <c r="K1121" t="str">
        <f t="shared" si="75"/>
        <v>高级时装宝箱(绑定)=\168/[物品备注]\250/打开之后随机获得一件高级时装\253/获得之后将会绑定\70/需要在锁匠处开启</v>
      </c>
    </row>
    <row r="1122" spans="1:11" x14ac:dyDescent="0.2">
      <c r="A1122" t="str">
        <f>IF(LEN(stditems!B1122)=0,"",stditems!B1122)</f>
        <v>稀有时装宝箱</v>
      </c>
      <c r="B1122" t="str">
        <f>IF(stditems!C1122=15,"装备位置:头盔",IF(OR(stditems!C1122=19,stditems!C1122=20,stditems!C1122=21),"装备位置:项链",IF(OR(stditems!C1122=5,stditems!C1122=6),"装备位置:武器",IF(OR(stditems!C1122=10,stditems!C1122=11),"装备位置:衣服",IF(stditems!C1122=16,"装备位置:斗笠",IF(OR(stditems!C1122=22,stditems!C1122=23),"装备位置:戒指",IF(OR(stditems!C1122=24,stditems!C1122=26),"装备位置:手镯",IF(stditems!C1122=31,"双击使用物品",IF(stditems!C1122=4,"书籍,双击使用",IF(stditems!C1122=25,"装备位置:毒符",IF(stditems!C1122=41,"任务物品",IF(stditems!C1122=56,"强化宝石",IF(stditems!C1122=0,"药品",IF(stditems!C1122=3,"卷轴",IF(stditems!C1122=43,"矿石",IF(stditems!C1122=2,"可使用物品",IF(stditems!C1122=64,"装备位置:腰带",IF(stditems!C1122=62,"装备位置:鞋子",IF(stditems!C1122=53,"装备位置:宝石\有气血石功能",IF(stditems!C1122=63,"装备位置:灵石",IF(stditems!C1122=65,"装备位置:官印",IF(stditems!C1122=90,"装备位置:灵玉",IF(OR(stditems!C1122=72,stditems!C1122=73,stditems!C1122=74),"装备位置:称号",IF(stditems!C1122=30,"装备位置:勋章",IF(stditems!C1122=28,"装备位置:马牌",IF(stditems!C1122=12,"装备位置:盾牌",IF(OR(stditems!C1122=66,stditems!C1122=67),"装备位置:时装衣服",IF(OR(stditems!C1122=68,stditems!C1122=69),"装备位置:时装武器",IF(OR(stditems!C1122=75,stditems!C1122=76,stditems!C1122=77),"装备位置:时装项链",IF(stditems!C1122=78,"装备位置:时装头盔",IF(OR(stditems!C1122=79,stditems!C1122=80),"装备位置:时装手镯",IF(OR(stditems!C1122=81,stditems!C1122=82),"装备位置:时装戒指",IF(stditems!C1122=83,"装备位置:时装勋章",IF(OR(stditems!C1122=84,stditems!C1122=85),"装备位置:时装腰带",IF(OR(stditems!C1122=86,stditems!C1122=87),"装备位置:时装靴子",IF(OR(stditems!C1122=88,stditems!C1122=89),"装备位置:时装宝石","其他物品"))))))))))))))))))))))))))))))))))))</f>
        <v>其他物品</v>
      </c>
      <c r="C1122" t="str">
        <f>IF(OR(stditems!C1124=5,stditems!C1124=10,stditems!C1124=11,stditems!C1124=30,stditems!C1124=16,stditems!C1124=12,stditems!C1124=25),0,IF(OR(stditems!C1124=15,stditems!C1124=19,stditems!C1124=20,stditems!C1124=21,stditems!C1124=22,stditems!C1124=23,stditems!C1124=24,stditems!C1124=26,stditems!C1124=28,stditems!C1124=29,stditems!C1124=30,stditems!C1124=53,stditems!C1124=62,stditems!C1124=63,stditems!C1124=64,stditems!C1124=65,stditems!C1124=90),stditems!D1124,""))</f>
        <v/>
      </c>
      <c r="D1122" t="str">
        <f>IF(ISNA( VLOOKUP(C1122,attrDesc!A:C,2,FALSE)),"", "\250/"&amp;VLOOKUP(C1122,attrDesc!A:C,2,FALSE)&amp;":"&amp;VLOOKUP(C1122,attrDesc!A:C,3,FALSE))</f>
        <v/>
      </c>
      <c r="F1122" t="s">
        <v>2112</v>
      </c>
      <c r="H1122" t="str">
        <f t="shared" si="76"/>
        <v>151/其他物品</v>
      </c>
      <c r="I1122" t="str">
        <f t="shared" si="77"/>
        <v>稀有时装宝箱=151/其他物品</v>
      </c>
      <c r="J1122" t="str">
        <f t="shared" si="78"/>
        <v>\168/[物品备注]\250/打开之后随机获得一件稀有时装\70/需要在锁匠处开启</v>
      </c>
      <c r="K1122" t="str">
        <f t="shared" si="75"/>
        <v>稀有时装宝箱=\168/[物品备注]\250/打开之后随机获得一件稀有时装\70/需要在锁匠处开启</v>
      </c>
    </row>
    <row r="1123" spans="1:11" x14ac:dyDescent="0.2">
      <c r="A1123" t="str">
        <f>IF(LEN(stditems!B1123)=0,"",stditems!B1123)</f>
        <v>稀有时装宝箱(绑定)</v>
      </c>
      <c r="B1123" t="str">
        <f>IF(stditems!C1123=15,"装备位置:头盔",IF(OR(stditems!C1123=19,stditems!C1123=20,stditems!C1123=21),"装备位置:项链",IF(OR(stditems!C1123=5,stditems!C1123=6),"装备位置:武器",IF(OR(stditems!C1123=10,stditems!C1123=11),"装备位置:衣服",IF(stditems!C1123=16,"装备位置:斗笠",IF(OR(stditems!C1123=22,stditems!C1123=23),"装备位置:戒指",IF(OR(stditems!C1123=24,stditems!C1123=26),"装备位置:手镯",IF(stditems!C1123=31,"双击使用物品",IF(stditems!C1123=4,"书籍,双击使用",IF(stditems!C1123=25,"装备位置:毒符",IF(stditems!C1123=41,"任务物品",IF(stditems!C1123=56,"强化宝石",IF(stditems!C1123=0,"药品",IF(stditems!C1123=3,"卷轴",IF(stditems!C1123=43,"矿石",IF(stditems!C1123=2,"可使用物品",IF(stditems!C1123=64,"装备位置:腰带",IF(stditems!C1123=62,"装备位置:鞋子",IF(stditems!C1123=53,"装备位置:宝石\有气血石功能",IF(stditems!C1123=63,"装备位置:灵石",IF(stditems!C1123=65,"装备位置:官印",IF(stditems!C1123=90,"装备位置:灵玉",IF(OR(stditems!C1123=72,stditems!C1123=73,stditems!C1123=74),"装备位置:称号",IF(stditems!C1123=30,"装备位置:勋章",IF(stditems!C1123=28,"装备位置:马牌",IF(stditems!C1123=12,"装备位置:盾牌",IF(OR(stditems!C1123=66,stditems!C1123=67),"装备位置:时装衣服",IF(OR(stditems!C1123=68,stditems!C1123=69),"装备位置:时装武器",IF(OR(stditems!C1123=75,stditems!C1123=76,stditems!C1123=77),"装备位置:时装项链",IF(stditems!C1123=78,"装备位置:时装头盔",IF(OR(stditems!C1123=79,stditems!C1123=80),"装备位置:时装手镯",IF(OR(stditems!C1123=81,stditems!C1123=82),"装备位置:时装戒指",IF(stditems!C1123=83,"装备位置:时装勋章",IF(OR(stditems!C1123=84,stditems!C1123=85),"装备位置:时装腰带",IF(OR(stditems!C1123=86,stditems!C1123=87),"装备位置:时装靴子",IF(OR(stditems!C1123=88,stditems!C1123=89),"装备位置:时装宝石","其他物品"))))))))))))))))))))))))))))))))))))</f>
        <v>其他物品</v>
      </c>
      <c r="C1123" t="str">
        <f>IF(OR(stditems!C1125=5,stditems!C1125=10,stditems!C1125=11,stditems!C1125=30,stditems!C1125=16,stditems!C1125=12,stditems!C1125=25),0,IF(OR(stditems!C1125=15,stditems!C1125=19,stditems!C1125=20,stditems!C1125=21,stditems!C1125=22,stditems!C1125=23,stditems!C1125=24,stditems!C1125=26,stditems!C1125=28,stditems!C1125=29,stditems!C1125=30,stditems!C1125=53,stditems!C1125=62,stditems!C1125=63,stditems!C1125=64,stditems!C1125=65,stditems!C1125=90),stditems!D1125,""))</f>
        <v/>
      </c>
      <c r="D1123" t="str">
        <f>IF(ISNA( VLOOKUP(C1123,attrDesc!A:C,2,FALSE)),"", "\250/"&amp;VLOOKUP(C1123,attrDesc!A:C,2,FALSE)&amp;":"&amp;VLOOKUP(C1123,attrDesc!A:C,3,FALSE))</f>
        <v/>
      </c>
      <c r="F1123" t="s">
        <v>2113</v>
      </c>
      <c r="H1123" t="str">
        <f t="shared" si="76"/>
        <v>151/其他物品</v>
      </c>
      <c r="I1123" t="str">
        <f t="shared" si="77"/>
        <v>稀有时装宝箱(绑定)=151/其他物品</v>
      </c>
      <c r="J1123" t="str">
        <f t="shared" si="78"/>
        <v>\168/[物品备注]\250/打开之后随机获得一件稀有时装\253/获得之后将会绑定\70/需要在锁匠处开启</v>
      </c>
      <c r="K1123" t="str">
        <f t="shared" si="75"/>
        <v>稀有时装宝箱(绑定)=\168/[物品备注]\250/打开之后随机获得一件稀有时装\253/获得之后将会绑定\70/需要在锁匠处开启</v>
      </c>
    </row>
    <row r="1124" spans="1:11" x14ac:dyDescent="0.2">
      <c r="A1124" t="str">
        <f>IF(LEN(stditems!B1124)=0,"",stditems!B1124)</f>
        <v>生肖宝箱</v>
      </c>
      <c r="B1124" t="str">
        <f>IF(stditems!C1124=15,"装备位置:头盔",IF(OR(stditems!C1124=19,stditems!C1124=20,stditems!C1124=21),"装备位置:项链",IF(OR(stditems!C1124=5,stditems!C1124=6),"装备位置:武器",IF(OR(stditems!C1124=10,stditems!C1124=11),"装备位置:衣服",IF(stditems!C1124=16,"装备位置:斗笠",IF(OR(stditems!C1124=22,stditems!C1124=23),"装备位置:戒指",IF(OR(stditems!C1124=24,stditems!C1124=26),"装备位置:手镯",IF(stditems!C1124=31,"双击使用物品",IF(stditems!C1124=4,"书籍,双击使用",IF(stditems!C1124=25,"装备位置:毒符",IF(stditems!C1124=41,"任务物品",IF(stditems!C1124=56,"强化宝石",IF(stditems!C1124=0,"药品",IF(stditems!C1124=3,"卷轴",IF(stditems!C1124=43,"矿石",IF(stditems!C1124=2,"可使用物品",IF(stditems!C1124=64,"装备位置:腰带",IF(stditems!C1124=62,"装备位置:鞋子",IF(stditems!C1124=53,"装备位置:宝石\有气血石功能",IF(stditems!C1124=63,"装备位置:灵石",IF(stditems!C1124=65,"装备位置:官印",IF(stditems!C1124=90,"装备位置:灵玉",IF(OR(stditems!C1124=72,stditems!C1124=73,stditems!C1124=74),"装备位置:称号",IF(stditems!C1124=30,"装备位置:勋章",IF(stditems!C1124=28,"装备位置:马牌",IF(stditems!C1124=12,"装备位置:盾牌",IF(OR(stditems!C1124=66,stditems!C1124=67),"装备位置:时装衣服",IF(OR(stditems!C1124=68,stditems!C1124=69),"装备位置:时装武器",IF(OR(stditems!C1124=75,stditems!C1124=76,stditems!C1124=77),"装备位置:时装项链",IF(stditems!C1124=78,"装备位置:时装头盔",IF(OR(stditems!C1124=79,stditems!C1124=80),"装备位置:时装手镯",IF(OR(stditems!C1124=81,stditems!C1124=82),"装备位置:时装戒指",IF(stditems!C1124=83,"装备位置:时装勋章",IF(OR(stditems!C1124=84,stditems!C1124=85),"装备位置:时装腰带",IF(OR(stditems!C1124=86,stditems!C1124=87),"装备位置:时装靴子",IF(OR(stditems!C1124=88,stditems!C1124=89),"装备位置:时装宝石","其他物品"))))))))))))))))))))))))))))))))))))</f>
        <v>其他物品</v>
      </c>
      <c r="C1124" t="str">
        <f>IF(OR(stditems!C1126=5,stditems!C1126=10,stditems!C1126=11,stditems!C1126=30,stditems!C1126=16,stditems!C1126=12,stditems!C1126=25),0,IF(OR(stditems!C1126=15,stditems!C1126=19,stditems!C1126=20,stditems!C1126=21,stditems!C1126=22,stditems!C1126=23,stditems!C1126=24,stditems!C1126=26,stditems!C1126=28,stditems!C1126=29,stditems!C1126=30,stditems!C1126=53,stditems!C1126=62,stditems!C1126=63,stditems!C1126=64,stditems!C1126=65,stditems!C1126=90),stditems!D1126,""))</f>
        <v/>
      </c>
      <c r="D1124" t="str">
        <f>IF(ISNA( VLOOKUP(C1124,attrDesc!A:C,2,FALSE)),"", "\250/"&amp;VLOOKUP(C1124,attrDesc!A:C,2,FALSE)&amp;":"&amp;VLOOKUP(C1124,attrDesc!A:C,3,FALSE))</f>
        <v/>
      </c>
      <c r="F1124" t="s">
        <v>2114</v>
      </c>
      <c r="H1124" t="str">
        <f t="shared" si="76"/>
        <v>151/其他物品</v>
      </c>
      <c r="I1124" t="str">
        <f t="shared" si="77"/>
        <v>生肖宝箱=151/其他物品</v>
      </c>
      <c r="J1124" t="str">
        <f t="shared" si="78"/>
        <v>\168/[物品备注]\250/打开之后随机获得一件生肖\70/需要在锁匠处开启</v>
      </c>
      <c r="K1124" t="str">
        <f t="shared" si="75"/>
        <v>生肖宝箱=\168/[物品备注]\250/打开之后随机获得一件生肖\70/需要在锁匠处开启</v>
      </c>
    </row>
    <row r="1125" spans="1:11" x14ac:dyDescent="0.2">
      <c r="A1125" t="str">
        <f>IF(LEN(stditems!B1125)=0,"",stditems!B1125)</f>
        <v>生肖宝箱(绑定)</v>
      </c>
      <c r="B1125" t="str">
        <f>IF(stditems!C1125=15,"装备位置:头盔",IF(OR(stditems!C1125=19,stditems!C1125=20,stditems!C1125=21),"装备位置:项链",IF(OR(stditems!C1125=5,stditems!C1125=6),"装备位置:武器",IF(OR(stditems!C1125=10,stditems!C1125=11),"装备位置:衣服",IF(stditems!C1125=16,"装备位置:斗笠",IF(OR(stditems!C1125=22,stditems!C1125=23),"装备位置:戒指",IF(OR(stditems!C1125=24,stditems!C1125=26),"装备位置:手镯",IF(stditems!C1125=31,"双击使用物品",IF(stditems!C1125=4,"书籍,双击使用",IF(stditems!C1125=25,"装备位置:毒符",IF(stditems!C1125=41,"任务物品",IF(stditems!C1125=56,"强化宝石",IF(stditems!C1125=0,"药品",IF(stditems!C1125=3,"卷轴",IF(stditems!C1125=43,"矿石",IF(stditems!C1125=2,"可使用物品",IF(stditems!C1125=64,"装备位置:腰带",IF(stditems!C1125=62,"装备位置:鞋子",IF(stditems!C1125=53,"装备位置:宝石\有气血石功能",IF(stditems!C1125=63,"装备位置:灵石",IF(stditems!C1125=65,"装备位置:官印",IF(stditems!C1125=90,"装备位置:灵玉",IF(OR(stditems!C1125=72,stditems!C1125=73,stditems!C1125=74),"装备位置:称号",IF(stditems!C1125=30,"装备位置:勋章",IF(stditems!C1125=28,"装备位置:马牌",IF(stditems!C1125=12,"装备位置:盾牌",IF(OR(stditems!C1125=66,stditems!C1125=67),"装备位置:时装衣服",IF(OR(stditems!C1125=68,stditems!C1125=69),"装备位置:时装武器",IF(OR(stditems!C1125=75,stditems!C1125=76,stditems!C1125=77),"装备位置:时装项链",IF(stditems!C1125=78,"装备位置:时装头盔",IF(OR(stditems!C1125=79,stditems!C1125=80),"装备位置:时装手镯",IF(OR(stditems!C1125=81,stditems!C1125=82),"装备位置:时装戒指",IF(stditems!C1125=83,"装备位置:时装勋章",IF(OR(stditems!C1125=84,stditems!C1125=85),"装备位置:时装腰带",IF(OR(stditems!C1125=86,stditems!C1125=87),"装备位置:时装靴子",IF(OR(stditems!C1125=88,stditems!C1125=89),"装备位置:时装宝石","其他物品"))))))))))))))))))))))))))))))))))))</f>
        <v>其他物品</v>
      </c>
      <c r="C1125" t="str">
        <f>IF(OR(stditems!C1127=5,stditems!C1127=10,stditems!C1127=11,stditems!C1127=30,stditems!C1127=16,stditems!C1127=12,stditems!C1127=25),0,IF(OR(stditems!C1127=15,stditems!C1127=19,stditems!C1127=20,stditems!C1127=21,stditems!C1127=22,stditems!C1127=23,stditems!C1127=24,stditems!C1127=26,stditems!C1127=28,stditems!C1127=29,stditems!C1127=30,stditems!C1127=53,stditems!C1127=62,stditems!C1127=63,stditems!C1127=64,stditems!C1127=65,stditems!C1127=90),stditems!D1127,""))</f>
        <v/>
      </c>
      <c r="D1125" t="str">
        <f>IF(ISNA( VLOOKUP(C1125,attrDesc!A:C,2,FALSE)),"", "\250/"&amp;VLOOKUP(C1125,attrDesc!A:C,2,FALSE)&amp;":"&amp;VLOOKUP(C1125,attrDesc!A:C,3,FALSE))</f>
        <v/>
      </c>
      <c r="F1125" t="s">
        <v>2115</v>
      </c>
      <c r="H1125" t="str">
        <f t="shared" si="76"/>
        <v>151/其他物品</v>
      </c>
      <c r="I1125" t="str">
        <f t="shared" si="77"/>
        <v>生肖宝箱(绑定)=151/其他物品</v>
      </c>
      <c r="J1125" t="str">
        <f t="shared" si="78"/>
        <v>\168/[物品备注]\250/打开之后随机获得一件生肖\253/获得之后将会绑定\70/需要在锁匠处开启</v>
      </c>
      <c r="K1125" t="str">
        <f t="shared" si="75"/>
        <v>生肖宝箱(绑定)=\168/[物品备注]\250/打开之后随机获得一件生肖\253/获得之后将会绑定\70/需要在锁匠处开启</v>
      </c>
    </row>
    <row r="1126" spans="1:11" x14ac:dyDescent="0.2">
      <c r="A1126" t="str">
        <f>IF(LEN(stditems!B1126)=0,"",stditems!B1126)</f>
        <v>八卦宝箱</v>
      </c>
      <c r="B1126" t="str">
        <f>IF(stditems!C1126=15,"装备位置:头盔",IF(OR(stditems!C1126=19,stditems!C1126=20,stditems!C1126=21),"装备位置:项链",IF(OR(stditems!C1126=5,stditems!C1126=6),"装备位置:武器",IF(OR(stditems!C1126=10,stditems!C1126=11),"装备位置:衣服",IF(stditems!C1126=16,"装备位置:斗笠",IF(OR(stditems!C1126=22,stditems!C1126=23),"装备位置:戒指",IF(OR(stditems!C1126=24,stditems!C1126=26),"装备位置:手镯",IF(stditems!C1126=31,"双击使用物品",IF(stditems!C1126=4,"书籍,双击使用",IF(stditems!C1126=25,"装备位置:毒符",IF(stditems!C1126=41,"任务物品",IF(stditems!C1126=56,"强化宝石",IF(stditems!C1126=0,"药品",IF(stditems!C1126=3,"卷轴",IF(stditems!C1126=43,"矿石",IF(stditems!C1126=2,"可使用物品",IF(stditems!C1126=64,"装备位置:腰带",IF(stditems!C1126=62,"装备位置:鞋子",IF(stditems!C1126=53,"装备位置:宝石\有气血石功能",IF(stditems!C1126=63,"装备位置:灵石",IF(stditems!C1126=65,"装备位置:官印",IF(stditems!C1126=90,"装备位置:灵玉",IF(OR(stditems!C1126=72,stditems!C1126=73,stditems!C1126=74),"装备位置:称号",IF(stditems!C1126=30,"装备位置:勋章",IF(stditems!C1126=28,"装备位置:马牌",IF(stditems!C1126=12,"装备位置:盾牌",IF(OR(stditems!C1126=66,stditems!C1126=67),"装备位置:时装衣服",IF(OR(stditems!C1126=68,stditems!C1126=69),"装备位置:时装武器",IF(OR(stditems!C1126=75,stditems!C1126=76,stditems!C1126=77),"装备位置:时装项链",IF(stditems!C1126=78,"装备位置:时装头盔",IF(OR(stditems!C1126=79,stditems!C1126=80),"装备位置:时装手镯",IF(OR(stditems!C1126=81,stditems!C1126=82),"装备位置:时装戒指",IF(stditems!C1126=83,"装备位置:时装勋章",IF(OR(stditems!C1126=84,stditems!C1126=85),"装备位置:时装腰带",IF(OR(stditems!C1126=86,stditems!C1126=87),"装备位置:时装靴子",IF(OR(stditems!C1126=88,stditems!C1126=89),"装备位置:时装宝石","其他物品"))))))))))))))))))))))))))))))))))))</f>
        <v>其他物品</v>
      </c>
      <c r="C1126" t="str">
        <f>IF(OR(stditems!C1128=5,stditems!C1128=10,stditems!C1128=11,stditems!C1128=30,stditems!C1128=16,stditems!C1128=12,stditems!C1128=25),0,IF(OR(stditems!C1128=15,stditems!C1128=19,stditems!C1128=20,stditems!C1128=21,stditems!C1128=22,stditems!C1128=23,stditems!C1128=24,stditems!C1128=26,stditems!C1128=28,stditems!C1128=29,stditems!C1128=30,stditems!C1128=53,stditems!C1128=62,stditems!C1128=63,stditems!C1128=64,stditems!C1128=65,stditems!C1128=90),stditems!D1128,""))</f>
        <v/>
      </c>
      <c r="D1126" t="str">
        <f>IF(ISNA( VLOOKUP(C1126,attrDesc!A:C,2,FALSE)),"", "\250/"&amp;VLOOKUP(C1126,attrDesc!A:C,2,FALSE)&amp;":"&amp;VLOOKUP(C1126,attrDesc!A:C,3,FALSE))</f>
        <v/>
      </c>
      <c r="F1126" t="s">
        <v>2116</v>
      </c>
      <c r="H1126" t="str">
        <f t="shared" si="76"/>
        <v>151/其他物品</v>
      </c>
      <c r="I1126" t="str">
        <f t="shared" si="77"/>
        <v>八卦宝箱=151/其他物品</v>
      </c>
      <c r="J1126" t="str">
        <f t="shared" si="78"/>
        <v>\168/[物品备注]\250/打开之后随机获得一件八卦首饰\70/需要在锁匠处开启</v>
      </c>
      <c r="K1126" t="str">
        <f t="shared" si="75"/>
        <v>八卦宝箱=\168/[物品备注]\250/打开之后随机获得一件八卦首饰\70/需要在锁匠处开启</v>
      </c>
    </row>
    <row r="1127" spans="1:11" x14ac:dyDescent="0.2">
      <c r="A1127" t="str">
        <f>IF(LEN(stditems!B1127)=0,"",stditems!B1127)</f>
        <v>八卦宝箱(绑定)</v>
      </c>
      <c r="B1127" t="str">
        <f>IF(stditems!C1127=15,"装备位置:头盔",IF(OR(stditems!C1127=19,stditems!C1127=20,stditems!C1127=21),"装备位置:项链",IF(OR(stditems!C1127=5,stditems!C1127=6),"装备位置:武器",IF(OR(stditems!C1127=10,stditems!C1127=11),"装备位置:衣服",IF(stditems!C1127=16,"装备位置:斗笠",IF(OR(stditems!C1127=22,stditems!C1127=23),"装备位置:戒指",IF(OR(stditems!C1127=24,stditems!C1127=26),"装备位置:手镯",IF(stditems!C1127=31,"双击使用物品",IF(stditems!C1127=4,"书籍,双击使用",IF(stditems!C1127=25,"装备位置:毒符",IF(stditems!C1127=41,"任务物品",IF(stditems!C1127=56,"强化宝石",IF(stditems!C1127=0,"药品",IF(stditems!C1127=3,"卷轴",IF(stditems!C1127=43,"矿石",IF(stditems!C1127=2,"可使用物品",IF(stditems!C1127=64,"装备位置:腰带",IF(stditems!C1127=62,"装备位置:鞋子",IF(stditems!C1127=53,"装备位置:宝石\有气血石功能",IF(stditems!C1127=63,"装备位置:灵石",IF(stditems!C1127=65,"装备位置:官印",IF(stditems!C1127=90,"装备位置:灵玉",IF(OR(stditems!C1127=72,stditems!C1127=73,stditems!C1127=74),"装备位置:称号",IF(stditems!C1127=30,"装备位置:勋章",IF(stditems!C1127=28,"装备位置:马牌",IF(stditems!C1127=12,"装备位置:盾牌",IF(OR(stditems!C1127=66,stditems!C1127=67),"装备位置:时装衣服",IF(OR(stditems!C1127=68,stditems!C1127=69),"装备位置:时装武器",IF(OR(stditems!C1127=75,stditems!C1127=76,stditems!C1127=77),"装备位置:时装项链",IF(stditems!C1127=78,"装备位置:时装头盔",IF(OR(stditems!C1127=79,stditems!C1127=80),"装备位置:时装手镯",IF(OR(stditems!C1127=81,stditems!C1127=82),"装备位置:时装戒指",IF(stditems!C1127=83,"装备位置:时装勋章",IF(OR(stditems!C1127=84,stditems!C1127=85),"装备位置:时装腰带",IF(OR(stditems!C1127=86,stditems!C1127=87),"装备位置:时装靴子",IF(OR(stditems!C1127=88,stditems!C1127=89),"装备位置:时装宝石","其他物品"))))))))))))))))))))))))))))))))))))</f>
        <v>其他物品</v>
      </c>
      <c r="C1127" t="str">
        <f>IF(OR(stditems!C1129=5,stditems!C1129=10,stditems!C1129=11,stditems!C1129=30,stditems!C1129=16,stditems!C1129=12,stditems!C1129=25),0,IF(OR(stditems!C1129=15,stditems!C1129=19,stditems!C1129=20,stditems!C1129=21,stditems!C1129=22,stditems!C1129=23,stditems!C1129=24,stditems!C1129=26,stditems!C1129=28,stditems!C1129=29,stditems!C1129=30,stditems!C1129=53,stditems!C1129=62,stditems!C1129=63,stditems!C1129=64,stditems!C1129=65,stditems!C1129=90),stditems!D1129,""))</f>
        <v/>
      </c>
      <c r="D1127" t="str">
        <f>IF(ISNA( VLOOKUP(C1127,attrDesc!A:C,2,FALSE)),"", "\250/"&amp;VLOOKUP(C1127,attrDesc!A:C,2,FALSE)&amp;":"&amp;VLOOKUP(C1127,attrDesc!A:C,3,FALSE))</f>
        <v/>
      </c>
      <c r="F1127" t="s">
        <v>2117</v>
      </c>
      <c r="H1127" t="str">
        <f t="shared" si="76"/>
        <v>151/其他物品</v>
      </c>
      <c r="I1127" t="str">
        <f t="shared" si="77"/>
        <v>八卦宝箱(绑定)=151/其他物品</v>
      </c>
      <c r="J1127" t="str">
        <f t="shared" si="78"/>
        <v>\168/[物品备注]\250/打开之后随机获得一件八卦首饰\253/获得之后将会绑定\70/需要在锁匠处开启</v>
      </c>
      <c r="K1127" t="str">
        <f t="shared" si="75"/>
        <v>八卦宝箱(绑定)=\168/[物品备注]\250/打开之后随机获得一件八卦首饰\253/获得之后将会绑定\70/需要在锁匠处开启</v>
      </c>
    </row>
    <row r="1128" spans="1:11" x14ac:dyDescent="0.2">
      <c r="A1128" t="str">
        <f>IF(LEN(stditems!B1128)=0,"",stditems!B1128)</f>
        <v>五行宝箱</v>
      </c>
      <c r="B1128" t="str">
        <f>IF(stditems!C1128=15,"装备位置:头盔",IF(OR(stditems!C1128=19,stditems!C1128=20,stditems!C1128=21),"装备位置:项链",IF(OR(stditems!C1128=5,stditems!C1128=6),"装备位置:武器",IF(OR(stditems!C1128=10,stditems!C1128=11),"装备位置:衣服",IF(stditems!C1128=16,"装备位置:斗笠",IF(OR(stditems!C1128=22,stditems!C1128=23),"装备位置:戒指",IF(OR(stditems!C1128=24,stditems!C1128=26),"装备位置:手镯",IF(stditems!C1128=31,"双击使用物品",IF(stditems!C1128=4,"书籍,双击使用",IF(stditems!C1128=25,"装备位置:毒符",IF(stditems!C1128=41,"任务物品",IF(stditems!C1128=56,"强化宝石",IF(stditems!C1128=0,"药品",IF(stditems!C1128=3,"卷轴",IF(stditems!C1128=43,"矿石",IF(stditems!C1128=2,"可使用物品",IF(stditems!C1128=64,"装备位置:腰带",IF(stditems!C1128=62,"装备位置:鞋子",IF(stditems!C1128=53,"装备位置:宝石\有气血石功能",IF(stditems!C1128=63,"装备位置:灵石",IF(stditems!C1128=65,"装备位置:官印",IF(stditems!C1128=90,"装备位置:灵玉",IF(OR(stditems!C1128=72,stditems!C1128=73,stditems!C1128=74),"装备位置:称号",IF(stditems!C1128=30,"装备位置:勋章",IF(stditems!C1128=28,"装备位置:马牌",IF(stditems!C1128=12,"装备位置:盾牌",IF(OR(stditems!C1128=66,stditems!C1128=67),"装备位置:时装衣服",IF(OR(stditems!C1128=68,stditems!C1128=69),"装备位置:时装武器",IF(OR(stditems!C1128=75,stditems!C1128=76,stditems!C1128=77),"装备位置:时装项链",IF(stditems!C1128=78,"装备位置:时装头盔",IF(OR(stditems!C1128=79,stditems!C1128=80),"装备位置:时装手镯",IF(OR(stditems!C1128=81,stditems!C1128=82),"装备位置:时装戒指",IF(stditems!C1128=83,"装备位置:时装勋章",IF(OR(stditems!C1128=84,stditems!C1128=85),"装备位置:时装腰带",IF(OR(stditems!C1128=86,stditems!C1128=87),"装备位置:时装靴子",IF(OR(stditems!C1128=88,stditems!C1128=89),"装备位置:时装宝石","其他物品"))))))))))))))))))))))))))))))))))))</f>
        <v>其他物品</v>
      </c>
      <c r="C1128" t="str">
        <f>IF(OR(stditems!C1130=5,stditems!C1130=10,stditems!C1130=11,stditems!C1130=30,stditems!C1130=16,stditems!C1130=12,stditems!C1130=25),0,IF(OR(stditems!C1130=15,stditems!C1130=19,stditems!C1130=20,stditems!C1130=21,stditems!C1130=22,stditems!C1130=23,stditems!C1130=24,stditems!C1130=26,stditems!C1130=28,stditems!C1130=29,stditems!C1130=30,stditems!C1130=53,stditems!C1130=62,stditems!C1130=63,stditems!C1130=64,stditems!C1130=65,stditems!C1130=90),stditems!D1130,""))</f>
        <v/>
      </c>
      <c r="D1128" t="str">
        <f>IF(ISNA( VLOOKUP(C1128,attrDesc!A:C,2,FALSE)),"", "\250/"&amp;VLOOKUP(C1128,attrDesc!A:C,2,FALSE)&amp;":"&amp;VLOOKUP(C1128,attrDesc!A:C,3,FALSE))</f>
        <v/>
      </c>
      <c r="F1128" t="s">
        <v>2118</v>
      </c>
      <c r="H1128" t="str">
        <f t="shared" si="76"/>
        <v>151/其他物品</v>
      </c>
      <c r="I1128" t="str">
        <f t="shared" si="77"/>
        <v>五行宝箱=151/其他物品</v>
      </c>
      <c r="J1128" t="str">
        <f t="shared" si="78"/>
        <v>\168/[物品备注]\250/打开之后随机获得一件五行首饰\70/需要在锁匠处开启</v>
      </c>
      <c r="K1128" t="str">
        <f t="shared" si="75"/>
        <v>五行宝箱=\168/[物品备注]\250/打开之后随机获得一件五行首饰\70/需要在锁匠处开启</v>
      </c>
    </row>
    <row r="1129" spans="1:11" x14ac:dyDescent="0.2">
      <c r="A1129" t="str">
        <f>IF(LEN(stditems!B1129)=0,"",stditems!B1129)</f>
        <v>五行宝箱(绑定)</v>
      </c>
      <c r="B1129" t="str">
        <f>IF(stditems!C1129=15,"装备位置:头盔",IF(OR(stditems!C1129=19,stditems!C1129=20,stditems!C1129=21),"装备位置:项链",IF(OR(stditems!C1129=5,stditems!C1129=6),"装备位置:武器",IF(OR(stditems!C1129=10,stditems!C1129=11),"装备位置:衣服",IF(stditems!C1129=16,"装备位置:斗笠",IF(OR(stditems!C1129=22,stditems!C1129=23),"装备位置:戒指",IF(OR(stditems!C1129=24,stditems!C1129=26),"装备位置:手镯",IF(stditems!C1129=31,"双击使用物品",IF(stditems!C1129=4,"书籍,双击使用",IF(stditems!C1129=25,"装备位置:毒符",IF(stditems!C1129=41,"任务物品",IF(stditems!C1129=56,"强化宝石",IF(stditems!C1129=0,"药品",IF(stditems!C1129=3,"卷轴",IF(stditems!C1129=43,"矿石",IF(stditems!C1129=2,"可使用物品",IF(stditems!C1129=64,"装备位置:腰带",IF(stditems!C1129=62,"装备位置:鞋子",IF(stditems!C1129=53,"装备位置:宝石\有气血石功能",IF(stditems!C1129=63,"装备位置:灵石",IF(stditems!C1129=65,"装备位置:官印",IF(stditems!C1129=90,"装备位置:灵玉",IF(OR(stditems!C1129=72,stditems!C1129=73,stditems!C1129=74),"装备位置:称号",IF(stditems!C1129=30,"装备位置:勋章",IF(stditems!C1129=28,"装备位置:马牌",IF(stditems!C1129=12,"装备位置:盾牌",IF(OR(stditems!C1129=66,stditems!C1129=67),"装备位置:时装衣服",IF(OR(stditems!C1129=68,stditems!C1129=69),"装备位置:时装武器",IF(OR(stditems!C1129=75,stditems!C1129=76,stditems!C1129=77),"装备位置:时装项链",IF(stditems!C1129=78,"装备位置:时装头盔",IF(OR(stditems!C1129=79,stditems!C1129=80),"装备位置:时装手镯",IF(OR(stditems!C1129=81,stditems!C1129=82),"装备位置:时装戒指",IF(stditems!C1129=83,"装备位置:时装勋章",IF(OR(stditems!C1129=84,stditems!C1129=85),"装备位置:时装腰带",IF(OR(stditems!C1129=86,stditems!C1129=87),"装备位置:时装靴子",IF(OR(stditems!C1129=88,stditems!C1129=89),"装备位置:时装宝石","其他物品"))))))))))))))))))))))))))))))))))))</f>
        <v>其他物品</v>
      </c>
      <c r="C1129" t="str">
        <f>IF(OR(stditems!C1131=5,stditems!C1131=10,stditems!C1131=11,stditems!C1131=30,stditems!C1131=16,stditems!C1131=12,stditems!C1131=25),0,IF(OR(stditems!C1131=15,stditems!C1131=19,stditems!C1131=20,stditems!C1131=21,stditems!C1131=22,stditems!C1131=23,stditems!C1131=24,stditems!C1131=26,stditems!C1131=28,stditems!C1131=29,stditems!C1131=30,stditems!C1131=53,stditems!C1131=62,stditems!C1131=63,stditems!C1131=64,stditems!C1131=65,stditems!C1131=90),stditems!D1131,""))</f>
        <v/>
      </c>
      <c r="D1129" t="str">
        <f>IF(ISNA( VLOOKUP(C1129,attrDesc!A:C,2,FALSE)),"", "\250/"&amp;VLOOKUP(C1129,attrDesc!A:C,2,FALSE)&amp;":"&amp;VLOOKUP(C1129,attrDesc!A:C,3,FALSE))</f>
        <v/>
      </c>
      <c r="F1129" t="s">
        <v>2119</v>
      </c>
      <c r="H1129" t="str">
        <f t="shared" si="76"/>
        <v>151/其他物品</v>
      </c>
      <c r="I1129" t="str">
        <f t="shared" si="77"/>
        <v>五行宝箱(绑定)=151/其他物品</v>
      </c>
      <c r="J1129" t="str">
        <f t="shared" si="78"/>
        <v>\168/[物品备注]\250/打开之后随机获得一件五行首饰\253/获得之后将会绑定\70/需要在锁匠处开启</v>
      </c>
      <c r="K1129" t="str">
        <f t="shared" si="75"/>
        <v>五行宝箱(绑定)=\168/[物品备注]\250/打开之后随机获得一件五行首饰\253/获得之后将会绑定\70/需要在锁匠处开启</v>
      </c>
    </row>
    <row r="1130" spans="1:11" x14ac:dyDescent="0.2">
      <c r="A1130" t="str">
        <f>IF(LEN(stditems!B1130)=0,"",stditems!B1130)</f>
        <v/>
      </c>
      <c r="B1130" t="str">
        <f>IF(stditems!C1130=15,"装备位置:头盔",IF(OR(stditems!C1130=19,stditems!C1130=20,stditems!C1130=21),"装备位置:项链",IF(OR(stditems!C1130=5,stditems!C1130=6),"装备位置:武器",IF(OR(stditems!C1130=10,stditems!C1130=11),"装备位置:衣服",IF(stditems!C1130=16,"装备位置:斗笠",IF(OR(stditems!C1130=22,stditems!C1130=23),"装备位置:戒指",IF(OR(stditems!C1130=24,stditems!C1130=26),"装备位置:手镯",IF(stditems!C1130=31,"双击使用物品",IF(stditems!C1130=4,"书籍,双击使用",IF(stditems!C1130=25,"装备位置:毒符",IF(stditems!C1130=41,"任务物品",IF(stditems!C1130=56,"强化宝石",IF(stditems!C1130=0,"药品",IF(stditems!C1130=3,"卷轴",IF(stditems!C1130=43,"矿石",IF(stditems!C1130=2,"可使用物品",IF(stditems!C1130=64,"装备位置:腰带",IF(stditems!C1130=62,"装备位置:鞋子",IF(stditems!C1130=53,"装备位置:宝石\有气血石功能",IF(stditems!C1130=63,"装备位置:灵石",IF(stditems!C1130=65,"装备位置:官印",IF(stditems!C1130=90,"装备位置:灵玉",IF(OR(stditems!C1130=72,stditems!C1130=73,stditems!C1130=74),"装备位置:称号",IF(stditems!C1130=30,"装备位置:勋章",IF(stditems!C1130=28,"装备位置:马牌",IF(stditems!C1130=12,"装备位置:盾牌",IF(OR(stditems!C1130=66,stditems!C1130=67),"装备位置:时装衣服",IF(OR(stditems!C1130=68,stditems!C1130=69),"装备位置:时装武器",IF(OR(stditems!C1130=75,stditems!C1130=76,stditems!C1130=77),"装备位置:时装项链",IF(stditems!C1130=78,"装备位置:时装头盔",IF(OR(stditems!C1130=79,stditems!C1130=80),"装备位置:时装手镯",IF(OR(stditems!C1130=81,stditems!C1130=82),"装备位置:时装戒指",IF(stditems!C1130=83,"装备位置:时装勋章",IF(OR(stditems!C1130=84,stditems!C1130=85),"装备位置:时装腰带",IF(OR(stditems!C1130=86,stditems!C1130=87),"装备位置:时装靴子",IF(OR(stditems!C1130=88,stditems!C1130=89),"装备位置:时装宝石","其他物品"))))))))))))))))))))))))))))))))))))</f>
        <v>药品</v>
      </c>
      <c r="C1130" t="str">
        <f>IF(OR(stditems!C1132=5,stditems!C1132=10,stditems!C1132=11,stditems!C1132=30,stditems!C1132=16,stditems!C1132=12,stditems!C1132=25),0,IF(OR(stditems!C1132=15,stditems!C1132=19,stditems!C1132=20,stditems!C1132=21,stditems!C1132=22,stditems!C1132=23,stditems!C1132=24,stditems!C1132=26,stditems!C1132=28,stditems!C1132=29,stditems!C1132=30,stditems!C1132=53,stditems!C1132=62,stditems!C1132=63,stditems!C1132=64,stditems!C1132=65,stditems!C1132=90),stditems!D1132,""))</f>
        <v/>
      </c>
      <c r="D1130" t="str">
        <f>IF(ISNA( VLOOKUP(C1130,attrDesc!A:C,2,FALSE)),"", "\250/"&amp;VLOOKUP(C1130,attrDesc!A:C,2,FALSE)&amp;":"&amp;VLOOKUP(C1130,attrDesc!A:C,3,FALSE))</f>
        <v/>
      </c>
      <c r="H1130" t="str">
        <f t="shared" si="76"/>
        <v/>
      </c>
      <c r="I1130" t="str">
        <f t="shared" si="77"/>
        <v/>
      </c>
      <c r="J1130" t="str">
        <f t="shared" si="78"/>
        <v/>
      </c>
      <c r="K1130" t="str">
        <f t="shared" si="75"/>
        <v/>
      </c>
    </row>
    <row r="1131" spans="1:11" x14ac:dyDescent="0.2">
      <c r="A1131" t="str">
        <f>IF(LEN(stditems!B1131)=0,"",stditems!B1131)</f>
        <v/>
      </c>
      <c r="B1131" t="str">
        <f>IF(stditems!C1131=15,"装备位置:头盔",IF(OR(stditems!C1131=19,stditems!C1131=20,stditems!C1131=21),"装备位置:项链",IF(OR(stditems!C1131=5,stditems!C1131=6),"装备位置:武器",IF(OR(stditems!C1131=10,stditems!C1131=11),"装备位置:衣服",IF(stditems!C1131=16,"装备位置:斗笠",IF(OR(stditems!C1131=22,stditems!C1131=23),"装备位置:戒指",IF(OR(stditems!C1131=24,stditems!C1131=26),"装备位置:手镯",IF(stditems!C1131=31,"双击使用物品",IF(stditems!C1131=4,"书籍,双击使用",IF(stditems!C1131=25,"装备位置:毒符",IF(stditems!C1131=41,"任务物品",IF(stditems!C1131=56,"强化宝石",IF(stditems!C1131=0,"药品",IF(stditems!C1131=3,"卷轴",IF(stditems!C1131=43,"矿石",IF(stditems!C1131=2,"可使用物品",IF(stditems!C1131=64,"装备位置:腰带",IF(stditems!C1131=62,"装备位置:鞋子",IF(stditems!C1131=53,"装备位置:宝石\有气血石功能",IF(stditems!C1131=63,"装备位置:灵石",IF(stditems!C1131=65,"装备位置:官印",IF(stditems!C1131=90,"装备位置:灵玉",IF(OR(stditems!C1131=72,stditems!C1131=73,stditems!C1131=74),"装备位置:称号",IF(stditems!C1131=30,"装备位置:勋章",IF(stditems!C1131=28,"装备位置:马牌",IF(stditems!C1131=12,"装备位置:盾牌",IF(OR(stditems!C1131=66,stditems!C1131=67),"装备位置:时装衣服",IF(OR(stditems!C1131=68,stditems!C1131=69),"装备位置:时装武器",IF(OR(stditems!C1131=75,stditems!C1131=76,stditems!C1131=77),"装备位置:时装项链",IF(stditems!C1131=78,"装备位置:时装头盔",IF(OR(stditems!C1131=79,stditems!C1131=80),"装备位置:时装手镯",IF(OR(stditems!C1131=81,stditems!C1131=82),"装备位置:时装戒指",IF(stditems!C1131=83,"装备位置:时装勋章",IF(OR(stditems!C1131=84,stditems!C1131=85),"装备位置:时装腰带",IF(OR(stditems!C1131=86,stditems!C1131=87),"装备位置:时装靴子",IF(OR(stditems!C1131=88,stditems!C1131=89),"装备位置:时装宝石","其他物品"))))))))))))))))))))))))))))))))))))</f>
        <v>药品</v>
      </c>
      <c r="C1131" t="str">
        <f>IF(OR(stditems!C1133=5,stditems!C1133=10,stditems!C1133=11,stditems!C1133=30,stditems!C1133=16,stditems!C1133=12,stditems!C1133=25),0,IF(OR(stditems!C1133=15,stditems!C1133=19,stditems!C1133=20,stditems!C1133=21,stditems!C1133=22,stditems!C1133=23,stditems!C1133=24,stditems!C1133=26,stditems!C1133=28,stditems!C1133=29,stditems!C1133=30,stditems!C1133=53,stditems!C1133=62,stditems!C1133=63,stditems!C1133=64,stditems!C1133=65,stditems!C1133=90),stditems!D1133,""))</f>
        <v/>
      </c>
      <c r="D1131" t="str">
        <f>IF(ISNA( VLOOKUP(C1131,attrDesc!A:C,2,FALSE)),"", "\250/"&amp;VLOOKUP(C1131,attrDesc!A:C,2,FALSE)&amp;":"&amp;VLOOKUP(C1131,attrDesc!A:C,3,FALSE))</f>
        <v/>
      </c>
      <c r="H1131" t="str">
        <f t="shared" si="76"/>
        <v/>
      </c>
      <c r="I1131" t="str">
        <f t="shared" si="77"/>
        <v/>
      </c>
      <c r="J1131" t="str">
        <f t="shared" si="78"/>
        <v/>
      </c>
      <c r="K1131" t="str">
        <f t="shared" si="75"/>
        <v/>
      </c>
    </row>
    <row r="1132" spans="1:11" x14ac:dyDescent="0.2">
      <c r="A1132" t="str">
        <f>IF(LEN(stditems!B1132)=0,"",stditems!B1132)</f>
        <v/>
      </c>
      <c r="B1132" t="str">
        <f>IF(stditems!C1132=15,"装备位置:头盔",IF(OR(stditems!C1132=19,stditems!C1132=20,stditems!C1132=21),"装备位置:项链",IF(OR(stditems!C1132=5,stditems!C1132=6),"装备位置:武器",IF(OR(stditems!C1132=10,stditems!C1132=11),"装备位置:衣服",IF(stditems!C1132=16,"装备位置:斗笠",IF(OR(stditems!C1132=22,stditems!C1132=23),"装备位置:戒指",IF(OR(stditems!C1132=24,stditems!C1132=26),"装备位置:手镯",IF(stditems!C1132=31,"双击使用物品",IF(stditems!C1132=4,"书籍,双击使用",IF(stditems!C1132=25,"装备位置:毒符",IF(stditems!C1132=41,"任务物品",IF(stditems!C1132=56,"强化宝石",IF(stditems!C1132=0,"药品",IF(stditems!C1132=3,"卷轴",IF(stditems!C1132=43,"矿石",IF(stditems!C1132=2,"可使用物品",IF(stditems!C1132=64,"装备位置:腰带",IF(stditems!C1132=62,"装备位置:鞋子",IF(stditems!C1132=53,"装备位置:宝石\有气血石功能",IF(stditems!C1132=63,"装备位置:灵石",IF(stditems!C1132=65,"装备位置:官印",IF(stditems!C1132=90,"装备位置:灵玉",IF(OR(stditems!C1132=72,stditems!C1132=73,stditems!C1132=74),"装备位置:称号",IF(stditems!C1132=30,"装备位置:勋章",IF(stditems!C1132=28,"装备位置:马牌",IF(stditems!C1132=12,"装备位置:盾牌",IF(OR(stditems!C1132=66,stditems!C1132=67),"装备位置:时装衣服",IF(OR(stditems!C1132=68,stditems!C1132=69),"装备位置:时装武器",IF(OR(stditems!C1132=75,stditems!C1132=76,stditems!C1132=77),"装备位置:时装项链",IF(stditems!C1132=78,"装备位置:时装头盔",IF(OR(stditems!C1132=79,stditems!C1132=80),"装备位置:时装手镯",IF(OR(stditems!C1132=81,stditems!C1132=82),"装备位置:时装戒指",IF(stditems!C1132=83,"装备位置:时装勋章",IF(OR(stditems!C1132=84,stditems!C1132=85),"装备位置:时装腰带",IF(OR(stditems!C1132=86,stditems!C1132=87),"装备位置:时装靴子",IF(OR(stditems!C1132=88,stditems!C1132=89),"装备位置:时装宝石","其他物品"))))))))))))))))))))))))))))))))))))</f>
        <v>药品</v>
      </c>
      <c r="C1132" t="str">
        <f>IF(OR(stditems!C1134=5,stditems!C1134=10,stditems!C1134=11,stditems!C1134=30,stditems!C1134=16,stditems!C1134=12,stditems!C1134=25),0,IF(OR(stditems!C1134=15,stditems!C1134=19,stditems!C1134=20,stditems!C1134=21,stditems!C1134=22,stditems!C1134=23,stditems!C1134=24,stditems!C1134=26,stditems!C1134=28,stditems!C1134=29,stditems!C1134=30,stditems!C1134=53,stditems!C1134=62,stditems!C1134=63,stditems!C1134=64,stditems!C1134=65,stditems!C1134=90),stditems!D1134,""))</f>
        <v/>
      </c>
      <c r="D1132" t="str">
        <f>IF(ISNA( VLOOKUP(C1132,attrDesc!A:C,2,FALSE)),"", "\250/"&amp;VLOOKUP(C1132,attrDesc!A:C,2,FALSE)&amp;":"&amp;VLOOKUP(C1132,attrDesc!A:C,3,FALSE))</f>
        <v/>
      </c>
      <c r="H1132" t="str">
        <f t="shared" si="76"/>
        <v/>
      </c>
      <c r="I1132" t="str">
        <f t="shared" si="77"/>
        <v/>
      </c>
      <c r="J1132" t="str">
        <f t="shared" si="78"/>
        <v/>
      </c>
      <c r="K1132" t="str">
        <f t="shared" si="75"/>
        <v/>
      </c>
    </row>
    <row r="1133" spans="1:11" x14ac:dyDescent="0.2">
      <c r="A1133" t="str">
        <f>IF(LEN(stditems!B1133)=0,"",stditems!B1133)</f>
        <v/>
      </c>
      <c r="B1133" t="str">
        <f>IF(stditems!C1133=15,"装备位置:头盔",IF(OR(stditems!C1133=19,stditems!C1133=20,stditems!C1133=21),"装备位置:项链",IF(OR(stditems!C1133=5,stditems!C1133=6),"装备位置:武器",IF(OR(stditems!C1133=10,stditems!C1133=11),"装备位置:衣服",IF(stditems!C1133=16,"装备位置:斗笠",IF(OR(stditems!C1133=22,stditems!C1133=23),"装备位置:戒指",IF(OR(stditems!C1133=24,stditems!C1133=26),"装备位置:手镯",IF(stditems!C1133=31,"双击使用物品",IF(stditems!C1133=4,"书籍,双击使用",IF(stditems!C1133=25,"装备位置:毒符",IF(stditems!C1133=41,"任务物品",IF(stditems!C1133=56,"强化宝石",IF(stditems!C1133=0,"药品",IF(stditems!C1133=3,"卷轴",IF(stditems!C1133=43,"矿石",IF(stditems!C1133=2,"可使用物品",IF(stditems!C1133=64,"装备位置:腰带",IF(stditems!C1133=62,"装备位置:鞋子",IF(stditems!C1133=53,"装备位置:宝石\有气血石功能",IF(stditems!C1133=63,"装备位置:灵石",IF(stditems!C1133=65,"装备位置:官印",IF(stditems!C1133=90,"装备位置:灵玉",IF(OR(stditems!C1133=72,stditems!C1133=73,stditems!C1133=74),"装备位置:称号",IF(stditems!C1133=30,"装备位置:勋章",IF(stditems!C1133=28,"装备位置:马牌",IF(stditems!C1133=12,"装备位置:盾牌",IF(OR(stditems!C1133=66,stditems!C1133=67),"装备位置:时装衣服",IF(OR(stditems!C1133=68,stditems!C1133=69),"装备位置:时装武器",IF(OR(stditems!C1133=75,stditems!C1133=76,stditems!C1133=77),"装备位置:时装项链",IF(stditems!C1133=78,"装备位置:时装头盔",IF(OR(stditems!C1133=79,stditems!C1133=80),"装备位置:时装手镯",IF(OR(stditems!C1133=81,stditems!C1133=82),"装备位置:时装戒指",IF(stditems!C1133=83,"装备位置:时装勋章",IF(OR(stditems!C1133=84,stditems!C1133=85),"装备位置:时装腰带",IF(OR(stditems!C1133=86,stditems!C1133=87),"装备位置:时装靴子",IF(OR(stditems!C1133=88,stditems!C1133=89),"装备位置:时装宝石","其他物品"))))))))))))))))))))))))))))))))))))</f>
        <v>药品</v>
      </c>
      <c r="C1133" t="str">
        <f>IF(OR(stditems!C1135=5,stditems!C1135=10,stditems!C1135=11,stditems!C1135=30,stditems!C1135=16,stditems!C1135=12,stditems!C1135=25),0,IF(OR(stditems!C1135=15,stditems!C1135=19,stditems!C1135=20,stditems!C1135=21,stditems!C1135=22,stditems!C1135=23,stditems!C1135=24,stditems!C1135=26,stditems!C1135=28,stditems!C1135=29,stditems!C1135=30,stditems!C1135=53,stditems!C1135=62,stditems!C1135=63,stditems!C1135=64,stditems!C1135=65,stditems!C1135=90),stditems!D1135,""))</f>
        <v/>
      </c>
      <c r="D1133" t="str">
        <f>IF(ISNA( VLOOKUP(C1133,attrDesc!A:C,2,FALSE)),"", "\250/"&amp;VLOOKUP(C1133,attrDesc!A:C,2,FALSE)&amp;":"&amp;VLOOKUP(C1133,attrDesc!A:C,3,FALSE))</f>
        <v/>
      </c>
      <c r="H1133" t="str">
        <f t="shared" si="76"/>
        <v/>
      </c>
      <c r="I1133" t="str">
        <f t="shared" si="77"/>
        <v/>
      </c>
      <c r="J1133" t="str">
        <f t="shared" si="78"/>
        <v/>
      </c>
      <c r="K1133" t="str">
        <f t="shared" si="75"/>
        <v/>
      </c>
    </row>
    <row r="1134" spans="1:11" x14ac:dyDescent="0.2">
      <c r="A1134" t="str">
        <f>IF(LEN(stditems!B1134)=0,"",stditems!B1134)</f>
        <v/>
      </c>
      <c r="B1134" t="str">
        <f>IF(stditems!C1134=15,"装备位置:头盔",IF(OR(stditems!C1134=19,stditems!C1134=20,stditems!C1134=21),"装备位置:项链",IF(OR(stditems!C1134=5,stditems!C1134=6),"装备位置:武器",IF(OR(stditems!C1134=10,stditems!C1134=11),"装备位置:衣服",IF(stditems!C1134=16,"装备位置:斗笠",IF(OR(stditems!C1134=22,stditems!C1134=23),"装备位置:戒指",IF(OR(stditems!C1134=24,stditems!C1134=26),"装备位置:手镯",IF(stditems!C1134=31,"双击使用物品",IF(stditems!C1134=4,"书籍,双击使用",IF(stditems!C1134=25,"装备位置:毒符",IF(stditems!C1134=41,"任务物品",IF(stditems!C1134=56,"强化宝石",IF(stditems!C1134=0,"药品",IF(stditems!C1134=3,"卷轴",IF(stditems!C1134=43,"矿石",IF(stditems!C1134=2,"可使用物品",IF(stditems!C1134=64,"装备位置:腰带",IF(stditems!C1134=62,"装备位置:鞋子",IF(stditems!C1134=53,"装备位置:宝石\有气血石功能",IF(stditems!C1134=63,"装备位置:灵石",IF(stditems!C1134=65,"装备位置:官印",IF(stditems!C1134=90,"装备位置:灵玉",IF(OR(stditems!C1134=72,stditems!C1134=73,stditems!C1134=74),"装备位置:称号",IF(stditems!C1134=30,"装备位置:勋章",IF(stditems!C1134=28,"装备位置:马牌",IF(stditems!C1134=12,"装备位置:盾牌",IF(OR(stditems!C1134=66,stditems!C1134=67),"装备位置:时装衣服",IF(OR(stditems!C1134=68,stditems!C1134=69),"装备位置:时装武器",IF(OR(stditems!C1134=75,stditems!C1134=76,stditems!C1134=77),"装备位置:时装项链",IF(stditems!C1134=78,"装备位置:时装头盔",IF(OR(stditems!C1134=79,stditems!C1134=80),"装备位置:时装手镯",IF(OR(stditems!C1134=81,stditems!C1134=82),"装备位置:时装戒指",IF(stditems!C1134=83,"装备位置:时装勋章",IF(OR(stditems!C1134=84,stditems!C1134=85),"装备位置:时装腰带",IF(OR(stditems!C1134=86,stditems!C1134=87),"装备位置:时装靴子",IF(OR(stditems!C1134=88,stditems!C1134=89),"装备位置:时装宝石","其他物品"))))))))))))))))))))))))))))))))))))</f>
        <v>药品</v>
      </c>
      <c r="C1134" t="str">
        <f>IF(OR(stditems!C1136=5,stditems!C1136=10,stditems!C1136=11,stditems!C1136=30,stditems!C1136=16,stditems!C1136=12,stditems!C1136=25),0,IF(OR(stditems!C1136=15,stditems!C1136=19,stditems!C1136=20,stditems!C1136=21,stditems!C1136=22,stditems!C1136=23,stditems!C1136=24,stditems!C1136=26,stditems!C1136=28,stditems!C1136=29,stditems!C1136=30,stditems!C1136=53,stditems!C1136=62,stditems!C1136=63,stditems!C1136=64,stditems!C1136=65,stditems!C1136=90),stditems!D1136,""))</f>
        <v/>
      </c>
      <c r="D1134" t="str">
        <f>IF(ISNA( VLOOKUP(C1134,attrDesc!A:C,2,FALSE)),"", "\250/"&amp;VLOOKUP(C1134,attrDesc!A:C,2,FALSE)&amp;":"&amp;VLOOKUP(C1134,attrDesc!A:C,3,FALSE))</f>
        <v/>
      </c>
      <c r="H1134" t="str">
        <f t="shared" si="76"/>
        <v/>
      </c>
      <c r="I1134" t="str">
        <f t="shared" si="77"/>
        <v/>
      </c>
      <c r="J1134" t="str">
        <f t="shared" si="78"/>
        <v/>
      </c>
      <c r="K1134" t="str">
        <f t="shared" si="75"/>
        <v/>
      </c>
    </row>
    <row r="1135" spans="1:11" x14ac:dyDescent="0.2">
      <c r="A1135" t="str">
        <f>IF(LEN(stditems!B1135)=0,"",stditems!B1135)</f>
        <v/>
      </c>
      <c r="B1135" t="str">
        <f>IF(stditems!C1135=15,"装备位置:头盔",IF(OR(stditems!C1135=19,stditems!C1135=20,stditems!C1135=21),"装备位置:项链",IF(OR(stditems!C1135=5,stditems!C1135=6),"装备位置:武器",IF(OR(stditems!C1135=10,stditems!C1135=11),"装备位置:衣服",IF(stditems!C1135=16,"装备位置:斗笠",IF(OR(stditems!C1135=22,stditems!C1135=23),"装备位置:戒指",IF(OR(stditems!C1135=24,stditems!C1135=26),"装备位置:手镯",IF(stditems!C1135=31,"双击使用物品",IF(stditems!C1135=4,"书籍,双击使用",IF(stditems!C1135=25,"装备位置:毒符",IF(stditems!C1135=41,"任务物品",IF(stditems!C1135=56,"强化宝石",IF(stditems!C1135=0,"药品",IF(stditems!C1135=3,"卷轴",IF(stditems!C1135=43,"矿石",IF(stditems!C1135=2,"可使用物品",IF(stditems!C1135=64,"装备位置:腰带",IF(stditems!C1135=62,"装备位置:鞋子",IF(stditems!C1135=53,"装备位置:宝石\有气血石功能",IF(stditems!C1135=63,"装备位置:灵石",IF(stditems!C1135=65,"装备位置:官印",IF(stditems!C1135=90,"装备位置:灵玉",IF(OR(stditems!C1135=72,stditems!C1135=73,stditems!C1135=74),"装备位置:称号",IF(stditems!C1135=30,"装备位置:勋章",IF(stditems!C1135=28,"装备位置:马牌",IF(stditems!C1135=12,"装备位置:盾牌",IF(OR(stditems!C1135=66,stditems!C1135=67),"装备位置:时装衣服",IF(OR(stditems!C1135=68,stditems!C1135=69),"装备位置:时装武器",IF(OR(stditems!C1135=75,stditems!C1135=76,stditems!C1135=77),"装备位置:时装项链",IF(stditems!C1135=78,"装备位置:时装头盔",IF(OR(stditems!C1135=79,stditems!C1135=80),"装备位置:时装手镯",IF(OR(stditems!C1135=81,stditems!C1135=82),"装备位置:时装戒指",IF(stditems!C1135=83,"装备位置:时装勋章",IF(OR(stditems!C1135=84,stditems!C1135=85),"装备位置:时装腰带",IF(OR(stditems!C1135=86,stditems!C1135=87),"装备位置:时装靴子",IF(OR(stditems!C1135=88,stditems!C1135=89),"装备位置:时装宝石","其他物品"))))))))))))))))))))))))))))))))))))</f>
        <v>药品</v>
      </c>
      <c r="C1135" t="str">
        <f>IF(OR(stditems!C1137=5,stditems!C1137=10,stditems!C1137=11,stditems!C1137=30,stditems!C1137=16,stditems!C1137=12,stditems!C1137=25),0,IF(OR(stditems!C1137=15,stditems!C1137=19,stditems!C1137=20,stditems!C1137=21,stditems!C1137=22,stditems!C1137=23,stditems!C1137=24,stditems!C1137=26,stditems!C1137=28,stditems!C1137=29,stditems!C1137=30,stditems!C1137=53,stditems!C1137=62,stditems!C1137=63,stditems!C1137=64,stditems!C1137=65,stditems!C1137=90),stditems!D1137,""))</f>
        <v/>
      </c>
      <c r="D1135" t="str">
        <f>IF(ISNA( VLOOKUP(C1135,attrDesc!A:C,2,FALSE)),"", "\250/"&amp;VLOOKUP(C1135,attrDesc!A:C,2,FALSE)&amp;":"&amp;VLOOKUP(C1135,attrDesc!A:C,3,FALSE))</f>
        <v/>
      </c>
      <c r="H1135" t="str">
        <f t="shared" si="76"/>
        <v/>
      </c>
      <c r="I1135" t="str">
        <f t="shared" si="77"/>
        <v/>
      </c>
      <c r="J1135" t="str">
        <f t="shared" si="78"/>
        <v/>
      </c>
      <c r="K1135" t="str">
        <f t="shared" si="75"/>
        <v/>
      </c>
    </row>
    <row r="1136" spans="1:11" x14ac:dyDescent="0.2">
      <c r="A1136" t="str">
        <f>IF(LEN(stditems!B1136)=0,"",stditems!B1136)</f>
        <v/>
      </c>
      <c r="B1136" t="str">
        <f>IF(stditems!C1136=15,"装备位置:头盔",IF(OR(stditems!C1136=19,stditems!C1136=20,stditems!C1136=21),"装备位置:项链",IF(OR(stditems!C1136=5,stditems!C1136=6),"装备位置:武器",IF(OR(stditems!C1136=10,stditems!C1136=11),"装备位置:衣服",IF(stditems!C1136=16,"装备位置:斗笠",IF(OR(stditems!C1136=22,stditems!C1136=23),"装备位置:戒指",IF(OR(stditems!C1136=24,stditems!C1136=26),"装备位置:手镯",IF(stditems!C1136=31,"双击使用物品",IF(stditems!C1136=4,"书籍,双击使用",IF(stditems!C1136=25,"装备位置:毒符",IF(stditems!C1136=41,"任务物品",IF(stditems!C1136=56,"强化宝石",IF(stditems!C1136=0,"药品",IF(stditems!C1136=3,"卷轴",IF(stditems!C1136=43,"矿石",IF(stditems!C1136=2,"可使用物品",IF(stditems!C1136=64,"装备位置:腰带",IF(stditems!C1136=62,"装备位置:鞋子",IF(stditems!C1136=53,"装备位置:宝石\有气血石功能",IF(stditems!C1136=63,"装备位置:灵石",IF(stditems!C1136=65,"装备位置:官印",IF(stditems!C1136=90,"装备位置:灵玉",IF(OR(stditems!C1136=72,stditems!C1136=73,stditems!C1136=74),"装备位置:称号",IF(stditems!C1136=30,"装备位置:勋章",IF(stditems!C1136=28,"装备位置:马牌",IF(stditems!C1136=12,"装备位置:盾牌",IF(OR(stditems!C1136=66,stditems!C1136=67),"装备位置:时装衣服",IF(OR(stditems!C1136=68,stditems!C1136=69),"装备位置:时装武器",IF(OR(stditems!C1136=75,stditems!C1136=76,stditems!C1136=77),"装备位置:时装项链",IF(stditems!C1136=78,"装备位置:时装头盔",IF(OR(stditems!C1136=79,stditems!C1136=80),"装备位置:时装手镯",IF(OR(stditems!C1136=81,stditems!C1136=82),"装备位置:时装戒指",IF(stditems!C1136=83,"装备位置:时装勋章",IF(OR(stditems!C1136=84,stditems!C1136=85),"装备位置:时装腰带",IF(OR(stditems!C1136=86,stditems!C1136=87),"装备位置:时装靴子",IF(OR(stditems!C1136=88,stditems!C1136=89),"装备位置:时装宝石","其他物品"))))))))))))))))))))))))))))))))))))</f>
        <v>药品</v>
      </c>
      <c r="C1136" t="str">
        <f>IF(OR(stditems!C1138=5,stditems!C1138=10,stditems!C1138=11,stditems!C1138=30,stditems!C1138=16,stditems!C1138=12,stditems!C1138=25),0,IF(OR(stditems!C1138=15,stditems!C1138=19,stditems!C1138=20,stditems!C1138=21,stditems!C1138=22,stditems!C1138=23,stditems!C1138=24,stditems!C1138=26,stditems!C1138=28,stditems!C1138=29,stditems!C1138=30,stditems!C1138=53,stditems!C1138=62,stditems!C1138=63,stditems!C1138=64,stditems!C1138=65,stditems!C1138=90),stditems!D1138,""))</f>
        <v/>
      </c>
      <c r="D1136" t="str">
        <f>IF(ISNA( VLOOKUP(C1136,attrDesc!A:C,2,FALSE)),"", "\250/"&amp;VLOOKUP(C1136,attrDesc!A:C,2,FALSE)&amp;":"&amp;VLOOKUP(C1136,attrDesc!A:C,3,FALSE))</f>
        <v/>
      </c>
      <c r="H1136" t="str">
        <f t="shared" si="76"/>
        <v/>
      </c>
      <c r="I1136" t="str">
        <f t="shared" si="77"/>
        <v/>
      </c>
      <c r="J1136" t="str">
        <f t="shared" si="78"/>
        <v/>
      </c>
      <c r="K1136" t="str">
        <f t="shared" si="75"/>
        <v/>
      </c>
    </row>
    <row r="1137" spans="1:11" x14ac:dyDescent="0.2">
      <c r="A1137" t="str">
        <f>IF(LEN(stditems!B1137)=0,"",stditems!B1137)</f>
        <v/>
      </c>
      <c r="B1137" t="str">
        <f>IF(stditems!C1137=15,"装备位置:头盔",IF(OR(stditems!C1137=19,stditems!C1137=20,stditems!C1137=21),"装备位置:项链",IF(OR(stditems!C1137=5,stditems!C1137=6),"装备位置:武器",IF(OR(stditems!C1137=10,stditems!C1137=11),"装备位置:衣服",IF(stditems!C1137=16,"装备位置:斗笠",IF(OR(stditems!C1137=22,stditems!C1137=23),"装备位置:戒指",IF(OR(stditems!C1137=24,stditems!C1137=26),"装备位置:手镯",IF(stditems!C1137=31,"双击使用物品",IF(stditems!C1137=4,"书籍,双击使用",IF(stditems!C1137=25,"装备位置:毒符",IF(stditems!C1137=41,"任务物品",IF(stditems!C1137=56,"强化宝石",IF(stditems!C1137=0,"药品",IF(stditems!C1137=3,"卷轴",IF(stditems!C1137=43,"矿石",IF(stditems!C1137=2,"可使用物品",IF(stditems!C1137=64,"装备位置:腰带",IF(stditems!C1137=62,"装备位置:鞋子",IF(stditems!C1137=53,"装备位置:宝石\有气血石功能",IF(stditems!C1137=63,"装备位置:灵石",IF(stditems!C1137=65,"装备位置:官印",IF(stditems!C1137=90,"装备位置:灵玉",IF(OR(stditems!C1137=72,stditems!C1137=73,stditems!C1137=74),"装备位置:称号",IF(stditems!C1137=30,"装备位置:勋章",IF(stditems!C1137=28,"装备位置:马牌",IF(stditems!C1137=12,"装备位置:盾牌",IF(OR(stditems!C1137=66,stditems!C1137=67),"装备位置:时装衣服",IF(OR(stditems!C1137=68,stditems!C1137=69),"装备位置:时装武器",IF(OR(stditems!C1137=75,stditems!C1137=76,stditems!C1137=77),"装备位置:时装项链",IF(stditems!C1137=78,"装备位置:时装头盔",IF(OR(stditems!C1137=79,stditems!C1137=80),"装备位置:时装手镯",IF(OR(stditems!C1137=81,stditems!C1137=82),"装备位置:时装戒指",IF(stditems!C1137=83,"装备位置:时装勋章",IF(OR(stditems!C1137=84,stditems!C1137=85),"装备位置:时装腰带",IF(OR(stditems!C1137=86,stditems!C1137=87),"装备位置:时装靴子",IF(OR(stditems!C1137=88,stditems!C1137=89),"装备位置:时装宝石","其他物品"))))))))))))))))))))))))))))))))))))</f>
        <v>药品</v>
      </c>
      <c r="C1137" t="str">
        <f>IF(OR(stditems!C1139=5,stditems!C1139=10,stditems!C1139=11,stditems!C1139=30,stditems!C1139=16,stditems!C1139=12,stditems!C1139=25),0,IF(OR(stditems!C1139=15,stditems!C1139=19,stditems!C1139=20,stditems!C1139=21,stditems!C1139=22,stditems!C1139=23,stditems!C1139=24,stditems!C1139=26,stditems!C1139=28,stditems!C1139=29,stditems!C1139=30,stditems!C1139=53,stditems!C1139=62,stditems!C1139=63,stditems!C1139=64,stditems!C1139=65,stditems!C1139=90),stditems!D1139,""))</f>
        <v/>
      </c>
      <c r="D1137" t="str">
        <f>IF(ISNA( VLOOKUP(C1137,attrDesc!A:C,2,FALSE)),"", "\250/"&amp;VLOOKUP(C1137,attrDesc!A:C,2,FALSE)&amp;":"&amp;VLOOKUP(C1137,attrDesc!A:C,3,FALSE))</f>
        <v/>
      </c>
      <c r="H1137" t="str">
        <f t="shared" si="76"/>
        <v/>
      </c>
      <c r="I1137" t="str">
        <f t="shared" si="77"/>
        <v/>
      </c>
      <c r="J1137" t="str">
        <f t="shared" si="78"/>
        <v/>
      </c>
      <c r="K1137" t="str">
        <f t="shared" si="75"/>
        <v/>
      </c>
    </row>
    <row r="1138" spans="1:11" x14ac:dyDescent="0.2">
      <c r="A1138" t="str">
        <f>IF(LEN(stditems!B1138)=0,"",stditems!B1138)</f>
        <v/>
      </c>
      <c r="B1138" t="str">
        <f>IF(stditems!C1138=15,"装备位置:头盔",IF(OR(stditems!C1138=19,stditems!C1138=20,stditems!C1138=21),"装备位置:项链",IF(OR(stditems!C1138=5,stditems!C1138=6),"装备位置:武器",IF(OR(stditems!C1138=10,stditems!C1138=11),"装备位置:衣服",IF(stditems!C1138=16,"装备位置:斗笠",IF(OR(stditems!C1138=22,stditems!C1138=23),"装备位置:戒指",IF(OR(stditems!C1138=24,stditems!C1138=26),"装备位置:手镯",IF(stditems!C1138=31,"双击使用物品",IF(stditems!C1138=4,"书籍,双击使用",IF(stditems!C1138=25,"装备位置:毒符",IF(stditems!C1138=41,"任务物品",IF(stditems!C1138=56,"强化宝石",IF(stditems!C1138=0,"药品",IF(stditems!C1138=3,"卷轴",IF(stditems!C1138=43,"矿石",IF(stditems!C1138=2,"可使用物品",IF(stditems!C1138=64,"装备位置:腰带",IF(stditems!C1138=62,"装备位置:鞋子",IF(stditems!C1138=53,"装备位置:宝石\有气血石功能",IF(stditems!C1138=63,"装备位置:灵石",IF(stditems!C1138=65,"装备位置:官印",IF(stditems!C1138=90,"装备位置:灵玉",IF(OR(stditems!C1138=72,stditems!C1138=73,stditems!C1138=74),"装备位置:称号",IF(stditems!C1138=30,"装备位置:勋章",IF(stditems!C1138=28,"装备位置:马牌",IF(stditems!C1138=12,"装备位置:盾牌",IF(OR(stditems!C1138=66,stditems!C1138=67),"装备位置:时装衣服",IF(OR(stditems!C1138=68,stditems!C1138=69),"装备位置:时装武器",IF(OR(stditems!C1138=75,stditems!C1138=76,stditems!C1138=77),"装备位置:时装项链",IF(stditems!C1138=78,"装备位置:时装头盔",IF(OR(stditems!C1138=79,stditems!C1138=80),"装备位置:时装手镯",IF(OR(stditems!C1138=81,stditems!C1138=82),"装备位置:时装戒指",IF(stditems!C1138=83,"装备位置:时装勋章",IF(OR(stditems!C1138=84,stditems!C1138=85),"装备位置:时装腰带",IF(OR(stditems!C1138=86,stditems!C1138=87),"装备位置:时装靴子",IF(OR(stditems!C1138=88,stditems!C1138=89),"装备位置:时装宝石","其他物品"))))))))))))))))))))))))))))))))))))</f>
        <v>药品</v>
      </c>
      <c r="C1138" t="str">
        <f>IF(OR(stditems!C1140=5,stditems!C1140=10,stditems!C1140=11,stditems!C1140=30,stditems!C1140=16,stditems!C1140=12,stditems!C1140=25),0,IF(OR(stditems!C1140=15,stditems!C1140=19,stditems!C1140=20,stditems!C1140=21,stditems!C1140=22,stditems!C1140=23,stditems!C1140=24,stditems!C1140=26,stditems!C1140=28,stditems!C1140=29,stditems!C1140=30,stditems!C1140=53,stditems!C1140=62,stditems!C1140=63,stditems!C1140=64,stditems!C1140=65,stditems!C1140=90),stditems!D1140,""))</f>
        <v/>
      </c>
      <c r="D1138" t="str">
        <f>IF(ISNA( VLOOKUP(C1138,attrDesc!A:C,2,FALSE)),"", "\250/"&amp;VLOOKUP(C1138,attrDesc!A:C,2,FALSE)&amp;":"&amp;VLOOKUP(C1138,attrDesc!A:C,3,FALSE))</f>
        <v/>
      </c>
      <c r="H1138" t="str">
        <f t="shared" si="76"/>
        <v/>
      </c>
      <c r="I1138" t="str">
        <f t="shared" si="77"/>
        <v/>
      </c>
      <c r="J1138" t="str">
        <f t="shared" si="78"/>
        <v/>
      </c>
      <c r="K1138" t="str">
        <f t="shared" si="75"/>
        <v/>
      </c>
    </row>
    <row r="1139" spans="1:11" x14ac:dyDescent="0.2">
      <c r="A1139" t="str">
        <f>IF(LEN(stditems!B1139)=0,"",stditems!B1139)</f>
        <v/>
      </c>
      <c r="B1139" t="str">
        <f>IF(stditems!C1139=15,"装备位置:头盔",IF(OR(stditems!C1139=19,stditems!C1139=20,stditems!C1139=21),"装备位置:项链",IF(OR(stditems!C1139=5,stditems!C1139=6),"装备位置:武器",IF(OR(stditems!C1139=10,stditems!C1139=11),"装备位置:衣服",IF(stditems!C1139=16,"装备位置:斗笠",IF(OR(stditems!C1139=22,stditems!C1139=23),"装备位置:戒指",IF(OR(stditems!C1139=24,stditems!C1139=26),"装备位置:手镯",IF(stditems!C1139=31,"双击使用物品",IF(stditems!C1139=4,"书籍,双击使用",IF(stditems!C1139=25,"装备位置:毒符",IF(stditems!C1139=41,"任务物品",IF(stditems!C1139=56,"强化宝石",IF(stditems!C1139=0,"药品",IF(stditems!C1139=3,"卷轴",IF(stditems!C1139=43,"矿石",IF(stditems!C1139=2,"可使用物品",IF(stditems!C1139=64,"装备位置:腰带",IF(stditems!C1139=62,"装备位置:鞋子",IF(stditems!C1139=53,"装备位置:宝石\有气血石功能",IF(stditems!C1139=63,"装备位置:灵石",IF(stditems!C1139=65,"装备位置:官印",IF(stditems!C1139=90,"装备位置:灵玉",IF(OR(stditems!C1139=72,stditems!C1139=73,stditems!C1139=74),"装备位置:称号",IF(stditems!C1139=30,"装备位置:勋章",IF(stditems!C1139=28,"装备位置:马牌",IF(stditems!C1139=12,"装备位置:盾牌",IF(OR(stditems!C1139=66,stditems!C1139=67),"装备位置:时装衣服",IF(OR(stditems!C1139=68,stditems!C1139=69),"装备位置:时装武器",IF(OR(stditems!C1139=75,stditems!C1139=76,stditems!C1139=77),"装备位置:时装项链",IF(stditems!C1139=78,"装备位置:时装头盔",IF(OR(stditems!C1139=79,stditems!C1139=80),"装备位置:时装手镯",IF(OR(stditems!C1139=81,stditems!C1139=82),"装备位置:时装戒指",IF(stditems!C1139=83,"装备位置:时装勋章",IF(OR(stditems!C1139=84,stditems!C1139=85),"装备位置:时装腰带",IF(OR(stditems!C1139=86,stditems!C1139=87),"装备位置:时装靴子",IF(OR(stditems!C1139=88,stditems!C1139=89),"装备位置:时装宝石","其他物品"))))))))))))))))))))))))))))))))))))</f>
        <v>药品</v>
      </c>
      <c r="C1139" t="str">
        <f>IF(OR(stditems!C1141=5,stditems!C1141=10,stditems!C1141=11,stditems!C1141=30,stditems!C1141=16,stditems!C1141=12,stditems!C1141=25),0,IF(OR(stditems!C1141=15,stditems!C1141=19,stditems!C1141=20,stditems!C1141=21,stditems!C1141=22,stditems!C1141=23,stditems!C1141=24,stditems!C1141=26,stditems!C1141=28,stditems!C1141=29,stditems!C1141=30,stditems!C1141=53,stditems!C1141=62,stditems!C1141=63,stditems!C1141=64,stditems!C1141=65,stditems!C1141=90),stditems!D1141,""))</f>
        <v/>
      </c>
      <c r="D1139" t="str">
        <f>IF(ISNA( VLOOKUP(C1139,attrDesc!A:C,2,FALSE)),"", "\250/"&amp;VLOOKUP(C1139,attrDesc!A:C,2,FALSE)&amp;":"&amp;VLOOKUP(C1139,attrDesc!A:C,3,FALSE))</f>
        <v/>
      </c>
      <c r="H1139" t="str">
        <f t="shared" si="76"/>
        <v/>
      </c>
      <c r="I1139" t="str">
        <f t="shared" si="77"/>
        <v/>
      </c>
      <c r="J1139" t="str">
        <f t="shared" si="78"/>
        <v/>
      </c>
      <c r="K1139" t="str">
        <f t="shared" si="75"/>
        <v/>
      </c>
    </row>
    <row r="1140" spans="1:11" x14ac:dyDescent="0.2">
      <c r="A1140" t="str">
        <f>IF(LEN(stditems!B1140)=0,"",stditems!B1140)</f>
        <v/>
      </c>
      <c r="B1140" t="str">
        <f>IF(stditems!C1140=15,"装备位置:头盔",IF(OR(stditems!C1140=19,stditems!C1140=20,stditems!C1140=21),"装备位置:项链",IF(OR(stditems!C1140=5,stditems!C1140=6),"装备位置:武器",IF(OR(stditems!C1140=10,stditems!C1140=11),"装备位置:衣服",IF(stditems!C1140=16,"装备位置:斗笠",IF(OR(stditems!C1140=22,stditems!C1140=23),"装备位置:戒指",IF(OR(stditems!C1140=24,stditems!C1140=26),"装备位置:手镯",IF(stditems!C1140=31,"双击使用物品",IF(stditems!C1140=4,"书籍,双击使用",IF(stditems!C1140=25,"装备位置:毒符",IF(stditems!C1140=41,"任务物品",IF(stditems!C1140=56,"强化宝石",IF(stditems!C1140=0,"药品",IF(stditems!C1140=3,"卷轴",IF(stditems!C1140=43,"矿石",IF(stditems!C1140=2,"可使用物品",IF(stditems!C1140=64,"装备位置:腰带",IF(stditems!C1140=62,"装备位置:鞋子",IF(stditems!C1140=53,"装备位置:宝石\有气血石功能",IF(stditems!C1140=63,"装备位置:灵石",IF(stditems!C1140=65,"装备位置:官印",IF(stditems!C1140=90,"装备位置:灵玉",IF(OR(stditems!C1140=72,stditems!C1140=73,stditems!C1140=74),"装备位置:称号",IF(stditems!C1140=30,"装备位置:勋章",IF(stditems!C1140=28,"装备位置:马牌",IF(stditems!C1140=12,"装备位置:盾牌",IF(OR(stditems!C1140=66,stditems!C1140=67),"装备位置:时装衣服",IF(OR(stditems!C1140=68,stditems!C1140=69),"装备位置:时装武器",IF(OR(stditems!C1140=75,stditems!C1140=76,stditems!C1140=77),"装备位置:时装项链",IF(stditems!C1140=78,"装备位置:时装头盔",IF(OR(stditems!C1140=79,stditems!C1140=80),"装备位置:时装手镯",IF(OR(stditems!C1140=81,stditems!C1140=82),"装备位置:时装戒指",IF(stditems!C1140=83,"装备位置:时装勋章",IF(OR(stditems!C1140=84,stditems!C1140=85),"装备位置:时装腰带",IF(OR(stditems!C1140=86,stditems!C1140=87),"装备位置:时装靴子",IF(OR(stditems!C1140=88,stditems!C1140=89),"装备位置:时装宝石","其他物品"))))))))))))))))))))))))))))))))))))</f>
        <v>药品</v>
      </c>
      <c r="C1140" t="str">
        <f>IF(OR(stditems!C1142=5,stditems!C1142=10,stditems!C1142=11,stditems!C1142=30,stditems!C1142=16,stditems!C1142=12,stditems!C1142=25),0,IF(OR(stditems!C1142=15,stditems!C1142=19,stditems!C1142=20,stditems!C1142=21,stditems!C1142=22,stditems!C1142=23,stditems!C1142=24,stditems!C1142=26,stditems!C1142=28,stditems!C1142=29,stditems!C1142=30,stditems!C1142=53,stditems!C1142=62,stditems!C1142=63,stditems!C1142=64,stditems!C1142=65,stditems!C1142=90),stditems!D1142,""))</f>
        <v/>
      </c>
      <c r="D1140" t="str">
        <f>IF(ISNA( VLOOKUP(C1140,attrDesc!A:C,2,FALSE)),"", "\250/"&amp;VLOOKUP(C1140,attrDesc!A:C,2,FALSE)&amp;":"&amp;VLOOKUP(C1140,attrDesc!A:C,3,FALSE))</f>
        <v/>
      </c>
      <c r="H1140" t="str">
        <f t="shared" si="76"/>
        <v/>
      </c>
      <c r="I1140" t="str">
        <f t="shared" si="77"/>
        <v/>
      </c>
      <c r="J1140" t="str">
        <f t="shared" si="78"/>
        <v/>
      </c>
      <c r="K1140" t="str">
        <f t="shared" si="75"/>
        <v/>
      </c>
    </row>
    <row r="1141" spans="1:11" x14ac:dyDescent="0.2">
      <c r="A1141" t="str">
        <f>IF(LEN(stditems!B1141)=0,"",stditems!B1141)</f>
        <v/>
      </c>
      <c r="B1141" t="str">
        <f>IF(stditems!C1141=15,"装备位置:头盔",IF(OR(stditems!C1141=19,stditems!C1141=20,stditems!C1141=21),"装备位置:项链",IF(OR(stditems!C1141=5,stditems!C1141=6),"装备位置:武器",IF(OR(stditems!C1141=10,stditems!C1141=11),"装备位置:衣服",IF(stditems!C1141=16,"装备位置:斗笠",IF(OR(stditems!C1141=22,stditems!C1141=23),"装备位置:戒指",IF(OR(stditems!C1141=24,stditems!C1141=26),"装备位置:手镯",IF(stditems!C1141=31,"双击使用物品",IF(stditems!C1141=4,"书籍,双击使用",IF(stditems!C1141=25,"装备位置:毒符",IF(stditems!C1141=41,"任务物品",IF(stditems!C1141=56,"强化宝石",IF(stditems!C1141=0,"药品",IF(stditems!C1141=3,"卷轴",IF(stditems!C1141=43,"矿石",IF(stditems!C1141=2,"可使用物品",IF(stditems!C1141=64,"装备位置:腰带",IF(stditems!C1141=62,"装备位置:鞋子",IF(stditems!C1141=53,"装备位置:宝石\有气血石功能",IF(stditems!C1141=63,"装备位置:灵石",IF(stditems!C1141=65,"装备位置:官印",IF(stditems!C1141=90,"装备位置:灵玉",IF(OR(stditems!C1141=72,stditems!C1141=73,stditems!C1141=74),"装备位置:称号",IF(stditems!C1141=30,"装备位置:勋章",IF(stditems!C1141=28,"装备位置:马牌",IF(stditems!C1141=12,"装备位置:盾牌",IF(OR(stditems!C1141=66,stditems!C1141=67),"装备位置:时装衣服",IF(OR(stditems!C1141=68,stditems!C1141=69),"装备位置:时装武器",IF(OR(stditems!C1141=75,stditems!C1141=76,stditems!C1141=77),"装备位置:时装项链",IF(stditems!C1141=78,"装备位置:时装头盔",IF(OR(stditems!C1141=79,stditems!C1141=80),"装备位置:时装手镯",IF(OR(stditems!C1141=81,stditems!C1141=82),"装备位置:时装戒指",IF(stditems!C1141=83,"装备位置:时装勋章",IF(OR(stditems!C1141=84,stditems!C1141=85),"装备位置:时装腰带",IF(OR(stditems!C1141=86,stditems!C1141=87),"装备位置:时装靴子",IF(OR(stditems!C1141=88,stditems!C1141=89),"装备位置:时装宝石","其他物品"))))))))))))))))))))))))))))))))))))</f>
        <v>药品</v>
      </c>
      <c r="C1141" t="str">
        <f>IF(OR(stditems!C1143=5,stditems!C1143=10,stditems!C1143=11,stditems!C1143=30,stditems!C1143=16,stditems!C1143=12,stditems!C1143=25),0,IF(OR(stditems!C1143=15,stditems!C1143=19,stditems!C1143=20,stditems!C1143=21,stditems!C1143=22,stditems!C1143=23,stditems!C1143=24,stditems!C1143=26,stditems!C1143=28,stditems!C1143=29,stditems!C1143=30,stditems!C1143=53,stditems!C1143=62,stditems!C1143=63,stditems!C1143=64,stditems!C1143=65,stditems!C1143=90),stditems!D1143,""))</f>
        <v/>
      </c>
      <c r="D1141" t="str">
        <f>IF(ISNA( VLOOKUP(C1141,attrDesc!A:C,2,FALSE)),"", "\250/"&amp;VLOOKUP(C1141,attrDesc!A:C,2,FALSE)&amp;":"&amp;VLOOKUP(C1141,attrDesc!A:C,3,FALSE))</f>
        <v/>
      </c>
      <c r="H1141" t="str">
        <f t="shared" si="76"/>
        <v/>
      </c>
      <c r="I1141" t="str">
        <f t="shared" si="77"/>
        <v/>
      </c>
      <c r="J1141" t="str">
        <f t="shared" si="78"/>
        <v/>
      </c>
      <c r="K1141" t="str">
        <f t="shared" si="75"/>
        <v/>
      </c>
    </row>
    <row r="1142" spans="1:11" x14ac:dyDescent="0.2">
      <c r="A1142" t="str">
        <f>IF(LEN(stditems!B1142)=0,"",stditems!B1142)</f>
        <v/>
      </c>
      <c r="B1142" t="str">
        <f>IF(stditems!C1142=15,"装备位置:头盔",IF(OR(stditems!C1142=19,stditems!C1142=20,stditems!C1142=21),"装备位置:项链",IF(OR(stditems!C1142=5,stditems!C1142=6),"装备位置:武器",IF(OR(stditems!C1142=10,stditems!C1142=11),"装备位置:衣服",IF(stditems!C1142=16,"装备位置:斗笠",IF(OR(stditems!C1142=22,stditems!C1142=23),"装备位置:戒指",IF(OR(stditems!C1142=24,stditems!C1142=26),"装备位置:手镯",IF(stditems!C1142=31,"双击使用物品",IF(stditems!C1142=4,"书籍,双击使用",IF(stditems!C1142=25,"装备位置:毒符",IF(stditems!C1142=41,"任务物品",IF(stditems!C1142=56,"强化宝石",IF(stditems!C1142=0,"药品",IF(stditems!C1142=3,"卷轴",IF(stditems!C1142=43,"矿石",IF(stditems!C1142=2,"可使用物品",IF(stditems!C1142=64,"装备位置:腰带",IF(stditems!C1142=62,"装备位置:鞋子",IF(stditems!C1142=53,"装备位置:宝石\有气血石功能",IF(stditems!C1142=63,"装备位置:灵石",IF(stditems!C1142=65,"装备位置:官印",IF(stditems!C1142=90,"装备位置:灵玉",IF(OR(stditems!C1142=72,stditems!C1142=73,stditems!C1142=74),"装备位置:称号",IF(stditems!C1142=30,"装备位置:勋章",IF(stditems!C1142=28,"装备位置:马牌",IF(stditems!C1142=12,"装备位置:盾牌",IF(OR(stditems!C1142=66,stditems!C1142=67),"装备位置:时装衣服",IF(OR(stditems!C1142=68,stditems!C1142=69),"装备位置:时装武器",IF(OR(stditems!C1142=75,stditems!C1142=76,stditems!C1142=77),"装备位置:时装项链",IF(stditems!C1142=78,"装备位置:时装头盔",IF(OR(stditems!C1142=79,stditems!C1142=80),"装备位置:时装手镯",IF(OR(stditems!C1142=81,stditems!C1142=82),"装备位置:时装戒指",IF(stditems!C1142=83,"装备位置:时装勋章",IF(OR(stditems!C1142=84,stditems!C1142=85),"装备位置:时装腰带",IF(OR(stditems!C1142=86,stditems!C1142=87),"装备位置:时装靴子",IF(OR(stditems!C1142=88,stditems!C1142=89),"装备位置:时装宝石","其他物品"))))))))))))))))))))))))))))))))))))</f>
        <v>药品</v>
      </c>
      <c r="C1142" t="str">
        <f>IF(OR(stditems!C1144=5,stditems!C1144=10,stditems!C1144=11,stditems!C1144=30,stditems!C1144=16,stditems!C1144=12,stditems!C1144=25),0,IF(OR(stditems!C1144=15,stditems!C1144=19,stditems!C1144=20,stditems!C1144=21,stditems!C1144=22,stditems!C1144=23,stditems!C1144=24,stditems!C1144=26,stditems!C1144=28,stditems!C1144=29,stditems!C1144=30,stditems!C1144=53,stditems!C1144=62,stditems!C1144=63,stditems!C1144=64,stditems!C1144=65,stditems!C1144=90),stditems!D1144,""))</f>
        <v/>
      </c>
      <c r="D1142" t="str">
        <f>IF(ISNA( VLOOKUP(C1142,attrDesc!A:C,2,FALSE)),"", "\250/"&amp;VLOOKUP(C1142,attrDesc!A:C,2,FALSE)&amp;":"&amp;VLOOKUP(C1142,attrDesc!A:C,3,FALSE))</f>
        <v/>
      </c>
      <c r="H1142" t="str">
        <f t="shared" si="76"/>
        <v/>
      </c>
      <c r="I1142" t="str">
        <f t="shared" si="77"/>
        <v/>
      </c>
      <c r="J1142" t="str">
        <f t="shared" si="78"/>
        <v/>
      </c>
      <c r="K1142" t="str">
        <f t="shared" ref="K1142:K1194" si="79">IF(LEN(J1142)=0,"",A1142&amp;"="&amp;J1142)</f>
        <v/>
      </c>
    </row>
    <row r="1143" spans="1:11" x14ac:dyDescent="0.2">
      <c r="A1143" t="str">
        <f>IF(LEN(stditems!B1143)=0,"",stditems!B1143)</f>
        <v/>
      </c>
      <c r="B1143" t="str">
        <f>IF(stditems!C1143=15,"装备位置:头盔",IF(OR(stditems!C1143=19,stditems!C1143=20,stditems!C1143=21),"装备位置:项链",IF(OR(stditems!C1143=5,stditems!C1143=6),"装备位置:武器",IF(OR(stditems!C1143=10,stditems!C1143=11),"装备位置:衣服",IF(stditems!C1143=16,"装备位置:斗笠",IF(OR(stditems!C1143=22,stditems!C1143=23),"装备位置:戒指",IF(OR(stditems!C1143=24,stditems!C1143=26),"装备位置:手镯",IF(stditems!C1143=31,"双击使用物品",IF(stditems!C1143=4,"书籍,双击使用",IF(stditems!C1143=25,"装备位置:毒符",IF(stditems!C1143=41,"任务物品",IF(stditems!C1143=56,"强化宝石",IF(stditems!C1143=0,"药品",IF(stditems!C1143=3,"卷轴",IF(stditems!C1143=43,"矿石",IF(stditems!C1143=2,"可使用物品",IF(stditems!C1143=64,"装备位置:腰带",IF(stditems!C1143=62,"装备位置:鞋子",IF(stditems!C1143=53,"装备位置:宝石\有气血石功能",IF(stditems!C1143=63,"装备位置:灵石",IF(stditems!C1143=65,"装备位置:官印",IF(stditems!C1143=90,"装备位置:灵玉",IF(OR(stditems!C1143=72,stditems!C1143=73,stditems!C1143=74),"装备位置:称号",IF(stditems!C1143=30,"装备位置:勋章",IF(stditems!C1143=28,"装备位置:马牌",IF(stditems!C1143=12,"装备位置:盾牌",IF(OR(stditems!C1143=66,stditems!C1143=67),"装备位置:时装衣服",IF(OR(stditems!C1143=68,stditems!C1143=69),"装备位置:时装武器",IF(OR(stditems!C1143=75,stditems!C1143=76,stditems!C1143=77),"装备位置:时装项链",IF(stditems!C1143=78,"装备位置:时装头盔",IF(OR(stditems!C1143=79,stditems!C1143=80),"装备位置:时装手镯",IF(OR(stditems!C1143=81,stditems!C1143=82),"装备位置:时装戒指",IF(stditems!C1143=83,"装备位置:时装勋章",IF(OR(stditems!C1143=84,stditems!C1143=85),"装备位置:时装腰带",IF(OR(stditems!C1143=86,stditems!C1143=87),"装备位置:时装靴子",IF(OR(stditems!C1143=88,stditems!C1143=89),"装备位置:时装宝石","其他物品"))))))))))))))))))))))))))))))))))))</f>
        <v>药品</v>
      </c>
      <c r="C1143" t="str">
        <f>IF(OR(stditems!C1145=5,stditems!C1145=10,stditems!C1145=11,stditems!C1145=30,stditems!C1145=16,stditems!C1145=12,stditems!C1145=25),0,IF(OR(stditems!C1145=15,stditems!C1145=19,stditems!C1145=20,stditems!C1145=21,stditems!C1145=22,stditems!C1145=23,stditems!C1145=24,stditems!C1145=26,stditems!C1145=28,stditems!C1145=29,stditems!C1145=30,stditems!C1145=53,stditems!C1145=62,stditems!C1145=63,stditems!C1145=64,stditems!C1145=65,stditems!C1145=90),stditems!D1145,""))</f>
        <v/>
      </c>
      <c r="D1143" t="str">
        <f>IF(ISNA( VLOOKUP(C1143,attrDesc!A:C,2,FALSE)),"", "\250/"&amp;VLOOKUP(C1143,attrDesc!A:C,2,FALSE)&amp;":"&amp;VLOOKUP(C1143,attrDesc!A:C,3,FALSE))</f>
        <v/>
      </c>
      <c r="H1143" t="str">
        <f t="shared" si="76"/>
        <v/>
      </c>
      <c r="I1143" t="str">
        <f t="shared" si="77"/>
        <v/>
      </c>
      <c r="J1143" t="str">
        <f t="shared" si="78"/>
        <v/>
      </c>
      <c r="K1143" t="str">
        <f t="shared" si="79"/>
        <v/>
      </c>
    </row>
    <row r="1144" spans="1:11" x14ac:dyDescent="0.2">
      <c r="A1144" t="str">
        <f>IF(LEN(stditems!B1144)=0,"",stditems!B1144)</f>
        <v/>
      </c>
      <c r="B1144" t="str">
        <f>IF(stditems!C1144=15,"装备位置:头盔",IF(OR(stditems!C1144=19,stditems!C1144=20,stditems!C1144=21),"装备位置:项链",IF(OR(stditems!C1144=5,stditems!C1144=6),"装备位置:武器",IF(OR(stditems!C1144=10,stditems!C1144=11),"装备位置:衣服",IF(stditems!C1144=16,"装备位置:斗笠",IF(OR(stditems!C1144=22,stditems!C1144=23),"装备位置:戒指",IF(OR(stditems!C1144=24,stditems!C1144=26),"装备位置:手镯",IF(stditems!C1144=31,"双击使用物品",IF(stditems!C1144=4,"书籍,双击使用",IF(stditems!C1144=25,"装备位置:毒符",IF(stditems!C1144=41,"任务物品",IF(stditems!C1144=56,"强化宝石",IF(stditems!C1144=0,"药品",IF(stditems!C1144=3,"卷轴",IF(stditems!C1144=43,"矿石",IF(stditems!C1144=2,"可使用物品",IF(stditems!C1144=64,"装备位置:腰带",IF(stditems!C1144=62,"装备位置:鞋子",IF(stditems!C1144=53,"装备位置:宝石\有气血石功能",IF(stditems!C1144=63,"装备位置:灵石",IF(stditems!C1144=65,"装备位置:官印",IF(stditems!C1144=90,"装备位置:灵玉",IF(OR(stditems!C1144=72,stditems!C1144=73,stditems!C1144=74),"装备位置:称号",IF(stditems!C1144=30,"装备位置:勋章",IF(stditems!C1144=28,"装备位置:马牌",IF(stditems!C1144=12,"装备位置:盾牌",IF(OR(stditems!C1144=66,stditems!C1144=67),"装备位置:时装衣服",IF(OR(stditems!C1144=68,stditems!C1144=69),"装备位置:时装武器",IF(OR(stditems!C1144=75,stditems!C1144=76,stditems!C1144=77),"装备位置:时装项链",IF(stditems!C1144=78,"装备位置:时装头盔",IF(OR(stditems!C1144=79,stditems!C1144=80),"装备位置:时装手镯",IF(OR(stditems!C1144=81,stditems!C1144=82),"装备位置:时装戒指",IF(stditems!C1144=83,"装备位置:时装勋章",IF(OR(stditems!C1144=84,stditems!C1144=85),"装备位置:时装腰带",IF(OR(stditems!C1144=86,stditems!C1144=87),"装备位置:时装靴子",IF(OR(stditems!C1144=88,stditems!C1144=89),"装备位置:时装宝石","其他物品"))))))))))))))))))))))))))))))))))))</f>
        <v>药品</v>
      </c>
      <c r="C1144" t="str">
        <f>IF(OR(stditems!C1146=5,stditems!C1146=10,stditems!C1146=11,stditems!C1146=30,stditems!C1146=16,stditems!C1146=12,stditems!C1146=25),0,IF(OR(stditems!C1146=15,stditems!C1146=19,stditems!C1146=20,stditems!C1146=21,stditems!C1146=22,stditems!C1146=23,stditems!C1146=24,stditems!C1146=26,stditems!C1146=28,stditems!C1146=29,stditems!C1146=30,stditems!C1146=53,stditems!C1146=62,stditems!C1146=63,stditems!C1146=64,stditems!C1146=65,stditems!C1146=90),stditems!D1146,""))</f>
        <v/>
      </c>
      <c r="D1144" t="str">
        <f>IF(ISNA( VLOOKUP(C1144,attrDesc!A:C,2,FALSE)),"", "\250/"&amp;VLOOKUP(C1144,attrDesc!A:C,2,FALSE)&amp;":"&amp;VLOOKUP(C1144,attrDesc!A:C,3,FALSE))</f>
        <v/>
      </c>
      <c r="J1144" t="str">
        <f t="shared" si="78"/>
        <v/>
      </c>
      <c r="K1144" t="str">
        <f t="shared" si="79"/>
        <v/>
      </c>
    </row>
    <row r="1145" spans="1:11" x14ac:dyDescent="0.2">
      <c r="A1145" t="str">
        <f>IF(LEN(stditems!B1145)=0,"",stditems!B1145)</f>
        <v/>
      </c>
      <c r="B1145" t="str">
        <f>IF(stditems!C1145=15,"装备位置:头盔",IF(OR(stditems!C1145=19,stditems!C1145=20,stditems!C1145=21),"装备位置:项链",IF(OR(stditems!C1145=5,stditems!C1145=6),"装备位置:武器",IF(OR(stditems!C1145=10,stditems!C1145=11),"装备位置:衣服",IF(stditems!C1145=16,"装备位置:斗笠",IF(OR(stditems!C1145=22,stditems!C1145=23),"装备位置:戒指",IF(OR(stditems!C1145=24,stditems!C1145=26),"装备位置:手镯",IF(stditems!C1145=31,"双击使用物品",IF(stditems!C1145=4,"书籍,双击使用",IF(stditems!C1145=25,"装备位置:毒符",IF(stditems!C1145=41,"任务物品",IF(stditems!C1145=56,"强化宝石",IF(stditems!C1145=0,"药品",IF(stditems!C1145=3,"卷轴",IF(stditems!C1145=43,"矿石",IF(stditems!C1145=2,"可使用物品",IF(stditems!C1145=64,"装备位置:腰带",IF(stditems!C1145=62,"装备位置:鞋子",IF(stditems!C1145=53,"装备位置:宝石\有气血石功能",IF(stditems!C1145=63,"装备位置:灵石",IF(stditems!C1145=65,"装备位置:官印",IF(stditems!C1145=90,"装备位置:灵玉",IF(OR(stditems!C1145=72,stditems!C1145=73,stditems!C1145=74),"装备位置:称号",IF(stditems!C1145=30,"装备位置:勋章",IF(stditems!C1145=28,"装备位置:马牌",IF(stditems!C1145=12,"装备位置:盾牌",IF(OR(stditems!C1145=66,stditems!C1145=67),"装备位置:时装衣服",IF(OR(stditems!C1145=68,stditems!C1145=69),"装备位置:时装武器",IF(OR(stditems!C1145=75,stditems!C1145=76,stditems!C1145=77),"装备位置:时装项链",IF(stditems!C1145=78,"装备位置:时装头盔",IF(OR(stditems!C1145=79,stditems!C1145=80),"装备位置:时装手镯",IF(OR(stditems!C1145=81,stditems!C1145=82),"装备位置:时装戒指",IF(stditems!C1145=83,"装备位置:时装勋章",IF(OR(stditems!C1145=84,stditems!C1145=85),"装备位置:时装腰带",IF(OR(stditems!C1145=86,stditems!C1145=87),"装备位置:时装靴子",IF(OR(stditems!C1145=88,stditems!C1145=89),"装备位置:时装宝石","其他物品"))))))))))))))))))))))))))))))))))))</f>
        <v>药品</v>
      </c>
      <c r="C1145" t="str">
        <f>IF(OR(stditems!C1147=5,stditems!C1147=10,stditems!C1147=11,stditems!C1147=30,stditems!C1147=16,stditems!C1147=12,stditems!C1147=25),0,IF(OR(stditems!C1147=15,stditems!C1147=19,stditems!C1147=20,stditems!C1147=21,stditems!C1147=22,stditems!C1147=23,stditems!C1147=24,stditems!C1147=26,stditems!C1147=28,stditems!C1147=29,stditems!C1147=30,stditems!C1147=53,stditems!C1147=62,stditems!C1147=63,stditems!C1147=64,stditems!C1147=65,stditems!C1147=90),stditems!D1147,""))</f>
        <v/>
      </c>
      <c r="D1145" t="str">
        <f>IF(ISNA( VLOOKUP(C1145,attrDesc!A:C,2,FALSE)),"", "\250/"&amp;VLOOKUP(C1145,attrDesc!A:C,2,FALSE)&amp;":"&amp;VLOOKUP(C1145,attrDesc!A:C,3,FALSE))</f>
        <v/>
      </c>
      <c r="J1145" t="str">
        <f t="shared" si="78"/>
        <v/>
      </c>
      <c r="K1145" t="str">
        <f t="shared" si="79"/>
        <v/>
      </c>
    </row>
    <row r="1146" spans="1:11" x14ac:dyDescent="0.2">
      <c r="A1146" t="str">
        <f>IF(LEN(stditems!B1146)=0,"",stditems!B1146)</f>
        <v/>
      </c>
      <c r="B1146" t="str">
        <f>IF(stditems!C1146=15,"装备位置:头盔",IF(OR(stditems!C1146=19,stditems!C1146=20,stditems!C1146=21),"装备位置:项链",IF(OR(stditems!C1146=5,stditems!C1146=6),"装备位置:武器",IF(OR(stditems!C1146=10,stditems!C1146=11),"装备位置:衣服",IF(stditems!C1146=16,"装备位置:斗笠",IF(OR(stditems!C1146=22,stditems!C1146=23),"装备位置:戒指",IF(OR(stditems!C1146=24,stditems!C1146=26),"装备位置:手镯",IF(stditems!C1146=31,"双击使用物品",IF(stditems!C1146=4,"书籍,双击使用",IF(stditems!C1146=25,"装备位置:毒符",IF(stditems!C1146=41,"任务物品",IF(stditems!C1146=56,"强化宝石",IF(stditems!C1146=0,"药品",IF(stditems!C1146=3,"卷轴",IF(stditems!C1146=43,"矿石",IF(stditems!C1146=2,"可使用物品",IF(stditems!C1146=64,"装备位置:腰带",IF(stditems!C1146=62,"装备位置:鞋子",IF(stditems!C1146=53,"装备位置:宝石\有气血石功能",IF(stditems!C1146=63,"装备位置:灵石",IF(stditems!C1146=65,"装备位置:官印",IF(stditems!C1146=90,"装备位置:灵玉",IF(OR(stditems!C1146=72,stditems!C1146=73,stditems!C1146=74),"装备位置:称号",IF(stditems!C1146=30,"装备位置:勋章",IF(stditems!C1146=28,"装备位置:马牌",IF(stditems!C1146=12,"装备位置:盾牌",IF(OR(stditems!C1146=66,stditems!C1146=67),"装备位置:时装衣服",IF(OR(stditems!C1146=68,stditems!C1146=69),"装备位置:时装武器",IF(OR(stditems!C1146=75,stditems!C1146=76,stditems!C1146=77),"装备位置:时装项链",IF(stditems!C1146=78,"装备位置:时装头盔",IF(OR(stditems!C1146=79,stditems!C1146=80),"装备位置:时装手镯",IF(OR(stditems!C1146=81,stditems!C1146=82),"装备位置:时装戒指",IF(stditems!C1146=83,"装备位置:时装勋章",IF(OR(stditems!C1146=84,stditems!C1146=85),"装备位置:时装腰带",IF(OR(stditems!C1146=86,stditems!C1146=87),"装备位置:时装靴子",IF(OR(stditems!C1146=88,stditems!C1146=89),"装备位置:时装宝石","其他物品"))))))))))))))))))))))))))))))))))))</f>
        <v>药品</v>
      </c>
      <c r="C1146" t="str">
        <f>IF(OR(stditems!C1148=5,stditems!C1148=10,stditems!C1148=11,stditems!C1148=30,stditems!C1148=16,stditems!C1148=12,stditems!C1148=25),0,IF(OR(stditems!C1148=15,stditems!C1148=19,stditems!C1148=20,stditems!C1148=21,stditems!C1148=22,stditems!C1148=23,stditems!C1148=24,stditems!C1148=26,stditems!C1148=28,stditems!C1148=29,stditems!C1148=30,stditems!C1148=53,stditems!C1148=62,stditems!C1148=63,stditems!C1148=64,stditems!C1148=65,stditems!C1148=90),stditems!D1148,""))</f>
        <v/>
      </c>
      <c r="D1146" t="str">
        <f>IF(ISNA( VLOOKUP(C1146,attrDesc!A:C,2,FALSE)),"", "\250/"&amp;VLOOKUP(C1146,attrDesc!A:C,2,FALSE)&amp;":"&amp;VLOOKUP(C1146,attrDesc!A:C,3,FALSE))</f>
        <v/>
      </c>
      <c r="J1146" t="str">
        <f t="shared" si="78"/>
        <v/>
      </c>
      <c r="K1146" t="str">
        <f t="shared" si="79"/>
        <v/>
      </c>
    </row>
    <row r="1147" spans="1:11" x14ac:dyDescent="0.2">
      <c r="A1147" t="str">
        <f>IF(LEN(stditems!B1147)=0,"",stditems!B1147)</f>
        <v/>
      </c>
      <c r="B1147" t="str">
        <f>IF(stditems!C1147=15,"装备位置:头盔",IF(OR(stditems!C1147=19,stditems!C1147=20,stditems!C1147=21),"装备位置:项链",IF(OR(stditems!C1147=5,stditems!C1147=6),"装备位置:武器",IF(OR(stditems!C1147=10,stditems!C1147=11),"装备位置:衣服",IF(stditems!C1147=16,"装备位置:斗笠",IF(OR(stditems!C1147=22,stditems!C1147=23),"装备位置:戒指",IF(OR(stditems!C1147=24,stditems!C1147=26),"装备位置:手镯",IF(stditems!C1147=31,"双击使用物品",IF(stditems!C1147=4,"书籍,双击使用",IF(stditems!C1147=25,"装备位置:毒符",IF(stditems!C1147=41,"任务物品",IF(stditems!C1147=56,"强化宝石",IF(stditems!C1147=0,"药品",IF(stditems!C1147=3,"卷轴",IF(stditems!C1147=43,"矿石",IF(stditems!C1147=2,"可使用物品",IF(stditems!C1147=64,"装备位置:腰带",IF(stditems!C1147=62,"装备位置:鞋子",IF(stditems!C1147=53,"装备位置:宝石\有气血石功能",IF(stditems!C1147=63,"装备位置:灵石",IF(stditems!C1147=65,"装备位置:官印",IF(stditems!C1147=90,"装备位置:灵玉",IF(OR(stditems!C1147=72,stditems!C1147=73,stditems!C1147=74),"装备位置:称号",IF(stditems!C1147=30,"装备位置:勋章",IF(stditems!C1147=28,"装备位置:马牌",IF(stditems!C1147=12,"装备位置:盾牌",IF(OR(stditems!C1147=66,stditems!C1147=67),"装备位置:时装衣服",IF(OR(stditems!C1147=68,stditems!C1147=69),"装备位置:时装武器",IF(OR(stditems!C1147=75,stditems!C1147=76,stditems!C1147=77),"装备位置:时装项链",IF(stditems!C1147=78,"装备位置:时装头盔",IF(OR(stditems!C1147=79,stditems!C1147=80),"装备位置:时装手镯",IF(OR(stditems!C1147=81,stditems!C1147=82),"装备位置:时装戒指",IF(stditems!C1147=83,"装备位置:时装勋章",IF(OR(stditems!C1147=84,stditems!C1147=85),"装备位置:时装腰带",IF(OR(stditems!C1147=86,stditems!C1147=87),"装备位置:时装靴子",IF(OR(stditems!C1147=88,stditems!C1147=89),"装备位置:时装宝石","其他物品"))))))))))))))))))))))))))))))))))))</f>
        <v>药品</v>
      </c>
      <c r="C1147" t="str">
        <f>IF(OR(stditems!C1149=5,stditems!C1149=10,stditems!C1149=11,stditems!C1149=30,stditems!C1149=16,stditems!C1149=12,stditems!C1149=25),0,IF(OR(stditems!C1149=15,stditems!C1149=19,stditems!C1149=20,stditems!C1149=21,stditems!C1149=22,stditems!C1149=23,stditems!C1149=24,stditems!C1149=26,stditems!C1149=28,stditems!C1149=29,stditems!C1149=30,stditems!C1149=53,stditems!C1149=62,stditems!C1149=63,stditems!C1149=64,stditems!C1149=65,stditems!C1149=90),stditems!D1149,""))</f>
        <v/>
      </c>
      <c r="D1147" t="str">
        <f>IF(ISNA( VLOOKUP(C1147,attrDesc!A:C,2,FALSE)),"", "\250/"&amp;VLOOKUP(C1147,attrDesc!A:C,2,FALSE)&amp;":"&amp;VLOOKUP(C1147,attrDesc!A:C,3,FALSE))</f>
        <v/>
      </c>
      <c r="J1147" t="str">
        <f t="shared" si="78"/>
        <v/>
      </c>
      <c r="K1147" t="str">
        <f t="shared" si="79"/>
        <v/>
      </c>
    </row>
    <row r="1148" spans="1:11" x14ac:dyDescent="0.2">
      <c r="A1148" t="str">
        <f>IF(LEN(stditems!B1148)=0,"",stditems!B1148)</f>
        <v/>
      </c>
      <c r="B1148" t="str">
        <f>IF(stditems!C1148=15,"装备位置:头盔",IF(OR(stditems!C1148=19,stditems!C1148=20,stditems!C1148=21),"装备位置:项链",IF(OR(stditems!C1148=5,stditems!C1148=6),"装备位置:武器",IF(OR(stditems!C1148=10,stditems!C1148=11),"装备位置:衣服",IF(stditems!C1148=16,"装备位置:斗笠",IF(OR(stditems!C1148=22,stditems!C1148=23),"装备位置:戒指",IF(OR(stditems!C1148=24,stditems!C1148=26),"装备位置:手镯",IF(stditems!C1148=31,"双击使用物品",IF(stditems!C1148=4,"书籍,双击使用",IF(stditems!C1148=25,"装备位置:毒符",IF(stditems!C1148=41,"任务物品",IF(stditems!C1148=56,"强化宝石",IF(stditems!C1148=0,"药品",IF(stditems!C1148=3,"卷轴",IF(stditems!C1148=43,"矿石",IF(stditems!C1148=2,"可使用物品",IF(stditems!C1148=64,"装备位置:腰带",IF(stditems!C1148=62,"装备位置:鞋子",IF(stditems!C1148=53,"装备位置:宝石\有气血石功能",IF(stditems!C1148=63,"装备位置:灵石",IF(stditems!C1148=65,"装备位置:官印",IF(stditems!C1148=90,"装备位置:灵玉",IF(OR(stditems!C1148=72,stditems!C1148=73,stditems!C1148=74),"装备位置:称号",IF(stditems!C1148=30,"装备位置:勋章",IF(stditems!C1148=28,"装备位置:马牌",IF(stditems!C1148=12,"装备位置:盾牌",IF(OR(stditems!C1148=66,stditems!C1148=67),"装备位置:时装衣服",IF(OR(stditems!C1148=68,stditems!C1148=69),"装备位置:时装武器",IF(OR(stditems!C1148=75,stditems!C1148=76,stditems!C1148=77),"装备位置:时装项链",IF(stditems!C1148=78,"装备位置:时装头盔",IF(OR(stditems!C1148=79,stditems!C1148=80),"装备位置:时装手镯",IF(OR(stditems!C1148=81,stditems!C1148=82),"装备位置:时装戒指",IF(stditems!C1148=83,"装备位置:时装勋章",IF(OR(stditems!C1148=84,stditems!C1148=85),"装备位置:时装腰带",IF(OR(stditems!C1148=86,stditems!C1148=87),"装备位置:时装靴子",IF(OR(stditems!C1148=88,stditems!C1148=89),"装备位置:时装宝石","其他物品"))))))))))))))))))))))))))))))))))))</f>
        <v>药品</v>
      </c>
      <c r="C1148" t="str">
        <f>IF(OR(stditems!C1150=5,stditems!C1150=10,stditems!C1150=11,stditems!C1150=30,stditems!C1150=16,stditems!C1150=12,stditems!C1150=25),0,IF(OR(stditems!C1150=15,stditems!C1150=19,stditems!C1150=20,stditems!C1150=21,stditems!C1150=22,stditems!C1150=23,stditems!C1150=24,stditems!C1150=26,stditems!C1150=28,stditems!C1150=29,stditems!C1150=30,stditems!C1150=53,stditems!C1150=62,stditems!C1150=63,stditems!C1150=64,stditems!C1150=65,stditems!C1150=90),stditems!D1150,""))</f>
        <v/>
      </c>
      <c r="D1148" t="str">
        <f>IF(ISNA( VLOOKUP(C1148,attrDesc!A:C,2,FALSE)),"", "\250/"&amp;VLOOKUP(C1148,attrDesc!A:C,2,FALSE)&amp;":"&amp;VLOOKUP(C1148,attrDesc!A:C,3,FALSE))</f>
        <v/>
      </c>
      <c r="J1148" t="str">
        <f t="shared" si="78"/>
        <v/>
      </c>
      <c r="K1148" t="str">
        <f t="shared" si="79"/>
        <v/>
      </c>
    </row>
    <row r="1149" spans="1:11" x14ac:dyDescent="0.2">
      <c r="A1149" t="str">
        <f>IF(LEN(stditems!B1149)=0,"",stditems!B1149)</f>
        <v/>
      </c>
      <c r="B1149" t="str">
        <f>IF(stditems!C1149=15,"装备位置:头盔",IF(OR(stditems!C1149=19,stditems!C1149=20,stditems!C1149=21),"装备位置:项链",IF(OR(stditems!C1149=5,stditems!C1149=6),"装备位置:武器",IF(OR(stditems!C1149=10,stditems!C1149=11),"装备位置:衣服",IF(stditems!C1149=16,"装备位置:斗笠",IF(OR(stditems!C1149=22,stditems!C1149=23),"装备位置:戒指",IF(OR(stditems!C1149=24,stditems!C1149=26),"装备位置:手镯",IF(stditems!C1149=31,"双击使用物品",IF(stditems!C1149=4,"书籍,双击使用",IF(stditems!C1149=25,"装备位置:毒符",IF(stditems!C1149=41,"任务物品",IF(stditems!C1149=56,"强化宝石",IF(stditems!C1149=0,"药品",IF(stditems!C1149=3,"卷轴",IF(stditems!C1149=43,"矿石",IF(stditems!C1149=2,"可使用物品",IF(stditems!C1149=64,"装备位置:腰带",IF(stditems!C1149=62,"装备位置:鞋子",IF(stditems!C1149=53,"装备位置:宝石\有气血石功能",IF(stditems!C1149=63,"装备位置:灵石",IF(stditems!C1149=65,"装备位置:官印",IF(stditems!C1149=90,"装备位置:灵玉",IF(OR(stditems!C1149=72,stditems!C1149=73,stditems!C1149=74),"装备位置:称号",IF(stditems!C1149=30,"装备位置:勋章",IF(stditems!C1149=28,"装备位置:马牌",IF(stditems!C1149=12,"装备位置:盾牌",IF(OR(stditems!C1149=66,stditems!C1149=67),"装备位置:时装衣服",IF(OR(stditems!C1149=68,stditems!C1149=69),"装备位置:时装武器",IF(OR(stditems!C1149=75,stditems!C1149=76,stditems!C1149=77),"装备位置:时装项链",IF(stditems!C1149=78,"装备位置:时装头盔",IF(OR(stditems!C1149=79,stditems!C1149=80),"装备位置:时装手镯",IF(OR(stditems!C1149=81,stditems!C1149=82),"装备位置:时装戒指",IF(stditems!C1149=83,"装备位置:时装勋章",IF(OR(stditems!C1149=84,stditems!C1149=85),"装备位置:时装腰带",IF(OR(stditems!C1149=86,stditems!C1149=87),"装备位置:时装靴子",IF(OR(stditems!C1149=88,stditems!C1149=89),"装备位置:时装宝石","其他物品"))))))))))))))))))))))))))))))))))))</f>
        <v>药品</v>
      </c>
      <c r="C1149" t="str">
        <f>IF(OR(stditems!C1151=5,stditems!C1151=10,stditems!C1151=11,stditems!C1151=30,stditems!C1151=16,stditems!C1151=12,stditems!C1151=25),0,IF(OR(stditems!C1151=15,stditems!C1151=19,stditems!C1151=20,stditems!C1151=21,stditems!C1151=22,stditems!C1151=23,stditems!C1151=24,stditems!C1151=26,stditems!C1151=28,stditems!C1151=29,stditems!C1151=30,stditems!C1151=53,stditems!C1151=62,stditems!C1151=63,stditems!C1151=64,stditems!C1151=65,stditems!C1151=90),stditems!D1151,""))</f>
        <v/>
      </c>
      <c r="D1149" t="str">
        <f>IF(ISNA( VLOOKUP(C1149,attrDesc!A:C,2,FALSE)),"", "\250/"&amp;VLOOKUP(C1149,attrDesc!A:C,2,FALSE)&amp;":"&amp;VLOOKUP(C1149,attrDesc!A:C,3,FALSE))</f>
        <v/>
      </c>
      <c r="J1149" t="str">
        <f t="shared" si="78"/>
        <v/>
      </c>
      <c r="K1149" t="str">
        <f t="shared" si="79"/>
        <v/>
      </c>
    </row>
    <row r="1150" spans="1:11" x14ac:dyDescent="0.2">
      <c r="A1150" t="str">
        <f>IF(LEN(stditems!B1150)=0,"",stditems!B1150)</f>
        <v/>
      </c>
      <c r="B1150" t="str">
        <f>IF(stditems!C1150=15,"装备位置:头盔",IF(OR(stditems!C1150=19,stditems!C1150=20,stditems!C1150=21),"装备位置:项链",IF(OR(stditems!C1150=5,stditems!C1150=6),"装备位置:武器",IF(OR(stditems!C1150=10,stditems!C1150=11),"装备位置:衣服",IF(stditems!C1150=16,"装备位置:斗笠",IF(OR(stditems!C1150=22,stditems!C1150=23),"装备位置:戒指",IF(OR(stditems!C1150=24,stditems!C1150=26),"装备位置:手镯",IF(stditems!C1150=31,"双击使用物品",IF(stditems!C1150=4,"书籍,双击使用",IF(stditems!C1150=25,"装备位置:毒符",IF(stditems!C1150=41,"任务物品",IF(stditems!C1150=56,"强化宝石",IF(stditems!C1150=0,"药品",IF(stditems!C1150=3,"卷轴",IF(stditems!C1150=43,"矿石",IF(stditems!C1150=2,"可使用物品",IF(stditems!C1150=64,"装备位置:腰带",IF(stditems!C1150=62,"装备位置:鞋子",IF(stditems!C1150=53,"装备位置:宝石\有气血石功能",IF(stditems!C1150=63,"装备位置:灵石",IF(stditems!C1150=65,"装备位置:官印",IF(stditems!C1150=90,"装备位置:灵玉",IF(OR(stditems!C1150=72,stditems!C1150=73,stditems!C1150=74),"装备位置:称号",IF(stditems!C1150=30,"装备位置:勋章",IF(stditems!C1150=28,"装备位置:马牌",IF(stditems!C1150=12,"装备位置:盾牌",IF(OR(stditems!C1150=66,stditems!C1150=67),"装备位置:时装衣服",IF(OR(stditems!C1150=68,stditems!C1150=69),"装备位置:时装武器",IF(OR(stditems!C1150=75,stditems!C1150=76,stditems!C1150=77),"装备位置:时装项链",IF(stditems!C1150=78,"装备位置:时装头盔",IF(OR(stditems!C1150=79,stditems!C1150=80),"装备位置:时装手镯",IF(OR(stditems!C1150=81,stditems!C1150=82),"装备位置:时装戒指",IF(stditems!C1150=83,"装备位置:时装勋章",IF(OR(stditems!C1150=84,stditems!C1150=85),"装备位置:时装腰带",IF(OR(stditems!C1150=86,stditems!C1150=87),"装备位置:时装靴子",IF(OR(stditems!C1150=88,stditems!C1150=89),"装备位置:时装宝石","其他物品"))))))))))))))))))))))))))))))))))))</f>
        <v>药品</v>
      </c>
      <c r="C1150" t="str">
        <f>IF(OR(stditems!C1152=5,stditems!C1152=10,stditems!C1152=11,stditems!C1152=30,stditems!C1152=16,stditems!C1152=12,stditems!C1152=25),0,IF(OR(stditems!C1152=15,stditems!C1152=19,stditems!C1152=20,stditems!C1152=21,stditems!C1152=22,stditems!C1152=23,stditems!C1152=24,stditems!C1152=26,stditems!C1152=28,stditems!C1152=29,stditems!C1152=30,stditems!C1152=53,stditems!C1152=62,stditems!C1152=63,stditems!C1152=64,stditems!C1152=65,stditems!C1152=90),stditems!D1152,""))</f>
        <v/>
      </c>
      <c r="D1150" t="str">
        <f>IF(ISNA( VLOOKUP(C1150,attrDesc!A:C,2,FALSE)),"", "\250/"&amp;VLOOKUP(C1150,attrDesc!A:C,2,FALSE)&amp;":"&amp;VLOOKUP(C1150,attrDesc!A:C,3,FALSE))</f>
        <v/>
      </c>
      <c r="J1150" t="str">
        <f t="shared" si="78"/>
        <v/>
      </c>
      <c r="K1150" t="str">
        <f t="shared" si="79"/>
        <v/>
      </c>
    </row>
    <row r="1151" spans="1:11" x14ac:dyDescent="0.2">
      <c r="A1151" t="str">
        <f>IF(LEN(stditems!B1151)=0,"",stditems!B1151)</f>
        <v/>
      </c>
      <c r="B1151" t="str">
        <f>IF(stditems!C1151=15,"装备位置:头盔",IF(OR(stditems!C1151=19,stditems!C1151=20,stditems!C1151=21),"装备位置:项链",IF(OR(stditems!C1151=5,stditems!C1151=6),"装备位置:武器",IF(OR(stditems!C1151=10,stditems!C1151=11),"装备位置:衣服",IF(stditems!C1151=16,"装备位置:斗笠",IF(OR(stditems!C1151=22,stditems!C1151=23),"装备位置:戒指",IF(OR(stditems!C1151=24,stditems!C1151=26),"装备位置:手镯",IF(stditems!C1151=31,"双击使用物品",IF(stditems!C1151=4,"书籍,双击使用",IF(stditems!C1151=25,"装备位置:毒符",IF(stditems!C1151=41,"任务物品",IF(stditems!C1151=56,"强化宝石",IF(stditems!C1151=0,"药品",IF(stditems!C1151=3,"卷轴",IF(stditems!C1151=43,"矿石",IF(stditems!C1151=2,"可使用物品",IF(stditems!C1151=64,"装备位置:腰带",IF(stditems!C1151=62,"装备位置:鞋子",IF(stditems!C1151=53,"装备位置:宝石\有气血石功能",IF(stditems!C1151=63,"装备位置:灵石",IF(stditems!C1151=65,"装备位置:官印",IF(stditems!C1151=90,"装备位置:灵玉",IF(OR(stditems!C1151=72,stditems!C1151=73,stditems!C1151=74),"装备位置:称号",IF(stditems!C1151=30,"装备位置:勋章",IF(stditems!C1151=28,"装备位置:马牌",IF(stditems!C1151=12,"装备位置:盾牌",IF(OR(stditems!C1151=66,stditems!C1151=67),"装备位置:时装衣服",IF(OR(stditems!C1151=68,stditems!C1151=69),"装备位置:时装武器",IF(OR(stditems!C1151=75,stditems!C1151=76,stditems!C1151=77),"装备位置:时装项链",IF(stditems!C1151=78,"装备位置:时装头盔",IF(OR(stditems!C1151=79,stditems!C1151=80),"装备位置:时装手镯",IF(OR(stditems!C1151=81,stditems!C1151=82),"装备位置:时装戒指",IF(stditems!C1151=83,"装备位置:时装勋章",IF(OR(stditems!C1151=84,stditems!C1151=85),"装备位置:时装腰带",IF(OR(stditems!C1151=86,stditems!C1151=87),"装备位置:时装靴子",IF(OR(stditems!C1151=88,stditems!C1151=89),"装备位置:时装宝石","其他物品"))))))))))))))))))))))))))))))))))))</f>
        <v>药品</v>
      </c>
      <c r="C1151" t="str">
        <f>IF(OR(stditems!C1153=5,stditems!C1153=10,stditems!C1153=11,stditems!C1153=30,stditems!C1153=16,stditems!C1153=12,stditems!C1153=25),0,IF(OR(stditems!C1153=15,stditems!C1153=19,stditems!C1153=20,stditems!C1153=21,stditems!C1153=22,stditems!C1153=23,stditems!C1153=24,stditems!C1153=26,stditems!C1153=28,stditems!C1153=29,stditems!C1153=30,stditems!C1153=53,stditems!C1153=62,stditems!C1153=63,stditems!C1153=64,stditems!C1153=65,stditems!C1153=90),stditems!D1153,""))</f>
        <v/>
      </c>
      <c r="D1151" t="str">
        <f>IF(ISNA( VLOOKUP(C1151,attrDesc!A:C,2,FALSE)),"", "\250/"&amp;VLOOKUP(C1151,attrDesc!A:C,2,FALSE)&amp;":"&amp;VLOOKUP(C1151,attrDesc!A:C,3,FALSE))</f>
        <v/>
      </c>
      <c r="J1151" t="str">
        <f t="shared" si="78"/>
        <v/>
      </c>
      <c r="K1151" t="str">
        <f t="shared" si="79"/>
        <v/>
      </c>
    </row>
    <row r="1152" spans="1:11" x14ac:dyDescent="0.2">
      <c r="A1152" t="str">
        <f>IF(LEN(stditems!B1152)=0,"",stditems!B1152)</f>
        <v/>
      </c>
      <c r="B1152" t="str">
        <f>IF(stditems!C1152=15,"装备位置:头盔",IF(OR(stditems!C1152=19,stditems!C1152=20,stditems!C1152=21),"装备位置:项链",IF(OR(stditems!C1152=5,stditems!C1152=6),"装备位置:武器",IF(OR(stditems!C1152=10,stditems!C1152=11),"装备位置:衣服",IF(stditems!C1152=16,"装备位置:斗笠",IF(OR(stditems!C1152=22,stditems!C1152=23),"装备位置:戒指",IF(OR(stditems!C1152=24,stditems!C1152=26),"装备位置:手镯",IF(stditems!C1152=31,"双击使用物品",IF(stditems!C1152=4,"书籍,双击使用",IF(stditems!C1152=25,"装备位置:毒符",IF(stditems!C1152=41,"任务物品",IF(stditems!C1152=56,"强化宝石",IF(stditems!C1152=0,"药品",IF(stditems!C1152=3,"卷轴",IF(stditems!C1152=43,"矿石",IF(stditems!C1152=2,"可使用物品",IF(stditems!C1152=64,"装备位置:腰带",IF(stditems!C1152=62,"装备位置:鞋子",IF(stditems!C1152=53,"装备位置:宝石\有气血石功能",IF(stditems!C1152=63,"装备位置:灵石",IF(stditems!C1152=65,"装备位置:官印",IF(stditems!C1152=90,"装备位置:灵玉",IF(OR(stditems!C1152=72,stditems!C1152=73,stditems!C1152=74),"装备位置:称号",IF(stditems!C1152=30,"装备位置:勋章",IF(stditems!C1152=28,"装备位置:马牌",IF(stditems!C1152=12,"装备位置:盾牌",IF(OR(stditems!C1152=66,stditems!C1152=67),"装备位置:时装衣服",IF(OR(stditems!C1152=68,stditems!C1152=69),"装备位置:时装武器",IF(OR(stditems!C1152=75,stditems!C1152=76,stditems!C1152=77),"装备位置:时装项链",IF(stditems!C1152=78,"装备位置:时装头盔",IF(OR(stditems!C1152=79,stditems!C1152=80),"装备位置:时装手镯",IF(OR(stditems!C1152=81,stditems!C1152=82),"装备位置:时装戒指",IF(stditems!C1152=83,"装备位置:时装勋章",IF(OR(stditems!C1152=84,stditems!C1152=85),"装备位置:时装腰带",IF(OR(stditems!C1152=86,stditems!C1152=87),"装备位置:时装靴子",IF(OR(stditems!C1152=88,stditems!C1152=89),"装备位置:时装宝石","其他物品"))))))))))))))))))))))))))))))))))))</f>
        <v>药品</v>
      </c>
      <c r="C1152" t="str">
        <f>IF(OR(stditems!C1154=5,stditems!C1154=10,stditems!C1154=11,stditems!C1154=30,stditems!C1154=16,stditems!C1154=12,stditems!C1154=25),0,IF(OR(stditems!C1154=15,stditems!C1154=19,stditems!C1154=20,stditems!C1154=21,stditems!C1154=22,stditems!C1154=23,stditems!C1154=24,stditems!C1154=26,stditems!C1154=28,stditems!C1154=29,stditems!C1154=30,stditems!C1154=53,stditems!C1154=62,stditems!C1154=63,stditems!C1154=64,stditems!C1154=65,stditems!C1154=90),stditems!D1154,""))</f>
        <v/>
      </c>
      <c r="D1152" t="str">
        <f>IF(ISNA( VLOOKUP(C1152,attrDesc!A:C,2,FALSE)),"", "\250/"&amp;VLOOKUP(C1152,attrDesc!A:C,2,FALSE)&amp;":"&amp;VLOOKUP(C1152,attrDesc!A:C,3,FALSE))</f>
        <v/>
      </c>
      <c r="J1152" t="str">
        <f t="shared" si="78"/>
        <v/>
      </c>
      <c r="K1152" t="str">
        <f t="shared" si="79"/>
        <v/>
      </c>
    </row>
    <row r="1153" spans="1:11" x14ac:dyDescent="0.2">
      <c r="A1153" t="str">
        <f>IF(LEN(stditems!B1153)=0,"",stditems!B1153)</f>
        <v/>
      </c>
      <c r="B1153" t="str">
        <f>IF(stditems!C1153=15,"装备位置:头盔",IF(OR(stditems!C1153=19,stditems!C1153=20,stditems!C1153=21),"装备位置:项链",IF(OR(stditems!C1153=5,stditems!C1153=6),"装备位置:武器",IF(OR(stditems!C1153=10,stditems!C1153=11),"装备位置:衣服",IF(stditems!C1153=16,"装备位置:斗笠",IF(OR(stditems!C1153=22,stditems!C1153=23),"装备位置:戒指",IF(OR(stditems!C1153=24,stditems!C1153=26),"装备位置:手镯",IF(stditems!C1153=31,"双击使用物品",IF(stditems!C1153=4,"书籍,双击使用",IF(stditems!C1153=25,"装备位置:毒符",IF(stditems!C1153=41,"任务物品",IF(stditems!C1153=56,"强化宝石",IF(stditems!C1153=0,"药品",IF(stditems!C1153=3,"卷轴",IF(stditems!C1153=43,"矿石",IF(stditems!C1153=2,"可使用物品",IF(stditems!C1153=64,"装备位置:腰带",IF(stditems!C1153=62,"装备位置:鞋子",IF(stditems!C1153=53,"装备位置:宝石\有气血石功能",IF(stditems!C1153=63,"装备位置:灵石",IF(stditems!C1153=65,"装备位置:官印",IF(stditems!C1153=90,"装备位置:灵玉",IF(OR(stditems!C1153=72,stditems!C1153=73,stditems!C1153=74),"装备位置:称号",IF(stditems!C1153=30,"装备位置:勋章",IF(stditems!C1153=28,"装备位置:马牌",IF(stditems!C1153=12,"装备位置:盾牌",IF(OR(stditems!C1153=66,stditems!C1153=67),"装备位置:时装衣服",IF(OR(stditems!C1153=68,stditems!C1153=69),"装备位置:时装武器",IF(OR(stditems!C1153=75,stditems!C1153=76,stditems!C1153=77),"装备位置:时装项链",IF(stditems!C1153=78,"装备位置:时装头盔",IF(OR(stditems!C1153=79,stditems!C1153=80),"装备位置:时装手镯",IF(OR(stditems!C1153=81,stditems!C1153=82),"装备位置:时装戒指",IF(stditems!C1153=83,"装备位置:时装勋章",IF(OR(stditems!C1153=84,stditems!C1153=85),"装备位置:时装腰带",IF(OR(stditems!C1153=86,stditems!C1153=87),"装备位置:时装靴子",IF(OR(stditems!C1153=88,stditems!C1153=89),"装备位置:时装宝石","其他物品"))))))))))))))))))))))))))))))))))))</f>
        <v>药品</v>
      </c>
      <c r="C1153" t="str">
        <f>IF(OR(stditems!C1155=5,stditems!C1155=10,stditems!C1155=11,stditems!C1155=30,stditems!C1155=16,stditems!C1155=12,stditems!C1155=25),0,IF(OR(stditems!C1155=15,stditems!C1155=19,stditems!C1155=20,stditems!C1155=21,stditems!C1155=22,stditems!C1155=23,stditems!C1155=24,stditems!C1155=26,stditems!C1155=28,stditems!C1155=29,stditems!C1155=30,stditems!C1155=53,stditems!C1155=62,stditems!C1155=63,stditems!C1155=64,stditems!C1155=65,stditems!C1155=90),stditems!D1155,""))</f>
        <v/>
      </c>
      <c r="D1153" t="str">
        <f>IF(ISNA( VLOOKUP(C1153,attrDesc!A:C,2,FALSE)),"", "\250/"&amp;VLOOKUP(C1153,attrDesc!A:C,2,FALSE)&amp;":"&amp;VLOOKUP(C1153,attrDesc!A:C,3,FALSE))</f>
        <v/>
      </c>
      <c r="J1153" t="str">
        <f t="shared" si="78"/>
        <v/>
      </c>
      <c r="K1153" t="str">
        <f t="shared" si="79"/>
        <v/>
      </c>
    </row>
    <row r="1154" spans="1:11" x14ac:dyDescent="0.2">
      <c r="A1154" t="str">
        <f>IF(LEN(stditems!B1154)=0,"",stditems!B1154)</f>
        <v/>
      </c>
      <c r="B1154" t="str">
        <f>IF(stditems!C1154=15,"装备位置:头盔",IF(OR(stditems!C1154=19,stditems!C1154=20,stditems!C1154=21),"装备位置:项链",IF(OR(stditems!C1154=5,stditems!C1154=6),"装备位置:武器",IF(OR(stditems!C1154=10,stditems!C1154=11),"装备位置:衣服",IF(stditems!C1154=16,"装备位置:斗笠",IF(OR(stditems!C1154=22,stditems!C1154=23),"装备位置:戒指",IF(OR(stditems!C1154=24,stditems!C1154=26),"装备位置:手镯",IF(stditems!C1154=31,"双击使用物品",IF(stditems!C1154=4,"书籍,双击使用",IF(stditems!C1154=25,"装备位置:毒符",IF(stditems!C1154=41,"任务物品",IF(stditems!C1154=56,"强化宝石",IF(stditems!C1154=0,"药品",IF(stditems!C1154=3,"卷轴",IF(stditems!C1154=43,"矿石",IF(stditems!C1154=2,"可使用物品",IF(stditems!C1154=64,"装备位置:腰带",IF(stditems!C1154=62,"装备位置:鞋子",IF(stditems!C1154=53,"装备位置:宝石\有气血石功能",IF(stditems!C1154=63,"装备位置:灵石",IF(stditems!C1154=65,"装备位置:官印",IF(stditems!C1154=90,"装备位置:灵玉",IF(OR(stditems!C1154=72,stditems!C1154=73,stditems!C1154=74),"装备位置:称号",IF(stditems!C1154=30,"装备位置:勋章",IF(stditems!C1154=28,"装备位置:马牌",IF(stditems!C1154=12,"装备位置:盾牌",IF(OR(stditems!C1154=66,stditems!C1154=67),"装备位置:时装衣服",IF(OR(stditems!C1154=68,stditems!C1154=69),"装备位置:时装武器",IF(OR(stditems!C1154=75,stditems!C1154=76,stditems!C1154=77),"装备位置:时装项链",IF(stditems!C1154=78,"装备位置:时装头盔",IF(OR(stditems!C1154=79,stditems!C1154=80),"装备位置:时装手镯",IF(OR(stditems!C1154=81,stditems!C1154=82),"装备位置:时装戒指",IF(stditems!C1154=83,"装备位置:时装勋章",IF(OR(stditems!C1154=84,stditems!C1154=85),"装备位置:时装腰带",IF(OR(stditems!C1154=86,stditems!C1154=87),"装备位置:时装靴子",IF(OR(stditems!C1154=88,stditems!C1154=89),"装备位置:时装宝石","其他物品"))))))))))))))))))))))))))))))))))))</f>
        <v>药品</v>
      </c>
      <c r="C1154" t="str">
        <f>IF(OR(stditems!C1156=5,stditems!C1156=10,stditems!C1156=11,stditems!C1156=30,stditems!C1156=16,stditems!C1156=12,stditems!C1156=25),0,IF(OR(stditems!C1156=15,stditems!C1156=19,stditems!C1156=20,stditems!C1156=21,stditems!C1156=22,stditems!C1156=23,stditems!C1156=24,stditems!C1156=26,stditems!C1156=28,stditems!C1156=29,stditems!C1156=30,stditems!C1156=53,stditems!C1156=62,stditems!C1156=63,stditems!C1156=64,stditems!C1156=65,stditems!C1156=90),stditems!D1156,""))</f>
        <v/>
      </c>
      <c r="D1154" t="str">
        <f>IF(ISNA( VLOOKUP(C1154,attrDesc!A:C,2,FALSE)),"", "\250/"&amp;VLOOKUP(C1154,attrDesc!A:C,2,FALSE)&amp;":"&amp;VLOOKUP(C1154,attrDesc!A:C,3,FALSE))</f>
        <v/>
      </c>
      <c r="J1154" t="str">
        <f t="shared" si="78"/>
        <v/>
      </c>
      <c r="K1154" t="str">
        <f t="shared" si="79"/>
        <v/>
      </c>
    </row>
    <row r="1155" spans="1:11" x14ac:dyDescent="0.2">
      <c r="A1155" t="str">
        <f>IF(LEN(stditems!B1155)=0,"",stditems!B1155)</f>
        <v/>
      </c>
      <c r="B1155" t="str">
        <f>IF(stditems!C1155=15,"装备位置:头盔",IF(OR(stditems!C1155=19,stditems!C1155=20,stditems!C1155=21),"装备位置:项链",IF(OR(stditems!C1155=5,stditems!C1155=6),"装备位置:武器",IF(OR(stditems!C1155=10,stditems!C1155=11),"装备位置:衣服",IF(stditems!C1155=16,"装备位置:斗笠",IF(OR(stditems!C1155=22,stditems!C1155=23),"装备位置:戒指",IF(OR(stditems!C1155=24,stditems!C1155=26),"装备位置:手镯",IF(stditems!C1155=31,"双击使用物品",IF(stditems!C1155=4,"书籍,双击使用",IF(stditems!C1155=25,"装备位置:毒符",IF(stditems!C1155=41,"任务物品",IF(stditems!C1155=56,"强化宝石",IF(stditems!C1155=0,"药品",IF(stditems!C1155=3,"卷轴",IF(stditems!C1155=43,"矿石",IF(stditems!C1155=2,"可使用物品",IF(stditems!C1155=64,"装备位置:腰带",IF(stditems!C1155=62,"装备位置:鞋子",IF(stditems!C1155=53,"装备位置:宝石\有气血石功能",IF(stditems!C1155=63,"装备位置:灵石",IF(stditems!C1155=65,"装备位置:官印",IF(stditems!C1155=90,"装备位置:灵玉",IF(OR(stditems!C1155=72,stditems!C1155=73,stditems!C1155=74),"装备位置:称号",IF(stditems!C1155=30,"装备位置:勋章",IF(stditems!C1155=28,"装备位置:马牌",IF(stditems!C1155=12,"装备位置:盾牌",IF(OR(stditems!C1155=66,stditems!C1155=67),"装备位置:时装衣服",IF(OR(stditems!C1155=68,stditems!C1155=69),"装备位置:时装武器",IF(OR(stditems!C1155=75,stditems!C1155=76,stditems!C1155=77),"装备位置:时装项链",IF(stditems!C1155=78,"装备位置:时装头盔",IF(OR(stditems!C1155=79,stditems!C1155=80),"装备位置:时装手镯",IF(OR(stditems!C1155=81,stditems!C1155=82),"装备位置:时装戒指",IF(stditems!C1155=83,"装备位置:时装勋章",IF(OR(stditems!C1155=84,stditems!C1155=85),"装备位置:时装腰带",IF(OR(stditems!C1155=86,stditems!C1155=87),"装备位置:时装靴子",IF(OR(stditems!C1155=88,stditems!C1155=89),"装备位置:时装宝石","其他物品"))))))))))))))))))))))))))))))))))))</f>
        <v>药品</v>
      </c>
      <c r="C1155" t="str">
        <f>IF(OR(stditems!C1157=5,stditems!C1157=10,stditems!C1157=11,stditems!C1157=30,stditems!C1157=16,stditems!C1157=12,stditems!C1157=25),0,IF(OR(stditems!C1157=15,stditems!C1157=19,stditems!C1157=20,stditems!C1157=21,stditems!C1157=22,stditems!C1157=23,stditems!C1157=24,stditems!C1157=26,stditems!C1157=28,stditems!C1157=29,stditems!C1157=30,stditems!C1157=53,stditems!C1157=62,stditems!C1157=63,stditems!C1157=64,stditems!C1157=65,stditems!C1157=90),stditems!D1157,""))</f>
        <v/>
      </c>
      <c r="D1155" t="str">
        <f>IF(ISNA( VLOOKUP(C1155,attrDesc!A:C,2,FALSE)),"", "\250/"&amp;VLOOKUP(C1155,attrDesc!A:C,2,FALSE)&amp;":"&amp;VLOOKUP(C1155,attrDesc!A:C,3,FALSE))</f>
        <v/>
      </c>
      <c r="J1155" t="str">
        <f t="shared" ref="J1155:J1194" si="80">IF(LEN(E1155)=0,"", "\168/[物品特性]\"&amp;E1155) &amp;IF(LEN(F1155)=0,"", "\168/[物品备注]\"&amp; F1155)&amp;IF(LEN(G1155)=0,"", "\168/[物品出处]\"&amp; G1155)</f>
        <v/>
      </c>
      <c r="K1155" t="str">
        <f t="shared" si="79"/>
        <v/>
      </c>
    </row>
    <row r="1156" spans="1:11" x14ac:dyDescent="0.2">
      <c r="A1156" t="str">
        <f>IF(LEN(stditems!B1156)=0,"",stditems!B1156)</f>
        <v/>
      </c>
      <c r="B1156" t="str">
        <f>IF(stditems!C1156=15,"装备位置:头盔",IF(OR(stditems!C1156=19,stditems!C1156=20,stditems!C1156=21),"装备位置:项链",IF(OR(stditems!C1156=5,stditems!C1156=6),"装备位置:武器",IF(OR(stditems!C1156=10,stditems!C1156=11),"装备位置:衣服",IF(stditems!C1156=16,"装备位置:斗笠",IF(OR(stditems!C1156=22,stditems!C1156=23),"装备位置:戒指",IF(OR(stditems!C1156=24,stditems!C1156=26),"装备位置:手镯",IF(stditems!C1156=31,"双击使用物品",IF(stditems!C1156=4,"书籍,双击使用",IF(stditems!C1156=25,"装备位置:毒符",IF(stditems!C1156=41,"任务物品",IF(stditems!C1156=56,"强化宝石",IF(stditems!C1156=0,"药品",IF(stditems!C1156=3,"卷轴",IF(stditems!C1156=43,"矿石",IF(stditems!C1156=2,"可使用物品",IF(stditems!C1156=64,"装备位置:腰带",IF(stditems!C1156=62,"装备位置:鞋子",IF(stditems!C1156=53,"装备位置:宝石\有气血石功能",IF(stditems!C1156=63,"装备位置:灵石",IF(stditems!C1156=65,"装备位置:官印",IF(stditems!C1156=90,"装备位置:灵玉",IF(OR(stditems!C1156=72,stditems!C1156=73,stditems!C1156=74),"装备位置:称号",IF(stditems!C1156=30,"装备位置:勋章",IF(stditems!C1156=28,"装备位置:马牌",IF(stditems!C1156=12,"装备位置:盾牌",IF(OR(stditems!C1156=66,stditems!C1156=67),"装备位置:时装衣服",IF(OR(stditems!C1156=68,stditems!C1156=69),"装备位置:时装武器",IF(OR(stditems!C1156=75,stditems!C1156=76,stditems!C1156=77),"装备位置:时装项链",IF(stditems!C1156=78,"装备位置:时装头盔",IF(OR(stditems!C1156=79,stditems!C1156=80),"装备位置:时装手镯",IF(OR(stditems!C1156=81,stditems!C1156=82),"装备位置:时装戒指",IF(stditems!C1156=83,"装备位置:时装勋章",IF(OR(stditems!C1156=84,stditems!C1156=85),"装备位置:时装腰带",IF(OR(stditems!C1156=86,stditems!C1156=87),"装备位置:时装靴子",IF(OR(stditems!C1156=88,stditems!C1156=89),"装备位置:时装宝石","其他物品"))))))))))))))))))))))))))))))))))))</f>
        <v>药品</v>
      </c>
      <c r="C1156" t="str">
        <f>IF(OR(stditems!C1158=5,stditems!C1158=10,stditems!C1158=11,stditems!C1158=30,stditems!C1158=16,stditems!C1158=12,stditems!C1158=25),0,IF(OR(stditems!C1158=15,stditems!C1158=19,stditems!C1158=20,stditems!C1158=21,stditems!C1158=22,stditems!C1158=23,stditems!C1158=24,stditems!C1158=26,stditems!C1158=28,stditems!C1158=29,stditems!C1158=30,stditems!C1158=53,stditems!C1158=62,stditems!C1158=63,stditems!C1158=64,stditems!C1158=65,stditems!C1158=90),stditems!D1158,""))</f>
        <v/>
      </c>
      <c r="D1156" t="str">
        <f>IF(ISNA( VLOOKUP(C1156,attrDesc!A:C,2,FALSE)),"", "\250/"&amp;VLOOKUP(C1156,attrDesc!A:C,2,FALSE)&amp;":"&amp;VLOOKUP(C1156,attrDesc!A:C,3,FALSE))</f>
        <v/>
      </c>
      <c r="J1156" t="str">
        <f t="shared" si="80"/>
        <v/>
      </c>
      <c r="K1156" t="str">
        <f t="shared" si="79"/>
        <v/>
      </c>
    </row>
    <row r="1157" spans="1:11" x14ac:dyDescent="0.2">
      <c r="A1157" t="str">
        <f>IF(LEN(stditems!B1157)=0,"",stditems!B1157)</f>
        <v/>
      </c>
      <c r="B1157" t="str">
        <f>IF(stditems!C1157=15,"装备位置:头盔",IF(OR(stditems!C1157=19,stditems!C1157=20,stditems!C1157=21),"装备位置:项链",IF(OR(stditems!C1157=5,stditems!C1157=6),"装备位置:武器",IF(OR(stditems!C1157=10,stditems!C1157=11),"装备位置:衣服",IF(stditems!C1157=16,"装备位置:斗笠",IF(OR(stditems!C1157=22,stditems!C1157=23),"装备位置:戒指",IF(OR(stditems!C1157=24,stditems!C1157=26),"装备位置:手镯",IF(stditems!C1157=31,"双击使用物品",IF(stditems!C1157=4,"书籍,双击使用",IF(stditems!C1157=25,"装备位置:毒符",IF(stditems!C1157=41,"任务物品",IF(stditems!C1157=56,"强化宝石",IF(stditems!C1157=0,"药品",IF(stditems!C1157=3,"卷轴",IF(stditems!C1157=43,"矿石",IF(stditems!C1157=2,"可使用物品",IF(stditems!C1157=64,"装备位置:腰带",IF(stditems!C1157=62,"装备位置:鞋子",IF(stditems!C1157=53,"装备位置:宝石\有气血石功能",IF(stditems!C1157=63,"装备位置:灵石",IF(stditems!C1157=65,"装备位置:官印",IF(stditems!C1157=90,"装备位置:灵玉",IF(OR(stditems!C1157=72,stditems!C1157=73,stditems!C1157=74),"装备位置:称号",IF(stditems!C1157=30,"装备位置:勋章",IF(stditems!C1157=28,"装备位置:马牌",IF(stditems!C1157=12,"装备位置:盾牌",IF(OR(stditems!C1157=66,stditems!C1157=67),"装备位置:时装衣服",IF(OR(stditems!C1157=68,stditems!C1157=69),"装备位置:时装武器",IF(OR(stditems!C1157=75,stditems!C1157=76,stditems!C1157=77),"装备位置:时装项链",IF(stditems!C1157=78,"装备位置:时装头盔",IF(OR(stditems!C1157=79,stditems!C1157=80),"装备位置:时装手镯",IF(OR(stditems!C1157=81,stditems!C1157=82),"装备位置:时装戒指",IF(stditems!C1157=83,"装备位置:时装勋章",IF(OR(stditems!C1157=84,stditems!C1157=85),"装备位置:时装腰带",IF(OR(stditems!C1157=86,stditems!C1157=87),"装备位置:时装靴子",IF(OR(stditems!C1157=88,stditems!C1157=89),"装备位置:时装宝石","其他物品"))))))))))))))))))))))))))))))))))))</f>
        <v>药品</v>
      </c>
      <c r="C1157" t="str">
        <f>IF(OR(stditems!C1159=5,stditems!C1159=10,stditems!C1159=11,stditems!C1159=30,stditems!C1159=16,stditems!C1159=12,stditems!C1159=25),0,IF(OR(stditems!C1159=15,stditems!C1159=19,stditems!C1159=20,stditems!C1159=21,stditems!C1159=22,stditems!C1159=23,stditems!C1159=24,stditems!C1159=26,stditems!C1159=28,stditems!C1159=29,stditems!C1159=30,stditems!C1159=53,stditems!C1159=62,stditems!C1159=63,stditems!C1159=64,stditems!C1159=65,stditems!C1159=90),stditems!D1159,""))</f>
        <v/>
      </c>
      <c r="D1157" t="str">
        <f>IF(ISNA( VLOOKUP(C1157,attrDesc!A:C,2,FALSE)),"", "\250/"&amp;VLOOKUP(C1157,attrDesc!A:C,2,FALSE)&amp;":"&amp;VLOOKUP(C1157,attrDesc!A:C,3,FALSE))</f>
        <v/>
      </c>
      <c r="J1157" t="str">
        <f t="shared" si="80"/>
        <v/>
      </c>
      <c r="K1157" t="str">
        <f t="shared" si="79"/>
        <v/>
      </c>
    </row>
    <row r="1158" spans="1:11" x14ac:dyDescent="0.2">
      <c r="A1158" t="str">
        <f>IF(LEN(stditems!B1158)=0,"",stditems!B1158)</f>
        <v/>
      </c>
      <c r="B1158" t="str">
        <f>IF(stditems!C1158=15,"装备位置:头盔",IF(OR(stditems!C1158=19,stditems!C1158=20,stditems!C1158=21),"装备位置:项链",IF(OR(stditems!C1158=5,stditems!C1158=6),"装备位置:武器",IF(OR(stditems!C1158=10,stditems!C1158=11),"装备位置:衣服",IF(stditems!C1158=16,"装备位置:斗笠",IF(OR(stditems!C1158=22,stditems!C1158=23),"装备位置:戒指",IF(OR(stditems!C1158=24,stditems!C1158=26),"装备位置:手镯",IF(stditems!C1158=31,"双击使用物品",IF(stditems!C1158=4,"书籍,双击使用",IF(stditems!C1158=25,"装备位置:毒符",IF(stditems!C1158=41,"任务物品",IF(stditems!C1158=56,"强化宝石",IF(stditems!C1158=0,"药品",IF(stditems!C1158=3,"卷轴",IF(stditems!C1158=43,"矿石",IF(stditems!C1158=2,"可使用物品",IF(stditems!C1158=64,"装备位置:腰带",IF(stditems!C1158=62,"装备位置:鞋子",IF(stditems!C1158=53,"装备位置:宝石\有气血石功能",IF(stditems!C1158=63,"装备位置:灵石",IF(stditems!C1158=65,"装备位置:官印",IF(stditems!C1158=90,"装备位置:灵玉",IF(OR(stditems!C1158=72,stditems!C1158=73,stditems!C1158=74),"装备位置:称号",IF(stditems!C1158=30,"装备位置:勋章",IF(stditems!C1158=28,"装备位置:马牌",IF(stditems!C1158=12,"装备位置:盾牌",IF(OR(stditems!C1158=66,stditems!C1158=67),"装备位置:时装衣服",IF(OR(stditems!C1158=68,stditems!C1158=69),"装备位置:时装武器",IF(OR(stditems!C1158=75,stditems!C1158=76,stditems!C1158=77),"装备位置:时装项链",IF(stditems!C1158=78,"装备位置:时装头盔",IF(OR(stditems!C1158=79,stditems!C1158=80),"装备位置:时装手镯",IF(OR(stditems!C1158=81,stditems!C1158=82),"装备位置:时装戒指",IF(stditems!C1158=83,"装备位置:时装勋章",IF(OR(stditems!C1158=84,stditems!C1158=85),"装备位置:时装腰带",IF(OR(stditems!C1158=86,stditems!C1158=87),"装备位置:时装靴子",IF(OR(stditems!C1158=88,stditems!C1158=89),"装备位置:时装宝石","其他物品"))))))))))))))))))))))))))))))))))))</f>
        <v>药品</v>
      </c>
      <c r="C1158" t="str">
        <f>IF(OR(stditems!C1160=5,stditems!C1160=10,stditems!C1160=11,stditems!C1160=30,stditems!C1160=16,stditems!C1160=12,stditems!C1160=25),0,IF(OR(stditems!C1160=15,stditems!C1160=19,stditems!C1160=20,stditems!C1160=21,stditems!C1160=22,stditems!C1160=23,stditems!C1160=24,stditems!C1160=26,stditems!C1160=28,stditems!C1160=29,stditems!C1160=30,stditems!C1160=53,stditems!C1160=62,stditems!C1160=63,stditems!C1160=64,stditems!C1160=65,stditems!C1160=90),stditems!D1160,""))</f>
        <v/>
      </c>
      <c r="D1158" t="str">
        <f>IF(ISNA( VLOOKUP(C1158,attrDesc!A:C,2,FALSE)),"", "\250/"&amp;VLOOKUP(C1158,attrDesc!A:C,2,FALSE)&amp;":"&amp;VLOOKUP(C1158,attrDesc!A:C,3,FALSE))</f>
        <v/>
      </c>
      <c r="J1158" t="str">
        <f t="shared" si="80"/>
        <v/>
      </c>
      <c r="K1158" t="str">
        <f t="shared" si="79"/>
        <v/>
      </c>
    </row>
    <row r="1159" spans="1:11" x14ac:dyDescent="0.2">
      <c r="A1159" t="str">
        <f>IF(LEN(stditems!B1159)=0,"",stditems!B1159)</f>
        <v/>
      </c>
      <c r="B1159" t="str">
        <f>IF(stditems!C1159=15,"装备位置:头盔",IF(OR(stditems!C1159=19,stditems!C1159=20,stditems!C1159=21),"装备位置:项链",IF(OR(stditems!C1159=5,stditems!C1159=6),"装备位置:武器",IF(OR(stditems!C1159=10,stditems!C1159=11),"装备位置:衣服",IF(stditems!C1159=16,"装备位置:斗笠",IF(OR(stditems!C1159=22,stditems!C1159=23),"装备位置:戒指",IF(OR(stditems!C1159=24,stditems!C1159=26),"装备位置:手镯",IF(stditems!C1159=31,"双击使用物品",IF(stditems!C1159=4,"书籍,双击使用",IF(stditems!C1159=25,"装备位置:毒符",IF(stditems!C1159=41,"任务物品",IF(stditems!C1159=56,"强化宝石",IF(stditems!C1159=0,"药品",IF(stditems!C1159=3,"卷轴",IF(stditems!C1159=43,"矿石",IF(stditems!C1159=2,"可使用物品",IF(stditems!C1159=64,"装备位置:腰带",IF(stditems!C1159=62,"装备位置:鞋子",IF(stditems!C1159=53,"装备位置:宝石\有气血石功能",IF(stditems!C1159=63,"装备位置:灵石",IF(stditems!C1159=65,"装备位置:官印",IF(stditems!C1159=90,"装备位置:灵玉",IF(OR(stditems!C1159=72,stditems!C1159=73,stditems!C1159=74),"装备位置:称号",IF(stditems!C1159=30,"装备位置:勋章",IF(stditems!C1159=28,"装备位置:马牌",IF(stditems!C1159=12,"装备位置:盾牌",IF(OR(stditems!C1159=66,stditems!C1159=67),"装备位置:时装衣服",IF(OR(stditems!C1159=68,stditems!C1159=69),"装备位置:时装武器",IF(OR(stditems!C1159=75,stditems!C1159=76,stditems!C1159=77),"装备位置:时装项链",IF(stditems!C1159=78,"装备位置:时装头盔",IF(OR(stditems!C1159=79,stditems!C1159=80),"装备位置:时装手镯",IF(OR(stditems!C1159=81,stditems!C1159=82),"装备位置:时装戒指",IF(stditems!C1159=83,"装备位置:时装勋章",IF(OR(stditems!C1159=84,stditems!C1159=85),"装备位置:时装腰带",IF(OR(stditems!C1159=86,stditems!C1159=87),"装备位置:时装靴子",IF(OR(stditems!C1159=88,stditems!C1159=89),"装备位置:时装宝石","其他物品"))))))))))))))))))))))))))))))))))))</f>
        <v>药品</v>
      </c>
      <c r="C1159" t="str">
        <f>IF(OR(stditems!C1161=5,stditems!C1161=10,stditems!C1161=11,stditems!C1161=30,stditems!C1161=16,stditems!C1161=12,stditems!C1161=25),0,IF(OR(stditems!C1161=15,stditems!C1161=19,stditems!C1161=20,stditems!C1161=21,stditems!C1161=22,stditems!C1161=23,stditems!C1161=24,stditems!C1161=26,stditems!C1161=28,stditems!C1161=29,stditems!C1161=30,stditems!C1161=53,stditems!C1161=62,stditems!C1161=63,stditems!C1161=64,stditems!C1161=65,stditems!C1161=90),stditems!D1161,""))</f>
        <v/>
      </c>
      <c r="D1159" t="str">
        <f>IF(ISNA( VLOOKUP(C1159,attrDesc!A:C,2,FALSE)),"", "\250/"&amp;VLOOKUP(C1159,attrDesc!A:C,2,FALSE)&amp;":"&amp;VLOOKUP(C1159,attrDesc!A:C,3,FALSE))</f>
        <v/>
      </c>
      <c r="J1159" t="str">
        <f t="shared" si="80"/>
        <v/>
      </c>
      <c r="K1159" t="str">
        <f t="shared" si="79"/>
        <v/>
      </c>
    </row>
    <row r="1160" spans="1:11" x14ac:dyDescent="0.2">
      <c r="A1160" t="str">
        <f>IF(LEN(stditems!B1160)=0,"",stditems!B1160)</f>
        <v/>
      </c>
      <c r="B1160" t="str">
        <f>IF(stditems!C1160=15,"装备位置:头盔",IF(OR(stditems!C1160=19,stditems!C1160=20,stditems!C1160=21),"装备位置:项链",IF(OR(stditems!C1160=5,stditems!C1160=6),"装备位置:武器",IF(OR(stditems!C1160=10,stditems!C1160=11),"装备位置:衣服",IF(stditems!C1160=16,"装备位置:斗笠",IF(OR(stditems!C1160=22,stditems!C1160=23),"装备位置:戒指",IF(OR(stditems!C1160=24,stditems!C1160=26),"装备位置:手镯",IF(stditems!C1160=31,"双击使用物品",IF(stditems!C1160=4,"书籍,双击使用",IF(stditems!C1160=25,"装备位置:毒符",IF(stditems!C1160=41,"任务物品",IF(stditems!C1160=56,"强化宝石",IF(stditems!C1160=0,"药品",IF(stditems!C1160=3,"卷轴",IF(stditems!C1160=43,"矿石",IF(stditems!C1160=2,"可使用物品",IF(stditems!C1160=64,"装备位置:腰带",IF(stditems!C1160=62,"装备位置:鞋子",IF(stditems!C1160=53,"装备位置:宝石\有气血石功能",IF(stditems!C1160=63,"装备位置:灵石",IF(stditems!C1160=65,"装备位置:官印",IF(stditems!C1160=90,"装备位置:灵玉",IF(OR(stditems!C1160=72,stditems!C1160=73,stditems!C1160=74),"装备位置:称号",IF(stditems!C1160=30,"装备位置:勋章",IF(stditems!C1160=28,"装备位置:马牌",IF(stditems!C1160=12,"装备位置:盾牌",IF(OR(stditems!C1160=66,stditems!C1160=67),"装备位置:时装衣服",IF(OR(stditems!C1160=68,stditems!C1160=69),"装备位置:时装武器",IF(OR(stditems!C1160=75,stditems!C1160=76,stditems!C1160=77),"装备位置:时装项链",IF(stditems!C1160=78,"装备位置:时装头盔",IF(OR(stditems!C1160=79,stditems!C1160=80),"装备位置:时装手镯",IF(OR(stditems!C1160=81,stditems!C1160=82),"装备位置:时装戒指",IF(stditems!C1160=83,"装备位置:时装勋章",IF(OR(stditems!C1160=84,stditems!C1160=85),"装备位置:时装腰带",IF(OR(stditems!C1160=86,stditems!C1160=87),"装备位置:时装靴子",IF(OR(stditems!C1160=88,stditems!C1160=89),"装备位置:时装宝石","其他物品"))))))))))))))))))))))))))))))))))))</f>
        <v>药品</v>
      </c>
      <c r="C1160" t="str">
        <f>IF(OR(stditems!C1162=5,stditems!C1162=10,stditems!C1162=11,stditems!C1162=30,stditems!C1162=16,stditems!C1162=12,stditems!C1162=25),0,IF(OR(stditems!C1162=15,stditems!C1162=19,stditems!C1162=20,stditems!C1162=21,stditems!C1162=22,stditems!C1162=23,stditems!C1162=24,stditems!C1162=26,stditems!C1162=28,stditems!C1162=29,stditems!C1162=30,stditems!C1162=53,stditems!C1162=62,stditems!C1162=63,stditems!C1162=64,stditems!C1162=65,stditems!C1162=90),stditems!D1162,""))</f>
        <v/>
      </c>
      <c r="D1160" t="str">
        <f>IF(ISNA( VLOOKUP(C1160,attrDesc!A:C,2,FALSE)),"", "\250/"&amp;VLOOKUP(C1160,attrDesc!A:C,2,FALSE)&amp;":"&amp;VLOOKUP(C1160,attrDesc!A:C,3,FALSE))</f>
        <v/>
      </c>
      <c r="J1160" t="str">
        <f t="shared" si="80"/>
        <v/>
      </c>
      <c r="K1160" t="str">
        <f t="shared" si="79"/>
        <v/>
      </c>
    </row>
    <row r="1161" spans="1:11" x14ac:dyDescent="0.2">
      <c r="A1161" t="str">
        <f>IF(LEN(stditems!B1161)=0,"",stditems!B1161)</f>
        <v/>
      </c>
      <c r="B1161" t="str">
        <f>IF(stditems!C1161=15,"装备位置:头盔",IF(OR(stditems!C1161=19,stditems!C1161=20,stditems!C1161=21),"装备位置:项链",IF(OR(stditems!C1161=5,stditems!C1161=6),"装备位置:武器",IF(OR(stditems!C1161=10,stditems!C1161=11),"装备位置:衣服",IF(stditems!C1161=16,"装备位置:斗笠",IF(OR(stditems!C1161=22,stditems!C1161=23),"装备位置:戒指",IF(OR(stditems!C1161=24,stditems!C1161=26),"装备位置:手镯",IF(stditems!C1161=31,"双击使用物品",IF(stditems!C1161=4,"书籍,双击使用",IF(stditems!C1161=25,"装备位置:毒符",IF(stditems!C1161=41,"任务物品",IF(stditems!C1161=56,"强化宝石",IF(stditems!C1161=0,"药品",IF(stditems!C1161=3,"卷轴",IF(stditems!C1161=43,"矿石",IF(stditems!C1161=2,"可使用物品",IF(stditems!C1161=64,"装备位置:腰带",IF(stditems!C1161=62,"装备位置:鞋子",IF(stditems!C1161=53,"装备位置:宝石\有气血石功能",IF(stditems!C1161=63,"装备位置:灵石",IF(stditems!C1161=65,"装备位置:官印",IF(stditems!C1161=90,"装备位置:灵玉",IF(OR(stditems!C1161=72,stditems!C1161=73,stditems!C1161=74),"装备位置:称号",IF(stditems!C1161=30,"装备位置:勋章",IF(stditems!C1161=28,"装备位置:马牌",IF(stditems!C1161=12,"装备位置:盾牌",IF(OR(stditems!C1161=66,stditems!C1161=67),"装备位置:时装衣服",IF(OR(stditems!C1161=68,stditems!C1161=69),"装备位置:时装武器",IF(OR(stditems!C1161=75,stditems!C1161=76,stditems!C1161=77),"装备位置:时装项链",IF(stditems!C1161=78,"装备位置:时装头盔",IF(OR(stditems!C1161=79,stditems!C1161=80),"装备位置:时装手镯",IF(OR(stditems!C1161=81,stditems!C1161=82),"装备位置:时装戒指",IF(stditems!C1161=83,"装备位置:时装勋章",IF(OR(stditems!C1161=84,stditems!C1161=85),"装备位置:时装腰带",IF(OR(stditems!C1161=86,stditems!C1161=87),"装备位置:时装靴子",IF(OR(stditems!C1161=88,stditems!C1161=89),"装备位置:时装宝石","其他物品"))))))))))))))))))))))))))))))))))))</f>
        <v>药品</v>
      </c>
      <c r="C1161" t="str">
        <f>IF(OR(stditems!C1163=5,stditems!C1163=10,stditems!C1163=11,stditems!C1163=30,stditems!C1163=16,stditems!C1163=12,stditems!C1163=25),0,IF(OR(stditems!C1163=15,stditems!C1163=19,stditems!C1163=20,stditems!C1163=21,stditems!C1163=22,stditems!C1163=23,stditems!C1163=24,stditems!C1163=26,stditems!C1163=28,stditems!C1163=29,stditems!C1163=30,stditems!C1163=53,stditems!C1163=62,stditems!C1163=63,stditems!C1163=64,stditems!C1163=65,stditems!C1163=90),stditems!D1163,""))</f>
        <v/>
      </c>
      <c r="D1161" t="str">
        <f>IF(ISNA( VLOOKUP(C1161,attrDesc!A:C,2,FALSE)),"", "\250/"&amp;VLOOKUP(C1161,attrDesc!A:C,2,FALSE)&amp;":"&amp;VLOOKUP(C1161,attrDesc!A:C,3,FALSE))</f>
        <v/>
      </c>
      <c r="J1161" t="str">
        <f t="shared" si="80"/>
        <v/>
      </c>
      <c r="K1161" t="str">
        <f t="shared" si="79"/>
        <v/>
      </c>
    </row>
    <row r="1162" spans="1:11" x14ac:dyDescent="0.2">
      <c r="A1162" t="str">
        <f>IF(LEN(stditems!B1162)=0,"",stditems!B1162)</f>
        <v/>
      </c>
      <c r="B1162" t="str">
        <f>IF(stditems!C1162=15,"装备位置:头盔",IF(OR(stditems!C1162=19,stditems!C1162=20,stditems!C1162=21),"装备位置:项链",IF(OR(stditems!C1162=5,stditems!C1162=6),"装备位置:武器",IF(OR(stditems!C1162=10,stditems!C1162=11),"装备位置:衣服",IF(stditems!C1162=16,"装备位置:斗笠",IF(OR(stditems!C1162=22,stditems!C1162=23),"装备位置:戒指",IF(OR(stditems!C1162=24,stditems!C1162=26),"装备位置:手镯",IF(stditems!C1162=31,"双击使用物品",IF(stditems!C1162=4,"书籍,双击使用",IF(stditems!C1162=25,"装备位置:毒符",IF(stditems!C1162=41,"任务物品",IF(stditems!C1162=56,"强化宝石",IF(stditems!C1162=0,"药品",IF(stditems!C1162=3,"卷轴",IF(stditems!C1162=43,"矿石",IF(stditems!C1162=2,"可使用物品",IF(stditems!C1162=64,"装备位置:腰带",IF(stditems!C1162=62,"装备位置:鞋子",IF(stditems!C1162=53,"装备位置:宝石\有气血石功能",IF(stditems!C1162=63,"装备位置:灵石",IF(stditems!C1162=65,"装备位置:官印",IF(stditems!C1162=90,"装备位置:灵玉",IF(OR(stditems!C1162=72,stditems!C1162=73,stditems!C1162=74),"装备位置:称号",IF(stditems!C1162=30,"装备位置:勋章",IF(stditems!C1162=28,"装备位置:马牌",IF(stditems!C1162=12,"装备位置:盾牌",IF(OR(stditems!C1162=66,stditems!C1162=67),"装备位置:时装衣服",IF(OR(stditems!C1162=68,stditems!C1162=69),"装备位置:时装武器",IF(OR(stditems!C1162=75,stditems!C1162=76,stditems!C1162=77),"装备位置:时装项链",IF(stditems!C1162=78,"装备位置:时装头盔",IF(OR(stditems!C1162=79,stditems!C1162=80),"装备位置:时装手镯",IF(OR(stditems!C1162=81,stditems!C1162=82),"装备位置:时装戒指",IF(stditems!C1162=83,"装备位置:时装勋章",IF(OR(stditems!C1162=84,stditems!C1162=85),"装备位置:时装腰带",IF(OR(stditems!C1162=86,stditems!C1162=87),"装备位置:时装靴子",IF(OR(stditems!C1162=88,stditems!C1162=89),"装备位置:时装宝石","其他物品"))))))))))))))))))))))))))))))))))))</f>
        <v>药品</v>
      </c>
      <c r="C1162" t="str">
        <f>IF(OR(stditems!C1164=5,stditems!C1164=10,stditems!C1164=11,stditems!C1164=30,stditems!C1164=16,stditems!C1164=12,stditems!C1164=25),0,IF(OR(stditems!C1164=15,stditems!C1164=19,stditems!C1164=20,stditems!C1164=21,stditems!C1164=22,stditems!C1164=23,stditems!C1164=24,stditems!C1164=26,stditems!C1164=28,stditems!C1164=29,stditems!C1164=30,stditems!C1164=53,stditems!C1164=62,stditems!C1164=63,stditems!C1164=64,stditems!C1164=65,stditems!C1164=90),stditems!D1164,""))</f>
        <v/>
      </c>
      <c r="D1162" t="str">
        <f>IF(ISNA( VLOOKUP(C1162,attrDesc!A:C,2,FALSE)),"", "\250/"&amp;VLOOKUP(C1162,attrDesc!A:C,2,FALSE)&amp;":"&amp;VLOOKUP(C1162,attrDesc!A:C,3,FALSE))</f>
        <v/>
      </c>
      <c r="J1162" t="str">
        <f t="shared" si="80"/>
        <v/>
      </c>
      <c r="K1162" t="str">
        <f t="shared" si="79"/>
        <v/>
      </c>
    </row>
    <row r="1163" spans="1:11" x14ac:dyDescent="0.2">
      <c r="A1163" t="str">
        <f>IF(LEN(stditems!B1163)=0,"",stditems!B1163)</f>
        <v/>
      </c>
      <c r="B1163" t="str">
        <f>IF(stditems!C1163=15,"装备位置:头盔",IF(OR(stditems!C1163=19,stditems!C1163=20,stditems!C1163=21),"装备位置:项链",IF(OR(stditems!C1163=5,stditems!C1163=6),"装备位置:武器",IF(OR(stditems!C1163=10,stditems!C1163=11),"装备位置:衣服",IF(stditems!C1163=16,"装备位置:斗笠",IF(OR(stditems!C1163=22,stditems!C1163=23),"装备位置:戒指",IF(OR(stditems!C1163=24,stditems!C1163=26),"装备位置:手镯",IF(stditems!C1163=31,"双击使用物品",IF(stditems!C1163=4,"书籍,双击使用",IF(stditems!C1163=25,"装备位置:毒符",IF(stditems!C1163=41,"任务物品",IF(stditems!C1163=56,"强化宝石",IF(stditems!C1163=0,"药品",IF(stditems!C1163=3,"卷轴",IF(stditems!C1163=43,"矿石",IF(stditems!C1163=2,"可使用物品",IF(stditems!C1163=64,"装备位置:腰带",IF(stditems!C1163=62,"装备位置:鞋子",IF(stditems!C1163=53,"装备位置:宝石\有气血石功能",IF(stditems!C1163=63,"装备位置:灵石",IF(stditems!C1163=65,"装备位置:官印",IF(stditems!C1163=90,"装备位置:灵玉",IF(OR(stditems!C1163=72,stditems!C1163=73,stditems!C1163=74),"装备位置:称号",IF(stditems!C1163=30,"装备位置:勋章",IF(stditems!C1163=28,"装备位置:马牌",IF(stditems!C1163=12,"装备位置:盾牌",IF(OR(stditems!C1163=66,stditems!C1163=67),"装备位置:时装衣服",IF(OR(stditems!C1163=68,stditems!C1163=69),"装备位置:时装武器",IF(OR(stditems!C1163=75,stditems!C1163=76,stditems!C1163=77),"装备位置:时装项链",IF(stditems!C1163=78,"装备位置:时装头盔",IF(OR(stditems!C1163=79,stditems!C1163=80),"装备位置:时装手镯",IF(OR(stditems!C1163=81,stditems!C1163=82),"装备位置:时装戒指",IF(stditems!C1163=83,"装备位置:时装勋章",IF(OR(stditems!C1163=84,stditems!C1163=85),"装备位置:时装腰带",IF(OR(stditems!C1163=86,stditems!C1163=87),"装备位置:时装靴子",IF(OR(stditems!C1163=88,stditems!C1163=89),"装备位置:时装宝石","其他物品"))))))))))))))))))))))))))))))))))))</f>
        <v>药品</v>
      </c>
      <c r="C1163" t="str">
        <f>IF(OR(stditems!C1165=5,stditems!C1165=10,stditems!C1165=11,stditems!C1165=30,stditems!C1165=16,stditems!C1165=12,stditems!C1165=25),0,IF(OR(stditems!C1165=15,stditems!C1165=19,stditems!C1165=20,stditems!C1165=21,stditems!C1165=22,stditems!C1165=23,stditems!C1165=24,stditems!C1165=26,stditems!C1165=28,stditems!C1165=29,stditems!C1165=30,stditems!C1165=53,stditems!C1165=62,stditems!C1165=63,stditems!C1165=64,stditems!C1165=65,stditems!C1165=90),stditems!D1165,""))</f>
        <v/>
      </c>
      <c r="D1163" t="str">
        <f>IF(ISNA( VLOOKUP(C1163,attrDesc!A:C,2,FALSE)),"", "\250/"&amp;VLOOKUP(C1163,attrDesc!A:C,2,FALSE)&amp;":"&amp;VLOOKUP(C1163,attrDesc!A:C,3,FALSE))</f>
        <v/>
      </c>
      <c r="J1163" t="str">
        <f t="shared" si="80"/>
        <v/>
      </c>
      <c r="K1163" t="str">
        <f t="shared" si="79"/>
        <v/>
      </c>
    </row>
    <row r="1164" spans="1:11" x14ac:dyDescent="0.2">
      <c r="A1164" t="str">
        <f>IF(LEN(stditems!B1164)=0,"",stditems!B1164)</f>
        <v/>
      </c>
      <c r="B1164" t="str">
        <f>IF(stditems!C1164=15,"装备位置:头盔",IF(OR(stditems!C1164=19,stditems!C1164=20,stditems!C1164=21),"装备位置:项链",IF(OR(stditems!C1164=5,stditems!C1164=6),"装备位置:武器",IF(OR(stditems!C1164=10,stditems!C1164=11),"装备位置:衣服",IF(stditems!C1164=16,"装备位置:斗笠",IF(OR(stditems!C1164=22,stditems!C1164=23),"装备位置:戒指",IF(OR(stditems!C1164=24,stditems!C1164=26),"装备位置:手镯",IF(stditems!C1164=31,"双击使用物品",IF(stditems!C1164=4,"书籍,双击使用",IF(stditems!C1164=25,"装备位置:毒符",IF(stditems!C1164=41,"任务物品",IF(stditems!C1164=56,"强化宝石",IF(stditems!C1164=0,"药品",IF(stditems!C1164=3,"卷轴",IF(stditems!C1164=43,"矿石",IF(stditems!C1164=2,"可使用物品",IF(stditems!C1164=64,"装备位置:腰带",IF(stditems!C1164=62,"装备位置:鞋子",IF(stditems!C1164=53,"装备位置:宝石\有气血石功能",IF(stditems!C1164=63,"装备位置:灵石",IF(stditems!C1164=65,"装备位置:官印",IF(stditems!C1164=90,"装备位置:灵玉",IF(OR(stditems!C1164=72,stditems!C1164=73,stditems!C1164=74),"装备位置:称号",IF(stditems!C1164=30,"装备位置:勋章",IF(stditems!C1164=28,"装备位置:马牌",IF(stditems!C1164=12,"装备位置:盾牌",IF(OR(stditems!C1164=66,stditems!C1164=67),"装备位置:时装衣服",IF(OR(stditems!C1164=68,stditems!C1164=69),"装备位置:时装武器",IF(OR(stditems!C1164=75,stditems!C1164=76,stditems!C1164=77),"装备位置:时装项链",IF(stditems!C1164=78,"装备位置:时装头盔",IF(OR(stditems!C1164=79,stditems!C1164=80),"装备位置:时装手镯",IF(OR(stditems!C1164=81,stditems!C1164=82),"装备位置:时装戒指",IF(stditems!C1164=83,"装备位置:时装勋章",IF(OR(stditems!C1164=84,stditems!C1164=85),"装备位置:时装腰带",IF(OR(stditems!C1164=86,stditems!C1164=87),"装备位置:时装靴子",IF(OR(stditems!C1164=88,stditems!C1164=89),"装备位置:时装宝石","其他物品"))))))))))))))))))))))))))))))))))))</f>
        <v>药品</v>
      </c>
      <c r="C1164" t="str">
        <f>IF(OR(stditems!C1166=5,stditems!C1166=10,stditems!C1166=11,stditems!C1166=30,stditems!C1166=16,stditems!C1166=12,stditems!C1166=25),0,IF(OR(stditems!C1166=15,stditems!C1166=19,stditems!C1166=20,stditems!C1166=21,stditems!C1166=22,stditems!C1166=23,stditems!C1166=24,stditems!C1166=26,stditems!C1166=28,stditems!C1166=29,stditems!C1166=30,stditems!C1166=53,stditems!C1166=62,stditems!C1166=63,stditems!C1166=64,stditems!C1166=65,stditems!C1166=90),stditems!D1166,""))</f>
        <v/>
      </c>
      <c r="D1164" t="str">
        <f>IF(ISNA( VLOOKUP(C1164,attrDesc!A:C,2,FALSE)),"", "\250/"&amp;VLOOKUP(C1164,attrDesc!A:C,2,FALSE)&amp;":"&amp;VLOOKUP(C1164,attrDesc!A:C,3,FALSE))</f>
        <v/>
      </c>
      <c r="J1164" t="str">
        <f t="shared" si="80"/>
        <v/>
      </c>
      <c r="K1164" t="str">
        <f t="shared" si="79"/>
        <v/>
      </c>
    </row>
    <row r="1165" spans="1:11" x14ac:dyDescent="0.2">
      <c r="A1165" t="str">
        <f>IF(LEN(stditems!B1165)=0,"",stditems!B1165)</f>
        <v/>
      </c>
      <c r="B1165" t="str">
        <f>IF(stditems!C1165=15,"装备位置:头盔",IF(OR(stditems!C1165=19,stditems!C1165=20,stditems!C1165=21),"装备位置:项链",IF(OR(stditems!C1165=5,stditems!C1165=6),"装备位置:武器",IF(OR(stditems!C1165=10,stditems!C1165=11),"装备位置:衣服",IF(stditems!C1165=16,"装备位置:斗笠",IF(OR(stditems!C1165=22,stditems!C1165=23),"装备位置:戒指",IF(OR(stditems!C1165=24,stditems!C1165=26),"装备位置:手镯",IF(stditems!C1165=31,"双击使用物品",IF(stditems!C1165=4,"书籍,双击使用",IF(stditems!C1165=25,"装备位置:毒符",IF(stditems!C1165=41,"任务物品",IF(stditems!C1165=56,"强化宝石",IF(stditems!C1165=0,"药品",IF(stditems!C1165=3,"卷轴",IF(stditems!C1165=43,"矿石",IF(stditems!C1165=2,"可使用物品",IF(stditems!C1165=64,"装备位置:腰带",IF(stditems!C1165=62,"装备位置:鞋子",IF(stditems!C1165=53,"装备位置:宝石\有气血石功能",IF(stditems!C1165=63,"装备位置:灵石",IF(stditems!C1165=65,"装备位置:官印",IF(stditems!C1165=90,"装备位置:灵玉",IF(OR(stditems!C1165=72,stditems!C1165=73,stditems!C1165=74),"装备位置:称号",IF(stditems!C1165=30,"装备位置:勋章",IF(stditems!C1165=28,"装备位置:马牌",IF(stditems!C1165=12,"装备位置:盾牌",IF(OR(stditems!C1165=66,stditems!C1165=67),"装备位置:时装衣服",IF(OR(stditems!C1165=68,stditems!C1165=69),"装备位置:时装武器",IF(OR(stditems!C1165=75,stditems!C1165=76,stditems!C1165=77),"装备位置:时装项链",IF(stditems!C1165=78,"装备位置:时装头盔",IF(OR(stditems!C1165=79,stditems!C1165=80),"装备位置:时装手镯",IF(OR(stditems!C1165=81,stditems!C1165=82),"装备位置:时装戒指",IF(stditems!C1165=83,"装备位置:时装勋章",IF(OR(stditems!C1165=84,stditems!C1165=85),"装备位置:时装腰带",IF(OR(stditems!C1165=86,stditems!C1165=87),"装备位置:时装靴子",IF(OR(stditems!C1165=88,stditems!C1165=89),"装备位置:时装宝石","其他物品"))))))))))))))))))))))))))))))))))))</f>
        <v>药品</v>
      </c>
      <c r="C1165" t="str">
        <f>IF(OR(stditems!C1167=5,stditems!C1167=10,stditems!C1167=11,stditems!C1167=30,stditems!C1167=16,stditems!C1167=12,stditems!C1167=25),0,IF(OR(stditems!C1167=15,stditems!C1167=19,stditems!C1167=20,stditems!C1167=21,stditems!C1167=22,stditems!C1167=23,stditems!C1167=24,stditems!C1167=26,stditems!C1167=28,stditems!C1167=29,stditems!C1167=30,stditems!C1167=53,stditems!C1167=62,stditems!C1167=63,stditems!C1167=64,stditems!C1167=65,stditems!C1167=90),stditems!D1167,""))</f>
        <v/>
      </c>
      <c r="D1165" t="str">
        <f>IF(ISNA( VLOOKUP(C1165,attrDesc!A:C,2,FALSE)),"", "\250/"&amp;VLOOKUP(C1165,attrDesc!A:C,2,FALSE)&amp;":"&amp;VLOOKUP(C1165,attrDesc!A:C,3,FALSE))</f>
        <v/>
      </c>
      <c r="J1165" t="str">
        <f t="shared" si="80"/>
        <v/>
      </c>
      <c r="K1165" t="str">
        <f t="shared" si="79"/>
        <v/>
      </c>
    </row>
    <row r="1166" spans="1:11" x14ac:dyDescent="0.2">
      <c r="A1166" t="str">
        <f>IF(LEN(stditems!B1166)=0,"",stditems!B1166)</f>
        <v/>
      </c>
      <c r="B1166" t="str">
        <f>IF(stditems!C1166=15,"装备位置:头盔",IF(OR(stditems!C1166=19,stditems!C1166=20,stditems!C1166=21),"装备位置:项链",IF(OR(stditems!C1166=5,stditems!C1166=6),"装备位置:武器",IF(OR(stditems!C1166=10,stditems!C1166=11),"装备位置:衣服",IF(stditems!C1166=16,"装备位置:斗笠",IF(OR(stditems!C1166=22,stditems!C1166=23),"装备位置:戒指",IF(OR(stditems!C1166=24,stditems!C1166=26),"装备位置:手镯",IF(stditems!C1166=31,"双击使用物品",IF(stditems!C1166=4,"书籍,双击使用",IF(stditems!C1166=25,"装备位置:毒符",IF(stditems!C1166=41,"任务物品",IF(stditems!C1166=56,"强化宝石",IF(stditems!C1166=0,"药品",IF(stditems!C1166=3,"卷轴",IF(stditems!C1166=43,"矿石",IF(stditems!C1166=2,"可使用物品",IF(stditems!C1166=64,"装备位置:腰带",IF(stditems!C1166=62,"装备位置:鞋子",IF(stditems!C1166=53,"装备位置:宝石\有气血石功能",IF(stditems!C1166=63,"装备位置:灵石",IF(stditems!C1166=65,"装备位置:官印",IF(stditems!C1166=90,"装备位置:灵玉",IF(OR(stditems!C1166=72,stditems!C1166=73,stditems!C1166=74),"装备位置:称号",IF(stditems!C1166=30,"装备位置:勋章",IF(stditems!C1166=28,"装备位置:马牌",IF(stditems!C1166=12,"装备位置:盾牌",IF(OR(stditems!C1166=66,stditems!C1166=67),"装备位置:时装衣服",IF(OR(stditems!C1166=68,stditems!C1166=69),"装备位置:时装武器",IF(OR(stditems!C1166=75,stditems!C1166=76,stditems!C1166=77),"装备位置:时装项链",IF(stditems!C1166=78,"装备位置:时装头盔",IF(OR(stditems!C1166=79,stditems!C1166=80),"装备位置:时装手镯",IF(OR(stditems!C1166=81,stditems!C1166=82),"装备位置:时装戒指",IF(stditems!C1166=83,"装备位置:时装勋章",IF(OR(stditems!C1166=84,stditems!C1166=85),"装备位置:时装腰带",IF(OR(stditems!C1166=86,stditems!C1166=87),"装备位置:时装靴子",IF(OR(stditems!C1166=88,stditems!C1166=89),"装备位置:时装宝石","其他物品"))))))))))))))))))))))))))))))))))))</f>
        <v>药品</v>
      </c>
      <c r="C1166" t="str">
        <f>IF(OR(stditems!C1168=5,stditems!C1168=10,stditems!C1168=11,stditems!C1168=30,stditems!C1168=16,stditems!C1168=12,stditems!C1168=25),0,IF(OR(stditems!C1168=15,stditems!C1168=19,stditems!C1168=20,stditems!C1168=21,stditems!C1168=22,stditems!C1168=23,stditems!C1168=24,stditems!C1168=26,stditems!C1168=28,stditems!C1168=29,stditems!C1168=30,stditems!C1168=53,stditems!C1168=62,stditems!C1168=63,stditems!C1168=64,stditems!C1168=65,stditems!C1168=90),stditems!D1168,""))</f>
        <v/>
      </c>
      <c r="D1166" t="str">
        <f>IF(ISNA( VLOOKUP(C1166,attrDesc!A:C,2,FALSE)),"", "\250/"&amp;VLOOKUP(C1166,attrDesc!A:C,2,FALSE)&amp;":"&amp;VLOOKUP(C1166,attrDesc!A:C,3,FALSE))</f>
        <v/>
      </c>
      <c r="J1166" t="str">
        <f t="shared" si="80"/>
        <v/>
      </c>
      <c r="K1166" t="str">
        <f t="shared" si="79"/>
        <v/>
      </c>
    </row>
    <row r="1167" spans="1:11" x14ac:dyDescent="0.2">
      <c r="A1167" t="str">
        <f>IF(LEN(stditems!B1167)=0,"",stditems!B1167)</f>
        <v/>
      </c>
      <c r="B1167" t="str">
        <f>IF(stditems!C1167=15,"装备位置:头盔",IF(OR(stditems!C1167=19,stditems!C1167=20,stditems!C1167=21),"装备位置:项链",IF(OR(stditems!C1167=5,stditems!C1167=6),"装备位置:武器",IF(OR(stditems!C1167=10,stditems!C1167=11),"装备位置:衣服",IF(stditems!C1167=16,"装备位置:斗笠",IF(OR(stditems!C1167=22,stditems!C1167=23),"装备位置:戒指",IF(OR(stditems!C1167=24,stditems!C1167=26),"装备位置:手镯",IF(stditems!C1167=31,"双击使用物品",IF(stditems!C1167=4,"书籍,双击使用",IF(stditems!C1167=25,"装备位置:毒符",IF(stditems!C1167=41,"任务物品",IF(stditems!C1167=56,"强化宝石",IF(stditems!C1167=0,"药品",IF(stditems!C1167=3,"卷轴",IF(stditems!C1167=43,"矿石",IF(stditems!C1167=2,"可使用物品",IF(stditems!C1167=64,"装备位置:腰带",IF(stditems!C1167=62,"装备位置:鞋子",IF(stditems!C1167=53,"装备位置:宝石\有气血石功能",IF(stditems!C1167=63,"装备位置:灵石",IF(stditems!C1167=65,"装备位置:官印",IF(stditems!C1167=90,"装备位置:灵玉",IF(OR(stditems!C1167=72,stditems!C1167=73,stditems!C1167=74),"装备位置:称号",IF(stditems!C1167=30,"装备位置:勋章",IF(stditems!C1167=28,"装备位置:马牌",IF(stditems!C1167=12,"装备位置:盾牌",IF(OR(stditems!C1167=66,stditems!C1167=67),"装备位置:时装衣服",IF(OR(stditems!C1167=68,stditems!C1167=69),"装备位置:时装武器",IF(OR(stditems!C1167=75,stditems!C1167=76,stditems!C1167=77),"装备位置:时装项链",IF(stditems!C1167=78,"装备位置:时装头盔",IF(OR(stditems!C1167=79,stditems!C1167=80),"装备位置:时装手镯",IF(OR(stditems!C1167=81,stditems!C1167=82),"装备位置:时装戒指",IF(stditems!C1167=83,"装备位置:时装勋章",IF(OR(stditems!C1167=84,stditems!C1167=85),"装备位置:时装腰带",IF(OR(stditems!C1167=86,stditems!C1167=87),"装备位置:时装靴子",IF(OR(stditems!C1167=88,stditems!C1167=89),"装备位置:时装宝石","其他物品"))))))))))))))))))))))))))))))))))))</f>
        <v>药品</v>
      </c>
      <c r="C1167" t="str">
        <f>IF(OR(stditems!C1169=5,stditems!C1169=10,stditems!C1169=11,stditems!C1169=30,stditems!C1169=16,stditems!C1169=12,stditems!C1169=25),0,IF(OR(stditems!C1169=15,stditems!C1169=19,stditems!C1169=20,stditems!C1169=21,stditems!C1169=22,stditems!C1169=23,stditems!C1169=24,stditems!C1169=26,stditems!C1169=28,stditems!C1169=29,stditems!C1169=30,stditems!C1169=53,stditems!C1169=62,stditems!C1169=63,stditems!C1169=64,stditems!C1169=65,stditems!C1169=90),stditems!D1169,""))</f>
        <v/>
      </c>
      <c r="D1167" t="str">
        <f>IF(ISNA( VLOOKUP(C1167,attrDesc!A:C,2,FALSE)),"", "\250/"&amp;VLOOKUP(C1167,attrDesc!A:C,2,FALSE)&amp;":"&amp;VLOOKUP(C1167,attrDesc!A:C,3,FALSE))</f>
        <v/>
      </c>
      <c r="J1167" t="str">
        <f t="shared" si="80"/>
        <v/>
      </c>
      <c r="K1167" t="str">
        <f t="shared" si="79"/>
        <v/>
      </c>
    </row>
    <row r="1168" spans="1:11" x14ac:dyDescent="0.2">
      <c r="A1168" t="str">
        <f>IF(LEN(stditems!B1168)=0,"",stditems!B1168)</f>
        <v/>
      </c>
      <c r="B1168" t="str">
        <f>IF(stditems!C1168=15,"装备位置:头盔",IF(OR(stditems!C1168=19,stditems!C1168=20,stditems!C1168=21),"装备位置:项链",IF(OR(stditems!C1168=5,stditems!C1168=6),"装备位置:武器",IF(OR(stditems!C1168=10,stditems!C1168=11),"装备位置:衣服",IF(stditems!C1168=16,"装备位置:斗笠",IF(OR(stditems!C1168=22,stditems!C1168=23),"装备位置:戒指",IF(OR(stditems!C1168=24,stditems!C1168=26),"装备位置:手镯",IF(stditems!C1168=31,"双击使用物品",IF(stditems!C1168=4,"书籍,双击使用",IF(stditems!C1168=25,"装备位置:毒符",IF(stditems!C1168=41,"任务物品",IF(stditems!C1168=56,"强化宝石",IF(stditems!C1168=0,"药品",IF(stditems!C1168=3,"卷轴",IF(stditems!C1168=43,"矿石",IF(stditems!C1168=2,"可使用物品",IF(stditems!C1168=64,"装备位置:腰带",IF(stditems!C1168=62,"装备位置:鞋子",IF(stditems!C1168=53,"装备位置:宝石\有气血石功能",IF(stditems!C1168=63,"装备位置:灵石",IF(stditems!C1168=65,"装备位置:官印",IF(stditems!C1168=90,"装备位置:灵玉",IF(OR(stditems!C1168=72,stditems!C1168=73,stditems!C1168=74),"装备位置:称号",IF(stditems!C1168=30,"装备位置:勋章",IF(stditems!C1168=28,"装备位置:马牌",IF(stditems!C1168=12,"装备位置:盾牌",IF(OR(stditems!C1168=66,stditems!C1168=67),"装备位置:时装衣服",IF(OR(stditems!C1168=68,stditems!C1168=69),"装备位置:时装武器",IF(OR(stditems!C1168=75,stditems!C1168=76,stditems!C1168=77),"装备位置:时装项链",IF(stditems!C1168=78,"装备位置:时装头盔",IF(OR(stditems!C1168=79,stditems!C1168=80),"装备位置:时装手镯",IF(OR(stditems!C1168=81,stditems!C1168=82),"装备位置:时装戒指",IF(stditems!C1168=83,"装备位置:时装勋章",IF(OR(stditems!C1168=84,stditems!C1168=85),"装备位置:时装腰带",IF(OR(stditems!C1168=86,stditems!C1168=87),"装备位置:时装靴子",IF(OR(stditems!C1168=88,stditems!C1168=89),"装备位置:时装宝石","其他物品"))))))))))))))))))))))))))))))))))))</f>
        <v>药品</v>
      </c>
      <c r="C1168" t="str">
        <f>IF(OR(stditems!C1170=5,stditems!C1170=10,stditems!C1170=11,stditems!C1170=30,stditems!C1170=16,stditems!C1170=12,stditems!C1170=25),0,IF(OR(stditems!C1170=15,stditems!C1170=19,stditems!C1170=20,stditems!C1170=21,stditems!C1170=22,stditems!C1170=23,stditems!C1170=24,stditems!C1170=26,stditems!C1170=28,stditems!C1170=29,stditems!C1170=30,stditems!C1170=53,stditems!C1170=62,stditems!C1170=63,stditems!C1170=64,stditems!C1170=65,stditems!C1170=90),stditems!D1170,""))</f>
        <v/>
      </c>
      <c r="D1168" t="str">
        <f>IF(ISNA( VLOOKUP(C1168,attrDesc!A:C,2,FALSE)),"", "\250/"&amp;VLOOKUP(C1168,attrDesc!A:C,2,FALSE)&amp;":"&amp;VLOOKUP(C1168,attrDesc!A:C,3,FALSE))</f>
        <v/>
      </c>
      <c r="J1168" t="str">
        <f t="shared" si="80"/>
        <v/>
      </c>
      <c r="K1168" t="str">
        <f t="shared" si="79"/>
        <v/>
      </c>
    </row>
    <row r="1169" spans="1:11" x14ac:dyDescent="0.2">
      <c r="A1169" t="str">
        <f>IF(LEN(stditems!B1169)=0,"",stditems!B1169)</f>
        <v/>
      </c>
      <c r="B1169" t="str">
        <f>IF(stditems!C1169=15,"装备位置:头盔",IF(OR(stditems!C1169=19,stditems!C1169=20,stditems!C1169=21),"装备位置:项链",IF(OR(stditems!C1169=5,stditems!C1169=6),"装备位置:武器",IF(OR(stditems!C1169=10,stditems!C1169=11),"装备位置:衣服",IF(stditems!C1169=16,"装备位置:斗笠",IF(OR(stditems!C1169=22,stditems!C1169=23),"装备位置:戒指",IF(OR(stditems!C1169=24,stditems!C1169=26),"装备位置:手镯",IF(stditems!C1169=31,"双击使用物品",IF(stditems!C1169=4,"书籍,双击使用",IF(stditems!C1169=25,"装备位置:毒符",IF(stditems!C1169=41,"任务物品",IF(stditems!C1169=56,"强化宝石",IF(stditems!C1169=0,"药品",IF(stditems!C1169=3,"卷轴",IF(stditems!C1169=43,"矿石",IF(stditems!C1169=2,"可使用物品",IF(stditems!C1169=64,"装备位置:腰带",IF(stditems!C1169=62,"装备位置:鞋子",IF(stditems!C1169=53,"装备位置:宝石\有气血石功能",IF(stditems!C1169=63,"装备位置:灵石",IF(stditems!C1169=65,"装备位置:官印",IF(stditems!C1169=90,"装备位置:灵玉",IF(OR(stditems!C1169=72,stditems!C1169=73,stditems!C1169=74),"装备位置:称号",IF(stditems!C1169=30,"装备位置:勋章",IF(stditems!C1169=28,"装备位置:马牌",IF(stditems!C1169=12,"装备位置:盾牌",IF(OR(stditems!C1169=66,stditems!C1169=67),"装备位置:时装衣服",IF(OR(stditems!C1169=68,stditems!C1169=69),"装备位置:时装武器",IF(OR(stditems!C1169=75,stditems!C1169=76,stditems!C1169=77),"装备位置:时装项链",IF(stditems!C1169=78,"装备位置:时装头盔",IF(OR(stditems!C1169=79,stditems!C1169=80),"装备位置:时装手镯",IF(OR(stditems!C1169=81,stditems!C1169=82),"装备位置:时装戒指",IF(stditems!C1169=83,"装备位置:时装勋章",IF(OR(stditems!C1169=84,stditems!C1169=85),"装备位置:时装腰带",IF(OR(stditems!C1169=86,stditems!C1169=87),"装备位置:时装靴子",IF(OR(stditems!C1169=88,stditems!C1169=89),"装备位置:时装宝石","其他物品"))))))))))))))))))))))))))))))))))))</f>
        <v>药品</v>
      </c>
      <c r="C1169" t="str">
        <f>IF(OR(stditems!C1171=5,stditems!C1171=10,stditems!C1171=11,stditems!C1171=30,stditems!C1171=16,stditems!C1171=12,stditems!C1171=25),0,IF(OR(stditems!C1171=15,stditems!C1171=19,stditems!C1171=20,stditems!C1171=21,stditems!C1171=22,stditems!C1171=23,stditems!C1171=24,stditems!C1171=26,stditems!C1171=28,stditems!C1171=29,stditems!C1171=30,stditems!C1171=53,stditems!C1171=62,stditems!C1171=63,stditems!C1171=64,stditems!C1171=65,stditems!C1171=90),stditems!D1171,""))</f>
        <v/>
      </c>
      <c r="D1169" t="str">
        <f>IF(ISNA( VLOOKUP(C1169,attrDesc!A:C,2,FALSE)),"", "\250/"&amp;VLOOKUP(C1169,attrDesc!A:C,2,FALSE)&amp;":"&amp;VLOOKUP(C1169,attrDesc!A:C,3,FALSE))</f>
        <v/>
      </c>
      <c r="J1169" t="str">
        <f t="shared" si="80"/>
        <v/>
      </c>
      <c r="K1169" t="str">
        <f t="shared" si="79"/>
        <v/>
      </c>
    </row>
    <row r="1170" spans="1:11" x14ac:dyDescent="0.2">
      <c r="A1170" t="str">
        <f>IF(LEN(stditems!B1170)=0,"",stditems!B1170)</f>
        <v/>
      </c>
      <c r="B1170" t="str">
        <f>IF(stditems!C1170=15,"装备位置:头盔",IF(OR(stditems!C1170=19,stditems!C1170=20,stditems!C1170=21),"装备位置:项链",IF(OR(stditems!C1170=5,stditems!C1170=6),"装备位置:武器",IF(OR(stditems!C1170=10,stditems!C1170=11),"装备位置:衣服",IF(stditems!C1170=16,"装备位置:斗笠",IF(OR(stditems!C1170=22,stditems!C1170=23),"装备位置:戒指",IF(OR(stditems!C1170=24,stditems!C1170=26),"装备位置:手镯",IF(stditems!C1170=31,"双击使用物品",IF(stditems!C1170=4,"书籍,双击使用",IF(stditems!C1170=25,"装备位置:毒符",IF(stditems!C1170=41,"任务物品",IF(stditems!C1170=56,"强化宝石",IF(stditems!C1170=0,"药品",IF(stditems!C1170=3,"卷轴",IF(stditems!C1170=43,"矿石",IF(stditems!C1170=2,"可使用物品",IF(stditems!C1170=64,"装备位置:腰带",IF(stditems!C1170=62,"装备位置:鞋子",IF(stditems!C1170=53,"装备位置:宝石\有气血石功能",IF(stditems!C1170=63,"装备位置:灵石",IF(stditems!C1170=65,"装备位置:官印",IF(stditems!C1170=90,"装备位置:灵玉",IF(OR(stditems!C1170=72,stditems!C1170=73,stditems!C1170=74),"装备位置:称号",IF(stditems!C1170=30,"装备位置:勋章",IF(stditems!C1170=28,"装备位置:马牌",IF(stditems!C1170=12,"装备位置:盾牌",IF(OR(stditems!C1170=66,stditems!C1170=67),"装备位置:时装衣服",IF(OR(stditems!C1170=68,stditems!C1170=69),"装备位置:时装武器",IF(OR(stditems!C1170=75,stditems!C1170=76,stditems!C1170=77),"装备位置:时装项链",IF(stditems!C1170=78,"装备位置:时装头盔",IF(OR(stditems!C1170=79,stditems!C1170=80),"装备位置:时装手镯",IF(OR(stditems!C1170=81,stditems!C1170=82),"装备位置:时装戒指",IF(stditems!C1170=83,"装备位置:时装勋章",IF(OR(stditems!C1170=84,stditems!C1170=85),"装备位置:时装腰带",IF(OR(stditems!C1170=86,stditems!C1170=87),"装备位置:时装靴子",IF(OR(stditems!C1170=88,stditems!C1170=89),"装备位置:时装宝石","其他物品"))))))))))))))))))))))))))))))))))))</f>
        <v>药品</v>
      </c>
      <c r="C1170" t="str">
        <f>IF(OR(stditems!C1172=5,stditems!C1172=10,stditems!C1172=11,stditems!C1172=30,stditems!C1172=16,stditems!C1172=12,stditems!C1172=25),0,IF(OR(stditems!C1172=15,stditems!C1172=19,stditems!C1172=20,stditems!C1172=21,stditems!C1172=22,stditems!C1172=23,stditems!C1172=24,stditems!C1172=26,stditems!C1172=28,stditems!C1172=29,stditems!C1172=30,stditems!C1172=53,stditems!C1172=62,stditems!C1172=63,stditems!C1172=64,stditems!C1172=65,stditems!C1172=90),stditems!D1172,""))</f>
        <v/>
      </c>
      <c r="D1170" t="str">
        <f>IF(ISNA( VLOOKUP(C1170,attrDesc!A:C,2,FALSE)),"", "\250/"&amp;VLOOKUP(C1170,attrDesc!A:C,2,FALSE)&amp;":"&amp;VLOOKUP(C1170,attrDesc!A:C,3,FALSE))</f>
        <v/>
      </c>
      <c r="J1170" t="str">
        <f t="shared" si="80"/>
        <v/>
      </c>
      <c r="K1170" t="str">
        <f t="shared" si="79"/>
        <v/>
      </c>
    </row>
    <row r="1171" spans="1:11" x14ac:dyDescent="0.2">
      <c r="A1171" t="str">
        <f>IF(LEN(stditems!B1171)=0,"",stditems!B1171)</f>
        <v/>
      </c>
      <c r="B1171" t="str">
        <f>IF(stditems!C1171=15,"装备位置:头盔",IF(OR(stditems!C1171=19,stditems!C1171=20,stditems!C1171=21),"装备位置:项链",IF(OR(stditems!C1171=5,stditems!C1171=6),"装备位置:武器",IF(OR(stditems!C1171=10,stditems!C1171=11),"装备位置:衣服",IF(stditems!C1171=16,"装备位置:斗笠",IF(OR(stditems!C1171=22,stditems!C1171=23),"装备位置:戒指",IF(OR(stditems!C1171=24,stditems!C1171=26),"装备位置:手镯",IF(stditems!C1171=31,"双击使用物品",IF(stditems!C1171=4,"书籍,双击使用",IF(stditems!C1171=25,"装备位置:毒符",IF(stditems!C1171=41,"任务物品",IF(stditems!C1171=56,"强化宝石",IF(stditems!C1171=0,"药品",IF(stditems!C1171=3,"卷轴",IF(stditems!C1171=43,"矿石",IF(stditems!C1171=2,"可使用物品",IF(stditems!C1171=64,"装备位置:腰带",IF(stditems!C1171=62,"装备位置:鞋子",IF(stditems!C1171=53,"装备位置:宝石\有气血石功能",IF(stditems!C1171=63,"装备位置:灵石",IF(stditems!C1171=65,"装备位置:官印",IF(stditems!C1171=90,"装备位置:灵玉",IF(OR(stditems!C1171=72,stditems!C1171=73,stditems!C1171=74),"装备位置:称号",IF(stditems!C1171=30,"装备位置:勋章",IF(stditems!C1171=28,"装备位置:马牌",IF(stditems!C1171=12,"装备位置:盾牌",IF(OR(stditems!C1171=66,stditems!C1171=67),"装备位置:时装衣服",IF(OR(stditems!C1171=68,stditems!C1171=69),"装备位置:时装武器",IF(OR(stditems!C1171=75,stditems!C1171=76,stditems!C1171=77),"装备位置:时装项链",IF(stditems!C1171=78,"装备位置:时装头盔",IF(OR(stditems!C1171=79,stditems!C1171=80),"装备位置:时装手镯",IF(OR(stditems!C1171=81,stditems!C1171=82),"装备位置:时装戒指",IF(stditems!C1171=83,"装备位置:时装勋章",IF(OR(stditems!C1171=84,stditems!C1171=85),"装备位置:时装腰带",IF(OR(stditems!C1171=86,stditems!C1171=87),"装备位置:时装靴子",IF(OR(stditems!C1171=88,stditems!C1171=89),"装备位置:时装宝石","其他物品"))))))))))))))))))))))))))))))))))))</f>
        <v>药品</v>
      </c>
      <c r="C1171" t="str">
        <f>IF(OR(stditems!C1173=5,stditems!C1173=10,stditems!C1173=11,stditems!C1173=30,stditems!C1173=16,stditems!C1173=12,stditems!C1173=25),0,IF(OR(stditems!C1173=15,stditems!C1173=19,stditems!C1173=20,stditems!C1173=21,stditems!C1173=22,stditems!C1173=23,stditems!C1173=24,stditems!C1173=26,stditems!C1173=28,stditems!C1173=29,stditems!C1173=30,stditems!C1173=53,stditems!C1173=62,stditems!C1173=63,stditems!C1173=64,stditems!C1173=65,stditems!C1173=90),stditems!D1173,""))</f>
        <v/>
      </c>
      <c r="D1171" t="str">
        <f>IF(ISNA( VLOOKUP(C1171,attrDesc!A:C,2,FALSE)),"", "\250/"&amp;VLOOKUP(C1171,attrDesc!A:C,2,FALSE)&amp;":"&amp;VLOOKUP(C1171,attrDesc!A:C,3,FALSE))</f>
        <v/>
      </c>
      <c r="J1171" t="str">
        <f t="shared" si="80"/>
        <v/>
      </c>
      <c r="K1171" t="str">
        <f t="shared" si="79"/>
        <v/>
      </c>
    </row>
    <row r="1172" spans="1:11" x14ac:dyDescent="0.2">
      <c r="A1172" t="str">
        <f>IF(LEN(stditems!B1172)=0,"",stditems!B1172)</f>
        <v/>
      </c>
      <c r="B1172" t="str">
        <f>IF(stditems!C1172=15,"装备位置:头盔",IF(OR(stditems!C1172=19,stditems!C1172=20,stditems!C1172=21),"装备位置:项链",IF(OR(stditems!C1172=5,stditems!C1172=6),"装备位置:武器",IF(OR(stditems!C1172=10,stditems!C1172=11),"装备位置:衣服",IF(stditems!C1172=16,"装备位置:斗笠",IF(OR(stditems!C1172=22,stditems!C1172=23),"装备位置:戒指",IF(OR(stditems!C1172=24,stditems!C1172=26),"装备位置:手镯",IF(stditems!C1172=31,"双击使用物品",IF(stditems!C1172=4,"书籍,双击使用",IF(stditems!C1172=25,"装备位置:毒符",IF(stditems!C1172=41,"任务物品",IF(stditems!C1172=56,"强化宝石",IF(stditems!C1172=0,"药品",IF(stditems!C1172=3,"卷轴",IF(stditems!C1172=43,"矿石",IF(stditems!C1172=2,"可使用物品",IF(stditems!C1172=64,"装备位置:腰带",IF(stditems!C1172=62,"装备位置:鞋子",IF(stditems!C1172=53,"装备位置:宝石\有气血石功能",IF(stditems!C1172=63,"装备位置:灵石",IF(stditems!C1172=65,"装备位置:官印",IF(stditems!C1172=90,"装备位置:灵玉",IF(OR(stditems!C1172=72,stditems!C1172=73,stditems!C1172=74),"装备位置:称号",IF(stditems!C1172=30,"装备位置:勋章",IF(stditems!C1172=28,"装备位置:马牌",IF(stditems!C1172=12,"装备位置:盾牌",IF(OR(stditems!C1172=66,stditems!C1172=67),"装备位置:时装衣服",IF(OR(stditems!C1172=68,stditems!C1172=69),"装备位置:时装武器",IF(OR(stditems!C1172=75,stditems!C1172=76,stditems!C1172=77),"装备位置:时装项链",IF(stditems!C1172=78,"装备位置:时装头盔",IF(OR(stditems!C1172=79,stditems!C1172=80),"装备位置:时装手镯",IF(OR(stditems!C1172=81,stditems!C1172=82),"装备位置:时装戒指",IF(stditems!C1172=83,"装备位置:时装勋章",IF(OR(stditems!C1172=84,stditems!C1172=85),"装备位置:时装腰带",IF(OR(stditems!C1172=86,stditems!C1172=87),"装备位置:时装靴子",IF(OR(stditems!C1172=88,stditems!C1172=89),"装备位置:时装宝石","其他物品"))))))))))))))))))))))))))))))))))))</f>
        <v>药品</v>
      </c>
      <c r="C1172" t="str">
        <f>IF(OR(stditems!C1174=5,stditems!C1174=10,stditems!C1174=11,stditems!C1174=30,stditems!C1174=16,stditems!C1174=12,stditems!C1174=25),0,IF(OR(stditems!C1174=15,stditems!C1174=19,stditems!C1174=20,stditems!C1174=21,stditems!C1174=22,stditems!C1174=23,stditems!C1174=24,stditems!C1174=26,stditems!C1174=28,stditems!C1174=29,stditems!C1174=30,stditems!C1174=53,stditems!C1174=62,stditems!C1174=63,stditems!C1174=64,stditems!C1174=65,stditems!C1174=90),stditems!D1174,""))</f>
        <v/>
      </c>
      <c r="D1172" t="str">
        <f>IF(ISNA( VLOOKUP(C1172,attrDesc!A:C,2,FALSE)),"", "\250/"&amp;VLOOKUP(C1172,attrDesc!A:C,2,FALSE)&amp;":"&amp;VLOOKUP(C1172,attrDesc!A:C,3,FALSE))</f>
        <v/>
      </c>
      <c r="J1172" t="str">
        <f t="shared" si="80"/>
        <v/>
      </c>
      <c r="K1172" t="str">
        <f t="shared" si="79"/>
        <v/>
      </c>
    </row>
    <row r="1173" spans="1:11" x14ac:dyDescent="0.2">
      <c r="A1173" t="str">
        <f>IF(LEN(stditems!B1173)=0,"",stditems!B1173)</f>
        <v/>
      </c>
      <c r="B1173" t="str">
        <f>IF(stditems!C1173=15,"装备位置:头盔",IF(OR(stditems!C1173=19,stditems!C1173=20,stditems!C1173=21),"装备位置:项链",IF(OR(stditems!C1173=5,stditems!C1173=6),"装备位置:武器",IF(OR(stditems!C1173=10,stditems!C1173=11),"装备位置:衣服",IF(stditems!C1173=16,"装备位置:斗笠",IF(OR(stditems!C1173=22,stditems!C1173=23),"装备位置:戒指",IF(OR(stditems!C1173=24,stditems!C1173=26),"装备位置:手镯",IF(stditems!C1173=31,"双击使用物品",IF(stditems!C1173=4,"书籍,双击使用",IF(stditems!C1173=25,"装备位置:毒符",IF(stditems!C1173=41,"任务物品",IF(stditems!C1173=56,"强化宝石",IF(stditems!C1173=0,"药品",IF(stditems!C1173=3,"卷轴",IF(stditems!C1173=43,"矿石",IF(stditems!C1173=2,"可使用物品",IF(stditems!C1173=64,"装备位置:腰带",IF(stditems!C1173=62,"装备位置:鞋子",IF(stditems!C1173=53,"装备位置:宝石\有气血石功能",IF(stditems!C1173=63,"装备位置:灵石",IF(stditems!C1173=65,"装备位置:官印",IF(stditems!C1173=90,"装备位置:灵玉",IF(OR(stditems!C1173=72,stditems!C1173=73,stditems!C1173=74),"装备位置:称号",IF(stditems!C1173=30,"装备位置:勋章",IF(stditems!C1173=28,"装备位置:马牌",IF(stditems!C1173=12,"装备位置:盾牌",IF(OR(stditems!C1173=66,stditems!C1173=67),"装备位置:时装衣服",IF(OR(stditems!C1173=68,stditems!C1173=69),"装备位置:时装武器",IF(OR(stditems!C1173=75,stditems!C1173=76,stditems!C1173=77),"装备位置:时装项链",IF(stditems!C1173=78,"装备位置:时装头盔",IF(OR(stditems!C1173=79,stditems!C1173=80),"装备位置:时装手镯",IF(OR(stditems!C1173=81,stditems!C1173=82),"装备位置:时装戒指",IF(stditems!C1173=83,"装备位置:时装勋章",IF(OR(stditems!C1173=84,stditems!C1173=85),"装备位置:时装腰带",IF(OR(stditems!C1173=86,stditems!C1173=87),"装备位置:时装靴子",IF(OR(stditems!C1173=88,stditems!C1173=89),"装备位置:时装宝石","其他物品"))))))))))))))))))))))))))))))))))))</f>
        <v>药品</v>
      </c>
      <c r="C1173" t="str">
        <f>IF(OR(stditems!C1175=5,stditems!C1175=10,stditems!C1175=11,stditems!C1175=30,stditems!C1175=16,stditems!C1175=12,stditems!C1175=25),0,IF(OR(stditems!C1175=15,stditems!C1175=19,stditems!C1175=20,stditems!C1175=21,stditems!C1175=22,stditems!C1175=23,stditems!C1175=24,stditems!C1175=26,stditems!C1175=28,stditems!C1175=29,stditems!C1175=30,stditems!C1175=53,stditems!C1175=62,stditems!C1175=63,stditems!C1175=64,stditems!C1175=65,stditems!C1175=90),stditems!D1175,""))</f>
        <v/>
      </c>
      <c r="D1173" t="str">
        <f>IF(ISNA( VLOOKUP(C1173,attrDesc!A:C,2,FALSE)),"", "\250/"&amp;VLOOKUP(C1173,attrDesc!A:C,2,FALSE)&amp;":"&amp;VLOOKUP(C1173,attrDesc!A:C,3,FALSE))</f>
        <v/>
      </c>
      <c r="J1173" t="str">
        <f t="shared" si="80"/>
        <v/>
      </c>
      <c r="K1173" t="str">
        <f t="shared" si="79"/>
        <v/>
      </c>
    </row>
    <row r="1174" spans="1:11" x14ac:dyDescent="0.2">
      <c r="A1174" t="str">
        <f>IF(LEN(stditems!B1174)=0,"",stditems!B1174)</f>
        <v/>
      </c>
      <c r="B1174" t="str">
        <f>IF(stditems!C1174=15,"装备位置:头盔",IF(OR(stditems!C1174=19,stditems!C1174=20,stditems!C1174=21),"装备位置:项链",IF(OR(stditems!C1174=5,stditems!C1174=6),"装备位置:武器",IF(OR(stditems!C1174=10,stditems!C1174=11),"装备位置:衣服",IF(stditems!C1174=16,"装备位置:斗笠",IF(OR(stditems!C1174=22,stditems!C1174=23),"装备位置:戒指",IF(OR(stditems!C1174=24,stditems!C1174=26),"装备位置:手镯",IF(stditems!C1174=31,"双击使用物品",IF(stditems!C1174=4,"书籍,双击使用",IF(stditems!C1174=25,"装备位置:毒符",IF(stditems!C1174=41,"任务物品",IF(stditems!C1174=56,"强化宝石",IF(stditems!C1174=0,"药品",IF(stditems!C1174=3,"卷轴",IF(stditems!C1174=43,"矿石",IF(stditems!C1174=2,"可使用物品",IF(stditems!C1174=64,"装备位置:腰带",IF(stditems!C1174=62,"装备位置:鞋子",IF(stditems!C1174=53,"装备位置:宝石\有气血石功能",IF(stditems!C1174=63,"装备位置:灵石",IF(stditems!C1174=65,"装备位置:官印",IF(stditems!C1174=90,"装备位置:灵玉",IF(OR(stditems!C1174=72,stditems!C1174=73,stditems!C1174=74),"装备位置:称号",IF(stditems!C1174=30,"装备位置:勋章",IF(stditems!C1174=28,"装备位置:马牌",IF(stditems!C1174=12,"装备位置:盾牌",IF(OR(stditems!C1174=66,stditems!C1174=67),"装备位置:时装衣服",IF(OR(stditems!C1174=68,stditems!C1174=69),"装备位置:时装武器",IF(OR(stditems!C1174=75,stditems!C1174=76,stditems!C1174=77),"装备位置:时装项链",IF(stditems!C1174=78,"装备位置:时装头盔",IF(OR(stditems!C1174=79,stditems!C1174=80),"装备位置:时装手镯",IF(OR(stditems!C1174=81,stditems!C1174=82),"装备位置:时装戒指",IF(stditems!C1174=83,"装备位置:时装勋章",IF(OR(stditems!C1174=84,stditems!C1174=85),"装备位置:时装腰带",IF(OR(stditems!C1174=86,stditems!C1174=87),"装备位置:时装靴子",IF(OR(stditems!C1174=88,stditems!C1174=89),"装备位置:时装宝石","其他物品"))))))))))))))))))))))))))))))))))))</f>
        <v>药品</v>
      </c>
      <c r="C1174" t="str">
        <f>IF(OR(stditems!C1176=5,stditems!C1176=10,stditems!C1176=11,stditems!C1176=30,stditems!C1176=16,stditems!C1176=12,stditems!C1176=25),0,IF(OR(stditems!C1176=15,stditems!C1176=19,stditems!C1176=20,stditems!C1176=21,stditems!C1176=22,stditems!C1176=23,stditems!C1176=24,stditems!C1176=26,stditems!C1176=28,stditems!C1176=29,stditems!C1176=30,stditems!C1176=53,stditems!C1176=62,stditems!C1176=63,stditems!C1176=64,stditems!C1176=65,stditems!C1176=90),stditems!D1176,""))</f>
        <v/>
      </c>
      <c r="D1174" t="str">
        <f>IF(ISNA( VLOOKUP(C1174,attrDesc!A:C,2,FALSE)),"", "\250/"&amp;VLOOKUP(C1174,attrDesc!A:C,2,FALSE)&amp;":"&amp;VLOOKUP(C1174,attrDesc!A:C,3,FALSE))</f>
        <v/>
      </c>
      <c r="J1174" t="str">
        <f t="shared" si="80"/>
        <v/>
      </c>
      <c r="K1174" t="str">
        <f t="shared" si="79"/>
        <v/>
      </c>
    </row>
    <row r="1175" spans="1:11" x14ac:dyDescent="0.2">
      <c r="A1175" t="str">
        <f>IF(LEN(stditems!B1175)=0,"",stditems!B1175)</f>
        <v/>
      </c>
      <c r="B1175" t="str">
        <f>IF(stditems!C1175=15,"装备位置:头盔",IF(OR(stditems!C1175=19,stditems!C1175=20,stditems!C1175=21),"装备位置:项链",IF(OR(stditems!C1175=5,stditems!C1175=6),"装备位置:武器",IF(OR(stditems!C1175=10,stditems!C1175=11),"装备位置:衣服",IF(stditems!C1175=16,"装备位置:斗笠",IF(OR(stditems!C1175=22,stditems!C1175=23),"装备位置:戒指",IF(OR(stditems!C1175=24,stditems!C1175=26),"装备位置:手镯",IF(stditems!C1175=31,"双击使用物品",IF(stditems!C1175=4,"书籍,双击使用",IF(stditems!C1175=25,"装备位置:毒符",IF(stditems!C1175=41,"任务物品",IF(stditems!C1175=56,"强化宝石",IF(stditems!C1175=0,"药品",IF(stditems!C1175=3,"卷轴",IF(stditems!C1175=43,"矿石",IF(stditems!C1175=2,"可使用物品",IF(stditems!C1175=64,"装备位置:腰带",IF(stditems!C1175=62,"装备位置:鞋子",IF(stditems!C1175=53,"装备位置:宝石\有气血石功能",IF(stditems!C1175=63,"装备位置:灵石",IF(stditems!C1175=65,"装备位置:官印",IF(stditems!C1175=90,"装备位置:灵玉",IF(OR(stditems!C1175=72,stditems!C1175=73,stditems!C1175=74),"装备位置:称号",IF(stditems!C1175=30,"装备位置:勋章",IF(stditems!C1175=28,"装备位置:马牌",IF(stditems!C1175=12,"装备位置:盾牌",IF(OR(stditems!C1175=66,stditems!C1175=67),"装备位置:时装衣服",IF(OR(stditems!C1175=68,stditems!C1175=69),"装备位置:时装武器",IF(OR(stditems!C1175=75,stditems!C1175=76,stditems!C1175=77),"装备位置:时装项链",IF(stditems!C1175=78,"装备位置:时装头盔",IF(OR(stditems!C1175=79,stditems!C1175=80),"装备位置:时装手镯",IF(OR(stditems!C1175=81,stditems!C1175=82),"装备位置:时装戒指",IF(stditems!C1175=83,"装备位置:时装勋章",IF(OR(stditems!C1175=84,stditems!C1175=85),"装备位置:时装腰带",IF(OR(stditems!C1175=86,stditems!C1175=87),"装备位置:时装靴子",IF(OR(stditems!C1175=88,stditems!C1175=89),"装备位置:时装宝石","其他物品"))))))))))))))))))))))))))))))))))))</f>
        <v>药品</v>
      </c>
      <c r="C1175" t="str">
        <f>IF(OR(stditems!C1177=5,stditems!C1177=10,stditems!C1177=11,stditems!C1177=30,stditems!C1177=16,stditems!C1177=12,stditems!C1177=25),0,IF(OR(stditems!C1177=15,stditems!C1177=19,stditems!C1177=20,stditems!C1177=21,stditems!C1177=22,stditems!C1177=23,stditems!C1177=24,stditems!C1177=26,stditems!C1177=28,stditems!C1177=29,stditems!C1177=30,stditems!C1177=53,stditems!C1177=62,stditems!C1177=63,stditems!C1177=64,stditems!C1177=65,stditems!C1177=90),stditems!D1177,""))</f>
        <v/>
      </c>
      <c r="D1175" t="str">
        <f>IF(ISNA( VLOOKUP(C1175,attrDesc!A:C,2,FALSE)),"", "\250/"&amp;VLOOKUP(C1175,attrDesc!A:C,2,FALSE)&amp;":"&amp;VLOOKUP(C1175,attrDesc!A:C,3,FALSE))</f>
        <v/>
      </c>
      <c r="J1175" t="str">
        <f t="shared" si="80"/>
        <v/>
      </c>
      <c r="K1175" t="str">
        <f t="shared" si="79"/>
        <v/>
      </c>
    </row>
    <row r="1176" spans="1:11" x14ac:dyDescent="0.2">
      <c r="A1176" t="str">
        <f>IF(LEN(stditems!B1176)=0,"",stditems!B1176)</f>
        <v/>
      </c>
      <c r="B1176" t="str">
        <f>IF(stditems!C1176=15,"装备位置:头盔",IF(OR(stditems!C1176=19,stditems!C1176=20,stditems!C1176=21),"装备位置:项链",IF(OR(stditems!C1176=5,stditems!C1176=6),"装备位置:武器",IF(OR(stditems!C1176=10,stditems!C1176=11),"装备位置:衣服",IF(stditems!C1176=16,"装备位置:斗笠",IF(OR(stditems!C1176=22,stditems!C1176=23),"装备位置:戒指",IF(OR(stditems!C1176=24,stditems!C1176=26),"装备位置:手镯",IF(stditems!C1176=31,"双击使用物品",IF(stditems!C1176=4,"书籍,双击使用",IF(stditems!C1176=25,"装备位置:毒符",IF(stditems!C1176=41,"任务物品",IF(stditems!C1176=56,"强化宝石",IF(stditems!C1176=0,"药品",IF(stditems!C1176=3,"卷轴",IF(stditems!C1176=43,"矿石",IF(stditems!C1176=2,"可使用物品",IF(stditems!C1176=64,"装备位置:腰带",IF(stditems!C1176=62,"装备位置:鞋子",IF(stditems!C1176=53,"装备位置:宝石\有气血石功能",IF(stditems!C1176=63,"装备位置:灵石",IF(stditems!C1176=65,"装备位置:官印",IF(stditems!C1176=90,"装备位置:灵玉",IF(OR(stditems!C1176=72,stditems!C1176=73,stditems!C1176=74),"装备位置:称号",IF(stditems!C1176=30,"装备位置:勋章",IF(stditems!C1176=28,"装备位置:马牌",IF(stditems!C1176=12,"装备位置:盾牌",IF(OR(stditems!C1176=66,stditems!C1176=67),"装备位置:时装衣服",IF(OR(stditems!C1176=68,stditems!C1176=69),"装备位置:时装武器",IF(OR(stditems!C1176=75,stditems!C1176=76,stditems!C1176=77),"装备位置:时装项链",IF(stditems!C1176=78,"装备位置:时装头盔",IF(OR(stditems!C1176=79,stditems!C1176=80),"装备位置:时装手镯",IF(OR(stditems!C1176=81,stditems!C1176=82),"装备位置:时装戒指",IF(stditems!C1176=83,"装备位置:时装勋章",IF(OR(stditems!C1176=84,stditems!C1176=85),"装备位置:时装腰带",IF(OR(stditems!C1176=86,stditems!C1176=87),"装备位置:时装靴子",IF(OR(stditems!C1176=88,stditems!C1176=89),"装备位置:时装宝石","其他物品"))))))))))))))))))))))))))))))))))))</f>
        <v>药品</v>
      </c>
      <c r="C1176" t="str">
        <f>IF(OR(stditems!C1178=5,stditems!C1178=10,stditems!C1178=11,stditems!C1178=30,stditems!C1178=16,stditems!C1178=12,stditems!C1178=25),0,IF(OR(stditems!C1178=15,stditems!C1178=19,stditems!C1178=20,stditems!C1178=21,stditems!C1178=22,stditems!C1178=23,stditems!C1178=24,stditems!C1178=26,stditems!C1178=28,stditems!C1178=29,stditems!C1178=30,stditems!C1178=53,stditems!C1178=62,stditems!C1178=63,stditems!C1178=64,stditems!C1178=65,stditems!C1178=90),stditems!D1178,""))</f>
        <v/>
      </c>
      <c r="D1176" t="str">
        <f>IF(ISNA( VLOOKUP(C1176,attrDesc!A:C,2,FALSE)),"", "\250/"&amp;VLOOKUP(C1176,attrDesc!A:C,2,FALSE)&amp;":"&amp;VLOOKUP(C1176,attrDesc!A:C,3,FALSE))</f>
        <v/>
      </c>
      <c r="J1176" t="str">
        <f t="shared" si="80"/>
        <v/>
      </c>
      <c r="K1176" t="str">
        <f t="shared" si="79"/>
        <v/>
      </c>
    </row>
    <row r="1177" spans="1:11" x14ac:dyDescent="0.2">
      <c r="A1177" t="str">
        <f>IF(LEN(stditems!B1177)=0,"",stditems!B1177)</f>
        <v/>
      </c>
      <c r="B1177" t="str">
        <f>IF(stditems!C1177=15,"装备位置:头盔",IF(OR(stditems!C1177=19,stditems!C1177=20,stditems!C1177=21),"装备位置:项链",IF(OR(stditems!C1177=5,stditems!C1177=6),"装备位置:武器",IF(OR(stditems!C1177=10,stditems!C1177=11),"装备位置:衣服",IF(stditems!C1177=16,"装备位置:斗笠",IF(OR(stditems!C1177=22,stditems!C1177=23),"装备位置:戒指",IF(OR(stditems!C1177=24,stditems!C1177=26),"装备位置:手镯",IF(stditems!C1177=31,"双击使用物品",IF(stditems!C1177=4,"书籍,双击使用",IF(stditems!C1177=25,"装备位置:毒符",IF(stditems!C1177=41,"任务物品",IF(stditems!C1177=56,"强化宝石",IF(stditems!C1177=0,"药品",IF(stditems!C1177=3,"卷轴",IF(stditems!C1177=43,"矿石",IF(stditems!C1177=2,"可使用物品",IF(stditems!C1177=64,"装备位置:腰带",IF(stditems!C1177=62,"装备位置:鞋子",IF(stditems!C1177=53,"装备位置:宝石\有气血石功能",IF(stditems!C1177=63,"装备位置:灵石",IF(stditems!C1177=65,"装备位置:官印",IF(stditems!C1177=90,"装备位置:灵玉",IF(OR(stditems!C1177=72,stditems!C1177=73,stditems!C1177=74),"装备位置:称号",IF(stditems!C1177=30,"装备位置:勋章",IF(stditems!C1177=28,"装备位置:马牌",IF(stditems!C1177=12,"装备位置:盾牌",IF(OR(stditems!C1177=66,stditems!C1177=67),"装备位置:时装衣服",IF(OR(stditems!C1177=68,stditems!C1177=69),"装备位置:时装武器",IF(OR(stditems!C1177=75,stditems!C1177=76,stditems!C1177=77),"装备位置:时装项链",IF(stditems!C1177=78,"装备位置:时装头盔",IF(OR(stditems!C1177=79,stditems!C1177=80),"装备位置:时装手镯",IF(OR(stditems!C1177=81,stditems!C1177=82),"装备位置:时装戒指",IF(stditems!C1177=83,"装备位置:时装勋章",IF(OR(stditems!C1177=84,stditems!C1177=85),"装备位置:时装腰带",IF(OR(stditems!C1177=86,stditems!C1177=87),"装备位置:时装靴子",IF(OR(stditems!C1177=88,stditems!C1177=89),"装备位置:时装宝石","其他物品"))))))))))))))))))))))))))))))))))))</f>
        <v>药品</v>
      </c>
      <c r="C1177" t="str">
        <f>IF(OR(stditems!C1179=5,stditems!C1179=10,stditems!C1179=11,stditems!C1179=30,stditems!C1179=16,stditems!C1179=12,stditems!C1179=25),0,IF(OR(stditems!C1179=15,stditems!C1179=19,stditems!C1179=20,stditems!C1179=21,stditems!C1179=22,stditems!C1179=23,stditems!C1179=24,stditems!C1179=26,stditems!C1179=28,stditems!C1179=29,stditems!C1179=30,stditems!C1179=53,stditems!C1179=62,stditems!C1179=63,stditems!C1179=64,stditems!C1179=65,stditems!C1179=90),stditems!D1179,""))</f>
        <v/>
      </c>
      <c r="D1177" t="str">
        <f>IF(ISNA( VLOOKUP(C1177,attrDesc!A:C,2,FALSE)),"", "\250/"&amp;VLOOKUP(C1177,attrDesc!A:C,2,FALSE)&amp;":"&amp;VLOOKUP(C1177,attrDesc!A:C,3,FALSE))</f>
        <v/>
      </c>
      <c r="J1177" t="str">
        <f t="shared" si="80"/>
        <v/>
      </c>
      <c r="K1177" t="str">
        <f t="shared" si="79"/>
        <v/>
      </c>
    </row>
    <row r="1178" spans="1:11" x14ac:dyDescent="0.2">
      <c r="A1178" t="str">
        <f>IF(LEN(stditems!B1178)=0,"",stditems!B1178)</f>
        <v/>
      </c>
      <c r="B1178" t="str">
        <f>IF(stditems!C1178=15,"装备位置:头盔",IF(OR(stditems!C1178=19,stditems!C1178=20,stditems!C1178=21),"装备位置:项链",IF(OR(stditems!C1178=5,stditems!C1178=6),"装备位置:武器",IF(OR(stditems!C1178=10,stditems!C1178=11),"装备位置:衣服",IF(stditems!C1178=16,"装备位置:斗笠",IF(OR(stditems!C1178=22,stditems!C1178=23),"装备位置:戒指",IF(OR(stditems!C1178=24,stditems!C1178=26),"装备位置:手镯",IF(stditems!C1178=31,"双击使用物品",IF(stditems!C1178=4,"书籍,双击使用",IF(stditems!C1178=25,"装备位置:毒符",IF(stditems!C1178=41,"任务物品",IF(stditems!C1178=56,"强化宝石",IF(stditems!C1178=0,"药品",IF(stditems!C1178=3,"卷轴",IF(stditems!C1178=43,"矿石",IF(stditems!C1178=2,"可使用物品",IF(stditems!C1178=64,"装备位置:腰带",IF(stditems!C1178=62,"装备位置:鞋子",IF(stditems!C1178=53,"装备位置:宝石\有气血石功能",IF(stditems!C1178=63,"装备位置:灵石",IF(stditems!C1178=65,"装备位置:官印",IF(stditems!C1178=90,"装备位置:灵玉",IF(OR(stditems!C1178=72,stditems!C1178=73,stditems!C1178=74),"装备位置:称号",IF(stditems!C1178=30,"装备位置:勋章",IF(stditems!C1178=28,"装备位置:马牌",IF(stditems!C1178=12,"装备位置:盾牌",IF(OR(stditems!C1178=66,stditems!C1178=67),"装备位置:时装衣服",IF(OR(stditems!C1178=68,stditems!C1178=69),"装备位置:时装武器",IF(OR(stditems!C1178=75,stditems!C1178=76,stditems!C1178=77),"装备位置:时装项链",IF(stditems!C1178=78,"装备位置:时装头盔",IF(OR(stditems!C1178=79,stditems!C1178=80),"装备位置:时装手镯",IF(OR(stditems!C1178=81,stditems!C1178=82),"装备位置:时装戒指",IF(stditems!C1178=83,"装备位置:时装勋章",IF(OR(stditems!C1178=84,stditems!C1178=85),"装备位置:时装腰带",IF(OR(stditems!C1178=86,stditems!C1178=87),"装备位置:时装靴子",IF(OR(stditems!C1178=88,stditems!C1178=89),"装备位置:时装宝石","其他物品"))))))))))))))))))))))))))))))))))))</f>
        <v>药品</v>
      </c>
      <c r="C1178" t="str">
        <f>IF(OR(stditems!C1180=5,stditems!C1180=10,stditems!C1180=11,stditems!C1180=30,stditems!C1180=16,stditems!C1180=12,stditems!C1180=25),0,IF(OR(stditems!C1180=15,stditems!C1180=19,stditems!C1180=20,stditems!C1180=21,stditems!C1180=22,stditems!C1180=23,stditems!C1180=24,stditems!C1180=26,stditems!C1180=28,stditems!C1180=29,stditems!C1180=30,stditems!C1180=53,stditems!C1180=62,stditems!C1180=63,stditems!C1180=64,stditems!C1180=65,stditems!C1180=90),stditems!D1180,""))</f>
        <v/>
      </c>
      <c r="D1178" t="str">
        <f>IF(ISNA( VLOOKUP(C1178,attrDesc!A:C,2,FALSE)),"", "\250/"&amp;VLOOKUP(C1178,attrDesc!A:C,2,FALSE)&amp;":"&amp;VLOOKUP(C1178,attrDesc!A:C,3,FALSE))</f>
        <v/>
      </c>
      <c r="J1178" t="str">
        <f t="shared" si="80"/>
        <v/>
      </c>
      <c r="K1178" t="str">
        <f t="shared" si="79"/>
        <v/>
      </c>
    </row>
    <row r="1179" spans="1:11" x14ac:dyDescent="0.2">
      <c r="A1179" t="str">
        <f>IF(LEN(stditems!B1179)=0,"",stditems!B1179)</f>
        <v/>
      </c>
      <c r="B1179" t="str">
        <f>IF(stditems!C1179=15,"装备位置:头盔",IF(OR(stditems!C1179=19,stditems!C1179=20,stditems!C1179=21),"装备位置:项链",IF(OR(stditems!C1179=5,stditems!C1179=6),"装备位置:武器",IF(OR(stditems!C1179=10,stditems!C1179=11),"装备位置:衣服",IF(stditems!C1179=16,"装备位置:斗笠",IF(OR(stditems!C1179=22,stditems!C1179=23),"装备位置:戒指",IF(OR(stditems!C1179=24,stditems!C1179=26),"装备位置:手镯",IF(stditems!C1179=31,"双击使用物品",IF(stditems!C1179=4,"书籍,双击使用",IF(stditems!C1179=25,"装备位置:毒符",IF(stditems!C1179=41,"任务物品",IF(stditems!C1179=56,"强化宝石",IF(stditems!C1179=0,"药品",IF(stditems!C1179=3,"卷轴",IF(stditems!C1179=43,"矿石",IF(stditems!C1179=2,"可使用物品",IF(stditems!C1179=64,"装备位置:腰带",IF(stditems!C1179=62,"装备位置:鞋子",IF(stditems!C1179=53,"装备位置:宝石\有气血石功能",IF(stditems!C1179=63,"装备位置:灵石",IF(stditems!C1179=65,"装备位置:官印",IF(stditems!C1179=90,"装备位置:灵玉",IF(OR(stditems!C1179=72,stditems!C1179=73,stditems!C1179=74),"装备位置:称号",IF(stditems!C1179=30,"装备位置:勋章",IF(stditems!C1179=28,"装备位置:马牌",IF(stditems!C1179=12,"装备位置:盾牌",IF(OR(stditems!C1179=66,stditems!C1179=67),"装备位置:时装衣服",IF(OR(stditems!C1179=68,stditems!C1179=69),"装备位置:时装武器",IF(OR(stditems!C1179=75,stditems!C1179=76,stditems!C1179=77),"装备位置:时装项链",IF(stditems!C1179=78,"装备位置:时装头盔",IF(OR(stditems!C1179=79,stditems!C1179=80),"装备位置:时装手镯",IF(OR(stditems!C1179=81,stditems!C1179=82),"装备位置:时装戒指",IF(stditems!C1179=83,"装备位置:时装勋章",IF(OR(stditems!C1179=84,stditems!C1179=85),"装备位置:时装腰带",IF(OR(stditems!C1179=86,stditems!C1179=87),"装备位置:时装靴子",IF(OR(stditems!C1179=88,stditems!C1179=89),"装备位置:时装宝石","其他物品"))))))))))))))))))))))))))))))))))))</f>
        <v>药品</v>
      </c>
      <c r="C1179" t="str">
        <f>IF(OR(stditems!C1181=5,stditems!C1181=10,stditems!C1181=11,stditems!C1181=30,stditems!C1181=16,stditems!C1181=12,stditems!C1181=25),0,IF(OR(stditems!C1181=15,stditems!C1181=19,stditems!C1181=20,stditems!C1181=21,stditems!C1181=22,stditems!C1181=23,stditems!C1181=24,stditems!C1181=26,stditems!C1181=28,stditems!C1181=29,stditems!C1181=30,stditems!C1181=53,stditems!C1181=62,stditems!C1181=63,stditems!C1181=64,stditems!C1181=65,stditems!C1181=90),stditems!D1181,""))</f>
        <v/>
      </c>
      <c r="D1179" t="str">
        <f>IF(ISNA( VLOOKUP(C1179,attrDesc!A:C,2,FALSE)),"", "\250/"&amp;VLOOKUP(C1179,attrDesc!A:C,2,FALSE)&amp;":"&amp;VLOOKUP(C1179,attrDesc!A:C,3,FALSE))</f>
        <v/>
      </c>
      <c r="J1179" t="str">
        <f t="shared" si="80"/>
        <v/>
      </c>
      <c r="K1179" t="str">
        <f t="shared" si="79"/>
        <v/>
      </c>
    </row>
    <row r="1180" spans="1:11" x14ac:dyDescent="0.2">
      <c r="A1180" t="str">
        <f>IF(LEN(stditems!B1180)=0,"",stditems!B1180)</f>
        <v/>
      </c>
      <c r="B1180" t="str">
        <f>IF(stditems!C1180=15,"装备位置:头盔",IF(OR(stditems!C1180=19,stditems!C1180=20,stditems!C1180=21),"装备位置:项链",IF(OR(stditems!C1180=5,stditems!C1180=6),"装备位置:武器",IF(OR(stditems!C1180=10,stditems!C1180=11),"装备位置:衣服",IF(stditems!C1180=16,"装备位置:斗笠",IF(OR(stditems!C1180=22,stditems!C1180=23),"装备位置:戒指",IF(OR(stditems!C1180=24,stditems!C1180=26),"装备位置:手镯",IF(stditems!C1180=31,"双击使用物品",IF(stditems!C1180=4,"书籍,双击使用",IF(stditems!C1180=25,"装备位置:毒符",IF(stditems!C1180=41,"任务物品",IF(stditems!C1180=56,"强化宝石",IF(stditems!C1180=0,"药品",IF(stditems!C1180=3,"卷轴",IF(stditems!C1180=43,"矿石",IF(stditems!C1180=2,"可使用物品",IF(stditems!C1180=64,"装备位置:腰带",IF(stditems!C1180=62,"装备位置:鞋子",IF(stditems!C1180=53,"装备位置:宝石\有气血石功能",IF(stditems!C1180=63,"装备位置:灵石",IF(stditems!C1180=65,"装备位置:官印",IF(stditems!C1180=90,"装备位置:灵玉",IF(OR(stditems!C1180=72,stditems!C1180=73,stditems!C1180=74),"装备位置:称号",IF(stditems!C1180=30,"装备位置:勋章",IF(stditems!C1180=28,"装备位置:马牌",IF(stditems!C1180=12,"装备位置:盾牌",IF(OR(stditems!C1180=66,stditems!C1180=67),"装备位置:时装衣服",IF(OR(stditems!C1180=68,stditems!C1180=69),"装备位置:时装武器",IF(OR(stditems!C1180=75,stditems!C1180=76,stditems!C1180=77),"装备位置:时装项链",IF(stditems!C1180=78,"装备位置:时装头盔",IF(OR(stditems!C1180=79,stditems!C1180=80),"装备位置:时装手镯",IF(OR(stditems!C1180=81,stditems!C1180=82),"装备位置:时装戒指",IF(stditems!C1180=83,"装备位置:时装勋章",IF(OR(stditems!C1180=84,stditems!C1180=85),"装备位置:时装腰带",IF(OR(stditems!C1180=86,stditems!C1180=87),"装备位置:时装靴子",IF(OR(stditems!C1180=88,stditems!C1180=89),"装备位置:时装宝石","其他物品"))))))))))))))))))))))))))))))))))))</f>
        <v>药品</v>
      </c>
      <c r="C1180" t="str">
        <f>IF(OR(stditems!C1182=5,stditems!C1182=10,stditems!C1182=11,stditems!C1182=30,stditems!C1182=16,stditems!C1182=12,stditems!C1182=25),0,IF(OR(stditems!C1182=15,stditems!C1182=19,stditems!C1182=20,stditems!C1182=21,stditems!C1182=22,stditems!C1182=23,stditems!C1182=24,stditems!C1182=26,stditems!C1182=28,stditems!C1182=29,stditems!C1182=30,stditems!C1182=53,stditems!C1182=62,stditems!C1182=63,stditems!C1182=64,stditems!C1182=65,stditems!C1182=90),stditems!D1182,""))</f>
        <v/>
      </c>
      <c r="D1180" t="str">
        <f>IF(ISNA( VLOOKUP(C1180,attrDesc!A:C,2,FALSE)),"", "\250/"&amp;VLOOKUP(C1180,attrDesc!A:C,2,FALSE)&amp;":"&amp;VLOOKUP(C1180,attrDesc!A:C,3,FALSE))</f>
        <v/>
      </c>
      <c r="J1180" t="str">
        <f t="shared" si="80"/>
        <v/>
      </c>
      <c r="K1180" t="str">
        <f t="shared" si="79"/>
        <v/>
      </c>
    </row>
    <row r="1181" spans="1:11" x14ac:dyDescent="0.2">
      <c r="A1181" t="str">
        <f>IF(LEN(stditems!B1181)=0,"",stditems!B1181)</f>
        <v/>
      </c>
      <c r="B1181" t="str">
        <f>IF(stditems!C1181=15,"装备位置:头盔",IF(OR(stditems!C1181=19,stditems!C1181=20,stditems!C1181=21),"装备位置:项链",IF(OR(stditems!C1181=5,stditems!C1181=6),"装备位置:武器",IF(OR(stditems!C1181=10,stditems!C1181=11),"装备位置:衣服",IF(stditems!C1181=16,"装备位置:斗笠",IF(OR(stditems!C1181=22,stditems!C1181=23),"装备位置:戒指",IF(OR(stditems!C1181=24,stditems!C1181=26),"装备位置:手镯",IF(stditems!C1181=31,"双击使用物品",IF(stditems!C1181=4,"书籍,双击使用",IF(stditems!C1181=25,"装备位置:毒符",IF(stditems!C1181=41,"任务物品",IF(stditems!C1181=56,"强化宝石",IF(stditems!C1181=0,"药品",IF(stditems!C1181=3,"卷轴",IF(stditems!C1181=43,"矿石",IF(stditems!C1181=2,"可使用物品",IF(stditems!C1181=64,"装备位置:腰带",IF(stditems!C1181=62,"装备位置:鞋子",IF(stditems!C1181=53,"装备位置:宝石\有气血石功能",IF(stditems!C1181=63,"装备位置:灵石",IF(stditems!C1181=65,"装备位置:官印",IF(stditems!C1181=90,"装备位置:灵玉",IF(OR(stditems!C1181=72,stditems!C1181=73,stditems!C1181=74),"装备位置:称号",IF(stditems!C1181=30,"装备位置:勋章",IF(stditems!C1181=28,"装备位置:马牌",IF(stditems!C1181=12,"装备位置:盾牌",IF(OR(stditems!C1181=66,stditems!C1181=67),"装备位置:时装衣服",IF(OR(stditems!C1181=68,stditems!C1181=69),"装备位置:时装武器",IF(OR(stditems!C1181=75,stditems!C1181=76,stditems!C1181=77),"装备位置:时装项链",IF(stditems!C1181=78,"装备位置:时装头盔",IF(OR(stditems!C1181=79,stditems!C1181=80),"装备位置:时装手镯",IF(OR(stditems!C1181=81,stditems!C1181=82),"装备位置:时装戒指",IF(stditems!C1181=83,"装备位置:时装勋章",IF(OR(stditems!C1181=84,stditems!C1181=85),"装备位置:时装腰带",IF(OR(stditems!C1181=86,stditems!C1181=87),"装备位置:时装靴子",IF(OR(stditems!C1181=88,stditems!C1181=89),"装备位置:时装宝石","其他物品"))))))))))))))))))))))))))))))))))))</f>
        <v>药品</v>
      </c>
      <c r="C1181" t="str">
        <f>IF(OR(stditems!C1183=5,stditems!C1183=10,stditems!C1183=11,stditems!C1183=30,stditems!C1183=16,stditems!C1183=12,stditems!C1183=25),0,IF(OR(stditems!C1183=15,stditems!C1183=19,stditems!C1183=20,stditems!C1183=21,stditems!C1183=22,stditems!C1183=23,stditems!C1183=24,stditems!C1183=26,stditems!C1183=28,stditems!C1183=29,stditems!C1183=30,stditems!C1183=53,stditems!C1183=62,stditems!C1183=63,stditems!C1183=64,stditems!C1183=65,stditems!C1183=90),stditems!D1183,""))</f>
        <v/>
      </c>
      <c r="D1181" t="str">
        <f>IF(ISNA( VLOOKUP(C1181,attrDesc!A:C,2,FALSE)),"", "\250/"&amp;VLOOKUP(C1181,attrDesc!A:C,2,FALSE)&amp;":"&amp;VLOOKUP(C1181,attrDesc!A:C,3,FALSE))</f>
        <v/>
      </c>
      <c r="J1181" t="str">
        <f t="shared" si="80"/>
        <v/>
      </c>
      <c r="K1181" t="str">
        <f t="shared" si="79"/>
        <v/>
      </c>
    </row>
    <row r="1182" spans="1:11" x14ac:dyDescent="0.2">
      <c r="A1182" t="str">
        <f>IF(LEN(stditems!B1182)=0,"",stditems!B1182)</f>
        <v/>
      </c>
      <c r="B1182" t="str">
        <f>IF(stditems!C1182=15,"装备位置:头盔",IF(OR(stditems!C1182=19,stditems!C1182=20,stditems!C1182=21),"装备位置:项链",IF(OR(stditems!C1182=5,stditems!C1182=6),"装备位置:武器",IF(OR(stditems!C1182=10,stditems!C1182=11),"装备位置:衣服",IF(stditems!C1182=16,"装备位置:斗笠",IF(OR(stditems!C1182=22,stditems!C1182=23),"装备位置:戒指",IF(OR(stditems!C1182=24,stditems!C1182=26),"装备位置:手镯",IF(stditems!C1182=31,"双击使用物品",IF(stditems!C1182=4,"书籍,双击使用",IF(stditems!C1182=25,"装备位置:毒符",IF(stditems!C1182=41,"任务物品",IF(stditems!C1182=56,"强化宝石",IF(stditems!C1182=0,"药品",IF(stditems!C1182=3,"卷轴",IF(stditems!C1182=43,"矿石",IF(stditems!C1182=2,"可使用物品",IF(stditems!C1182=64,"装备位置:腰带",IF(stditems!C1182=62,"装备位置:鞋子",IF(stditems!C1182=53,"装备位置:宝石\有气血石功能",IF(stditems!C1182=63,"装备位置:灵石",IF(stditems!C1182=65,"装备位置:官印",IF(stditems!C1182=90,"装备位置:灵玉",IF(OR(stditems!C1182=72,stditems!C1182=73,stditems!C1182=74),"装备位置:称号",IF(stditems!C1182=30,"装备位置:勋章",IF(stditems!C1182=28,"装备位置:马牌",IF(stditems!C1182=12,"装备位置:盾牌",IF(OR(stditems!C1182=66,stditems!C1182=67),"装备位置:时装衣服",IF(OR(stditems!C1182=68,stditems!C1182=69),"装备位置:时装武器",IF(OR(stditems!C1182=75,stditems!C1182=76,stditems!C1182=77),"装备位置:时装项链",IF(stditems!C1182=78,"装备位置:时装头盔",IF(OR(stditems!C1182=79,stditems!C1182=80),"装备位置:时装手镯",IF(OR(stditems!C1182=81,stditems!C1182=82),"装备位置:时装戒指",IF(stditems!C1182=83,"装备位置:时装勋章",IF(OR(stditems!C1182=84,stditems!C1182=85),"装备位置:时装腰带",IF(OR(stditems!C1182=86,stditems!C1182=87),"装备位置:时装靴子",IF(OR(stditems!C1182=88,stditems!C1182=89),"装备位置:时装宝石","其他物品"))))))))))))))))))))))))))))))))))))</f>
        <v>药品</v>
      </c>
      <c r="C1182" t="str">
        <f>IF(OR(stditems!C1184=5,stditems!C1184=10,stditems!C1184=11,stditems!C1184=30,stditems!C1184=16,stditems!C1184=12,stditems!C1184=25),0,IF(OR(stditems!C1184=15,stditems!C1184=19,stditems!C1184=20,stditems!C1184=21,stditems!C1184=22,stditems!C1184=23,stditems!C1184=24,stditems!C1184=26,stditems!C1184=28,stditems!C1184=29,stditems!C1184=30,stditems!C1184=53,stditems!C1184=62,stditems!C1184=63,stditems!C1184=64,stditems!C1184=65,stditems!C1184=90),stditems!D1184,""))</f>
        <v/>
      </c>
      <c r="D1182" t="str">
        <f>IF(ISNA( VLOOKUP(C1182,attrDesc!A:C,2,FALSE)),"", "\250/"&amp;VLOOKUP(C1182,attrDesc!A:C,2,FALSE)&amp;":"&amp;VLOOKUP(C1182,attrDesc!A:C,3,FALSE))</f>
        <v/>
      </c>
      <c r="J1182" t="str">
        <f t="shared" si="80"/>
        <v/>
      </c>
      <c r="K1182" t="str">
        <f t="shared" si="79"/>
        <v/>
      </c>
    </row>
    <row r="1183" spans="1:11" x14ac:dyDescent="0.2">
      <c r="A1183" t="str">
        <f>IF(LEN(stditems!B1183)=0,"",stditems!B1183)</f>
        <v/>
      </c>
      <c r="B1183" t="str">
        <f>IF(stditems!C1183=15,"装备位置:头盔",IF(OR(stditems!C1183=19,stditems!C1183=20,stditems!C1183=21),"装备位置:项链",IF(OR(stditems!C1183=5,stditems!C1183=6),"装备位置:武器",IF(OR(stditems!C1183=10,stditems!C1183=11),"装备位置:衣服",IF(stditems!C1183=16,"装备位置:斗笠",IF(OR(stditems!C1183=22,stditems!C1183=23),"装备位置:戒指",IF(OR(stditems!C1183=24,stditems!C1183=26),"装备位置:手镯",IF(stditems!C1183=31,"双击使用物品",IF(stditems!C1183=4,"书籍,双击使用",IF(stditems!C1183=25,"装备位置:毒符",IF(stditems!C1183=41,"任务物品",IF(stditems!C1183=56,"强化宝石",IF(stditems!C1183=0,"药品",IF(stditems!C1183=3,"卷轴",IF(stditems!C1183=43,"矿石",IF(stditems!C1183=2,"可使用物品",IF(stditems!C1183=64,"装备位置:腰带",IF(stditems!C1183=62,"装备位置:鞋子",IF(stditems!C1183=53,"装备位置:宝石\有气血石功能",IF(stditems!C1183=63,"装备位置:灵石",IF(stditems!C1183=65,"装备位置:官印",IF(stditems!C1183=90,"装备位置:灵玉",IF(OR(stditems!C1183=72,stditems!C1183=73,stditems!C1183=74),"装备位置:称号",IF(stditems!C1183=30,"装备位置:勋章",IF(stditems!C1183=28,"装备位置:马牌",IF(stditems!C1183=12,"装备位置:盾牌",IF(OR(stditems!C1183=66,stditems!C1183=67),"装备位置:时装衣服",IF(OR(stditems!C1183=68,stditems!C1183=69),"装备位置:时装武器",IF(OR(stditems!C1183=75,stditems!C1183=76,stditems!C1183=77),"装备位置:时装项链",IF(stditems!C1183=78,"装备位置:时装头盔",IF(OR(stditems!C1183=79,stditems!C1183=80),"装备位置:时装手镯",IF(OR(stditems!C1183=81,stditems!C1183=82),"装备位置:时装戒指",IF(stditems!C1183=83,"装备位置:时装勋章",IF(OR(stditems!C1183=84,stditems!C1183=85),"装备位置:时装腰带",IF(OR(stditems!C1183=86,stditems!C1183=87),"装备位置:时装靴子",IF(OR(stditems!C1183=88,stditems!C1183=89),"装备位置:时装宝石","其他物品"))))))))))))))))))))))))))))))))))))</f>
        <v>药品</v>
      </c>
      <c r="C1183" t="str">
        <f>IF(OR(stditems!C1185=5,stditems!C1185=10,stditems!C1185=11,stditems!C1185=30,stditems!C1185=16,stditems!C1185=12,stditems!C1185=25),0,IF(OR(stditems!C1185=15,stditems!C1185=19,stditems!C1185=20,stditems!C1185=21,stditems!C1185=22,stditems!C1185=23,stditems!C1185=24,stditems!C1185=26,stditems!C1185=28,stditems!C1185=29,stditems!C1185=30,stditems!C1185=53,stditems!C1185=62,stditems!C1185=63,stditems!C1185=64,stditems!C1185=65,stditems!C1185=90),stditems!D1185,""))</f>
        <v/>
      </c>
      <c r="D1183" t="str">
        <f>IF(ISNA( VLOOKUP(C1183,attrDesc!A:C,2,FALSE)),"", "\250/"&amp;VLOOKUP(C1183,attrDesc!A:C,2,FALSE)&amp;":"&amp;VLOOKUP(C1183,attrDesc!A:C,3,FALSE))</f>
        <v/>
      </c>
      <c r="J1183" t="str">
        <f t="shared" si="80"/>
        <v/>
      </c>
      <c r="K1183" t="str">
        <f t="shared" si="79"/>
        <v/>
      </c>
    </row>
    <row r="1184" spans="1:11" x14ac:dyDescent="0.2">
      <c r="A1184" t="str">
        <f>IF(LEN(stditems!B1184)=0,"",stditems!B1184)</f>
        <v/>
      </c>
      <c r="B1184" t="str">
        <f>IF(stditems!C1184=15,"装备位置:头盔",IF(OR(stditems!C1184=19,stditems!C1184=20,stditems!C1184=21),"装备位置:项链",IF(OR(stditems!C1184=5,stditems!C1184=6),"装备位置:武器",IF(OR(stditems!C1184=10,stditems!C1184=11),"装备位置:衣服",IF(stditems!C1184=16,"装备位置:斗笠",IF(OR(stditems!C1184=22,stditems!C1184=23),"装备位置:戒指",IF(OR(stditems!C1184=24,stditems!C1184=26),"装备位置:手镯",IF(stditems!C1184=31,"双击使用物品",IF(stditems!C1184=4,"书籍,双击使用",IF(stditems!C1184=25,"装备位置:毒符",IF(stditems!C1184=41,"任务物品",IF(stditems!C1184=56,"强化宝石",IF(stditems!C1184=0,"药品",IF(stditems!C1184=3,"卷轴",IF(stditems!C1184=43,"矿石",IF(stditems!C1184=2,"可使用物品",IF(stditems!C1184=64,"装备位置:腰带",IF(stditems!C1184=62,"装备位置:鞋子",IF(stditems!C1184=53,"装备位置:宝石\有气血石功能",IF(stditems!C1184=63,"装备位置:灵石",IF(stditems!C1184=65,"装备位置:官印",IF(stditems!C1184=90,"装备位置:灵玉",IF(OR(stditems!C1184=72,stditems!C1184=73,stditems!C1184=74),"装备位置:称号",IF(stditems!C1184=30,"装备位置:勋章",IF(stditems!C1184=28,"装备位置:马牌",IF(stditems!C1184=12,"装备位置:盾牌",IF(OR(stditems!C1184=66,stditems!C1184=67),"装备位置:时装衣服",IF(OR(stditems!C1184=68,stditems!C1184=69),"装备位置:时装武器",IF(OR(stditems!C1184=75,stditems!C1184=76,stditems!C1184=77),"装备位置:时装项链",IF(stditems!C1184=78,"装备位置:时装头盔",IF(OR(stditems!C1184=79,stditems!C1184=80),"装备位置:时装手镯",IF(OR(stditems!C1184=81,stditems!C1184=82),"装备位置:时装戒指",IF(stditems!C1184=83,"装备位置:时装勋章",IF(OR(stditems!C1184=84,stditems!C1184=85),"装备位置:时装腰带",IF(OR(stditems!C1184=86,stditems!C1184=87),"装备位置:时装靴子",IF(OR(stditems!C1184=88,stditems!C1184=89),"装备位置:时装宝石","其他物品"))))))))))))))))))))))))))))))))))))</f>
        <v>药品</v>
      </c>
      <c r="C1184" t="str">
        <f>IF(OR(stditems!C1186=5,stditems!C1186=10,stditems!C1186=11,stditems!C1186=30,stditems!C1186=16,stditems!C1186=12,stditems!C1186=25),0,IF(OR(stditems!C1186=15,stditems!C1186=19,stditems!C1186=20,stditems!C1186=21,stditems!C1186=22,stditems!C1186=23,stditems!C1186=24,stditems!C1186=26,stditems!C1186=28,stditems!C1186=29,stditems!C1186=30,stditems!C1186=53,stditems!C1186=62,stditems!C1186=63,stditems!C1186=64,stditems!C1186=65,stditems!C1186=90),stditems!D1186,""))</f>
        <v/>
      </c>
      <c r="D1184" t="str">
        <f>IF(ISNA( VLOOKUP(C1184,attrDesc!A:C,2,FALSE)),"", "\250/"&amp;VLOOKUP(C1184,attrDesc!A:C,2,FALSE)&amp;":"&amp;VLOOKUP(C1184,attrDesc!A:C,3,FALSE))</f>
        <v/>
      </c>
      <c r="J1184" t="str">
        <f t="shared" si="80"/>
        <v/>
      </c>
      <c r="K1184" t="str">
        <f t="shared" si="79"/>
        <v/>
      </c>
    </row>
    <row r="1185" spans="1:11" x14ac:dyDescent="0.2">
      <c r="A1185" t="str">
        <f>IF(LEN(stditems!B1185)=0,"",stditems!B1185)</f>
        <v/>
      </c>
      <c r="B1185" t="str">
        <f>IF(stditems!C1185=15,"装备位置:头盔",IF(OR(stditems!C1185=19,stditems!C1185=20,stditems!C1185=21),"装备位置:项链",IF(OR(stditems!C1185=5,stditems!C1185=6),"装备位置:武器",IF(OR(stditems!C1185=10,stditems!C1185=11),"装备位置:衣服",IF(stditems!C1185=16,"装备位置:斗笠",IF(OR(stditems!C1185=22,stditems!C1185=23),"装备位置:戒指",IF(OR(stditems!C1185=24,stditems!C1185=26),"装备位置:手镯",IF(stditems!C1185=31,"双击使用物品",IF(stditems!C1185=4,"书籍,双击使用",IF(stditems!C1185=25,"装备位置:毒符",IF(stditems!C1185=41,"任务物品",IF(stditems!C1185=56,"强化宝石",IF(stditems!C1185=0,"药品",IF(stditems!C1185=3,"卷轴",IF(stditems!C1185=43,"矿石",IF(stditems!C1185=2,"可使用物品",IF(stditems!C1185=64,"装备位置:腰带",IF(stditems!C1185=62,"装备位置:鞋子",IF(stditems!C1185=53,"装备位置:宝石\有气血石功能",IF(stditems!C1185=63,"装备位置:灵石",IF(stditems!C1185=65,"装备位置:官印",IF(stditems!C1185=90,"装备位置:灵玉",IF(OR(stditems!C1185=72,stditems!C1185=73,stditems!C1185=74),"装备位置:称号",IF(stditems!C1185=30,"装备位置:勋章",IF(stditems!C1185=28,"装备位置:马牌",IF(stditems!C1185=12,"装备位置:盾牌",IF(OR(stditems!C1185=66,stditems!C1185=67),"装备位置:时装衣服",IF(OR(stditems!C1185=68,stditems!C1185=69),"装备位置:时装武器",IF(OR(stditems!C1185=75,stditems!C1185=76,stditems!C1185=77),"装备位置:时装项链",IF(stditems!C1185=78,"装备位置:时装头盔",IF(OR(stditems!C1185=79,stditems!C1185=80),"装备位置:时装手镯",IF(OR(stditems!C1185=81,stditems!C1185=82),"装备位置:时装戒指",IF(stditems!C1185=83,"装备位置:时装勋章",IF(OR(stditems!C1185=84,stditems!C1185=85),"装备位置:时装腰带",IF(OR(stditems!C1185=86,stditems!C1185=87),"装备位置:时装靴子",IF(OR(stditems!C1185=88,stditems!C1185=89),"装备位置:时装宝石","其他物品"))))))))))))))))))))))))))))))))))))</f>
        <v>药品</v>
      </c>
      <c r="C1185" t="str">
        <f>IF(OR(stditems!C1187=5,stditems!C1187=10,stditems!C1187=11,stditems!C1187=30,stditems!C1187=16,stditems!C1187=12,stditems!C1187=25),0,IF(OR(stditems!C1187=15,stditems!C1187=19,stditems!C1187=20,stditems!C1187=21,stditems!C1187=22,stditems!C1187=23,stditems!C1187=24,stditems!C1187=26,stditems!C1187=28,stditems!C1187=29,stditems!C1187=30,stditems!C1187=53,stditems!C1187=62,stditems!C1187=63,stditems!C1187=64,stditems!C1187=65,stditems!C1187=90),stditems!D1187,""))</f>
        <v/>
      </c>
      <c r="D1185" t="str">
        <f>IF(ISNA( VLOOKUP(C1185,attrDesc!A:C,2,FALSE)),"", "\250/"&amp;VLOOKUP(C1185,attrDesc!A:C,2,FALSE)&amp;":"&amp;VLOOKUP(C1185,attrDesc!A:C,3,FALSE))</f>
        <v/>
      </c>
      <c r="J1185" t="str">
        <f t="shared" si="80"/>
        <v/>
      </c>
      <c r="K1185" t="str">
        <f t="shared" si="79"/>
        <v/>
      </c>
    </row>
    <row r="1186" spans="1:11" x14ac:dyDescent="0.2">
      <c r="A1186" t="str">
        <f>IF(LEN(stditems!B1186)=0,"",stditems!B1186)</f>
        <v/>
      </c>
      <c r="B1186" t="str">
        <f>IF(stditems!C1186=15,"装备位置:头盔",IF(OR(stditems!C1186=19,stditems!C1186=20,stditems!C1186=21),"装备位置:项链",IF(OR(stditems!C1186=5,stditems!C1186=6),"装备位置:武器",IF(OR(stditems!C1186=10,stditems!C1186=11),"装备位置:衣服",IF(stditems!C1186=16,"装备位置:斗笠",IF(OR(stditems!C1186=22,stditems!C1186=23),"装备位置:戒指",IF(OR(stditems!C1186=24,stditems!C1186=26),"装备位置:手镯",IF(stditems!C1186=31,"双击使用物品",IF(stditems!C1186=4,"书籍,双击使用",IF(stditems!C1186=25,"装备位置:毒符",IF(stditems!C1186=41,"任务物品",IF(stditems!C1186=56,"强化宝石",IF(stditems!C1186=0,"药品",IF(stditems!C1186=3,"卷轴",IF(stditems!C1186=43,"矿石",IF(stditems!C1186=2,"可使用物品",IF(stditems!C1186=64,"装备位置:腰带",IF(stditems!C1186=62,"装备位置:鞋子",IF(stditems!C1186=53,"装备位置:宝石\有气血石功能",IF(stditems!C1186=63,"装备位置:灵石",IF(stditems!C1186=65,"装备位置:官印",IF(stditems!C1186=90,"装备位置:灵玉",IF(OR(stditems!C1186=72,stditems!C1186=73,stditems!C1186=74),"装备位置:称号",IF(stditems!C1186=30,"装备位置:勋章",IF(stditems!C1186=28,"装备位置:马牌",IF(stditems!C1186=12,"装备位置:盾牌",IF(OR(stditems!C1186=66,stditems!C1186=67),"装备位置:时装衣服",IF(OR(stditems!C1186=68,stditems!C1186=69),"装备位置:时装武器",IF(OR(stditems!C1186=75,stditems!C1186=76,stditems!C1186=77),"装备位置:时装项链",IF(stditems!C1186=78,"装备位置:时装头盔",IF(OR(stditems!C1186=79,stditems!C1186=80),"装备位置:时装手镯",IF(OR(stditems!C1186=81,stditems!C1186=82),"装备位置:时装戒指",IF(stditems!C1186=83,"装备位置:时装勋章",IF(OR(stditems!C1186=84,stditems!C1186=85),"装备位置:时装腰带",IF(OR(stditems!C1186=86,stditems!C1186=87),"装备位置:时装靴子",IF(OR(stditems!C1186=88,stditems!C1186=89),"装备位置:时装宝石","其他物品"))))))))))))))))))))))))))))))))))))</f>
        <v>药品</v>
      </c>
      <c r="C1186" t="str">
        <f>IF(OR(stditems!C1188=5,stditems!C1188=10,stditems!C1188=11,stditems!C1188=30,stditems!C1188=16,stditems!C1188=12,stditems!C1188=25),0,IF(OR(stditems!C1188=15,stditems!C1188=19,stditems!C1188=20,stditems!C1188=21,stditems!C1188=22,stditems!C1188=23,stditems!C1188=24,stditems!C1188=26,stditems!C1188=28,stditems!C1188=29,stditems!C1188=30,stditems!C1188=53,stditems!C1188=62,stditems!C1188=63,stditems!C1188=64,stditems!C1188=65,stditems!C1188=90),stditems!D1188,""))</f>
        <v/>
      </c>
      <c r="D1186" t="str">
        <f>IF(ISNA( VLOOKUP(C1186,attrDesc!A:C,2,FALSE)),"", "\250/"&amp;VLOOKUP(C1186,attrDesc!A:C,2,FALSE)&amp;":"&amp;VLOOKUP(C1186,attrDesc!A:C,3,FALSE))</f>
        <v/>
      </c>
      <c r="J1186" t="str">
        <f t="shared" si="80"/>
        <v/>
      </c>
      <c r="K1186" t="str">
        <f t="shared" si="79"/>
        <v/>
      </c>
    </row>
    <row r="1187" spans="1:11" x14ac:dyDescent="0.2">
      <c r="A1187" t="str">
        <f>IF(LEN(stditems!B1187)=0,"",stditems!B1187)</f>
        <v/>
      </c>
      <c r="B1187" t="str">
        <f>IF(stditems!C1187=15,"装备位置:头盔",IF(OR(stditems!C1187=19,stditems!C1187=20,stditems!C1187=21),"装备位置:项链",IF(OR(stditems!C1187=5,stditems!C1187=6),"装备位置:武器",IF(OR(stditems!C1187=10,stditems!C1187=11),"装备位置:衣服",IF(stditems!C1187=16,"装备位置:斗笠",IF(OR(stditems!C1187=22,stditems!C1187=23),"装备位置:戒指",IF(OR(stditems!C1187=24,stditems!C1187=26),"装备位置:手镯",IF(stditems!C1187=31,"双击使用物品",IF(stditems!C1187=4,"书籍,双击使用",IF(stditems!C1187=25,"装备位置:毒符",IF(stditems!C1187=41,"任务物品",IF(stditems!C1187=56,"强化宝石",IF(stditems!C1187=0,"药品",IF(stditems!C1187=3,"卷轴",IF(stditems!C1187=43,"矿石",IF(stditems!C1187=2,"可使用物品",IF(stditems!C1187=64,"装备位置:腰带",IF(stditems!C1187=62,"装备位置:鞋子",IF(stditems!C1187=53,"装备位置:宝石\有气血石功能",IF(stditems!C1187=63,"装备位置:灵石",IF(stditems!C1187=65,"装备位置:官印",IF(stditems!C1187=90,"装备位置:灵玉",IF(OR(stditems!C1187=72,stditems!C1187=73,stditems!C1187=74),"装备位置:称号",IF(stditems!C1187=30,"装备位置:勋章",IF(stditems!C1187=28,"装备位置:马牌",IF(stditems!C1187=12,"装备位置:盾牌",IF(OR(stditems!C1187=66,stditems!C1187=67),"装备位置:时装衣服",IF(OR(stditems!C1187=68,stditems!C1187=69),"装备位置:时装武器",IF(OR(stditems!C1187=75,stditems!C1187=76,stditems!C1187=77),"装备位置:时装项链",IF(stditems!C1187=78,"装备位置:时装头盔",IF(OR(stditems!C1187=79,stditems!C1187=80),"装备位置:时装手镯",IF(OR(stditems!C1187=81,stditems!C1187=82),"装备位置:时装戒指",IF(stditems!C1187=83,"装备位置:时装勋章",IF(OR(stditems!C1187=84,stditems!C1187=85),"装备位置:时装腰带",IF(OR(stditems!C1187=86,stditems!C1187=87),"装备位置:时装靴子",IF(OR(stditems!C1187=88,stditems!C1187=89),"装备位置:时装宝石","其他物品"))))))))))))))))))))))))))))))))))))</f>
        <v>药品</v>
      </c>
      <c r="C1187" t="str">
        <f>IF(OR(stditems!C1189=5,stditems!C1189=10,stditems!C1189=11,stditems!C1189=30,stditems!C1189=16,stditems!C1189=12,stditems!C1189=25),0,IF(OR(stditems!C1189=15,stditems!C1189=19,stditems!C1189=20,stditems!C1189=21,stditems!C1189=22,stditems!C1189=23,stditems!C1189=24,stditems!C1189=26,stditems!C1189=28,stditems!C1189=29,stditems!C1189=30,stditems!C1189=53,stditems!C1189=62,stditems!C1189=63,stditems!C1189=64,stditems!C1189=65,stditems!C1189=90),stditems!D1189,""))</f>
        <v/>
      </c>
      <c r="D1187" t="str">
        <f>IF(ISNA( VLOOKUP(C1187,attrDesc!A:C,2,FALSE)),"", "\250/"&amp;VLOOKUP(C1187,attrDesc!A:C,2,FALSE)&amp;":"&amp;VLOOKUP(C1187,attrDesc!A:C,3,FALSE))</f>
        <v/>
      </c>
      <c r="J1187" t="str">
        <f t="shared" si="80"/>
        <v/>
      </c>
      <c r="K1187" t="str">
        <f t="shared" si="79"/>
        <v/>
      </c>
    </row>
    <row r="1188" spans="1:11" x14ac:dyDescent="0.2">
      <c r="A1188" t="str">
        <f>IF(LEN(stditems!B1188)=0,"",stditems!B1188)</f>
        <v/>
      </c>
      <c r="B1188" t="str">
        <f>IF(stditems!C1188=15,"装备位置:头盔",IF(OR(stditems!C1188=19,stditems!C1188=20,stditems!C1188=21),"装备位置:项链",IF(OR(stditems!C1188=5,stditems!C1188=6),"装备位置:武器",IF(OR(stditems!C1188=10,stditems!C1188=11),"装备位置:衣服",IF(stditems!C1188=16,"装备位置:斗笠",IF(OR(stditems!C1188=22,stditems!C1188=23),"装备位置:戒指",IF(OR(stditems!C1188=24,stditems!C1188=26),"装备位置:手镯",IF(stditems!C1188=31,"双击使用物品",IF(stditems!C1188=4,"书籍,双击使用",IF(stditems!C1188=25,"装备位置:毒符",IF(stditems!C1188=41,"任务物品",IF(stditems!C1188=56,"强化宝石",IF(stditems!C1188=0,"药品",IF(stditems!C1188=3,"卷轴",IF(stditems!C1188=43,"矿石",IF(stditems!C1188=2,"可使用物品",IF(stditems!C1188=64,"装备位置:腰带",IF(stditems!C1188=62,"装备位置:鞋子",IF(stditems!C1188=53,"装备位置:宝石\有气血石功能",IF(stditems!C1188=63,"装备位置:灵石",IF(stditems!C1188=65,"装备位置:官印",IF(stditems!C1188=90,"装备位置:灵玉",IF(OR(stditems!C1188=72,stditems!C1188=73,stditems!C1188=74),"装备位置:称号",IF(stditems!C1188=30,"装备位置:勋章",IF(stditems!C1188=28,"装备位置:马牌",IF(stditems!C1188=12,"装备位置:盾牌",IF(OR(stditems!C1188=66,stditems!C1188=67),"装备位置:时装衣服",IF(OR(stditems!C1188=68,stditems!C1188=69),"装备位置:时装武器",IF(OR(stditems!C1188=75,stditems!C1188=76,stditems!C1188=77),"装备位置:时装项链",IF(stditems!C1188=78,"装备位置:时装头盔",IF(OR(stditems!C1188=79,stditems!C1188=80),"装备位置:时装手镯",IF(OR(stditems!C1188=81,stditems!C1188=82),"装备位置:时装戒指",IF(stditems!C1188=83,"装备位置:时装勋章",IF(OR(stditems!C1188=84,stditems!C1188=85),"装备位置:时装腰带",IF(OR(stditems!C1188=86,stditems!C1188=87),"装备位置:时装靴子",IF(OR(stditems!C1188=88,stditems!C1188=89),"装备位置:时装宝石","其他物品"))))))))))))))))))))))))))))))))))))</f>
        <v>药品</v>
      </c>
      <c r="C1188" t="str">
        <f>IF(OR(stditems!C1190=5,stditems!C1190=10,stditems!C1190=11,stditems!C1190=30,stditems!C1190=16,stditems!C1190=12,stditems!C1190=25),0,IF(OR(stditems!C1190=15,stditems!C1190=19,stditems!C1190=20,stditems!C1190=21,stditems!C1190=22,stditems!C1190=23,stditems!C1190=24,stditems!C1190=26,stditems!C1190=28,stditems!C1190=29,stditems!C1190=30,stditems!C1190=53,stditems!C1190=62,stditems!C1190=63,stditems!C1190=64,stditems!C1190=65,stditems!C1190=90),stditems!D1190,""))</f>
        <v/>
      </c>
      <c r="D1188" t="str">
        <f>IF(ISNA( VLOOKUP(C1188,attrDesc!A:C,2,FALSE)),"", "\250/"&amp;VLOOKUP(C1188,attrDesc!A:C,2,FALSE)&amp;":"&amp;VLOOKUP(C1188,attrDesc!A:C,3,FALSE))</f>
        <v/>
      </c>
      <c r="J1188" t="str">
        <f t="shared" si="80"/>
        <v/>
      </c>
      <c r="K1188" t="str">
        <f t="shared" si="79"/>
        <v/>
      </c>
    </row>
    <row r="1189" spans="1:11" x14ac:dyDescent="0.2">
      <c r="A1189" t="str">
        <f>IF(LEN(stditems!B1189)=0,"",stditems!B1189)</f>
        <v/>
      </c>
      <c r="B1189" t="str">
        <f>IF(stditems!C1189=15,"装备位置:头盔",IF(OR(stditems!C1189=19,stditems!C1189=20,stditems!C1189=21),"装备位置:项链",IF(OR(stditems!C1189=5,stditems!C1189=6),"装备位置:武器",IF(OR(stditems!C1189=10,stditems!C1189=11),"装备位置:衣服",IF(stditems!C1189=16,"装备位置:斗笠",IF(OR(stditems!C1189=22,stditems!C1189=23),"装备位置:戒指",IF(OR(stditems!C1189=24,stditems!C1189=26),"装备位置:手镯",IF(stditems!C1189=31,"双击使用物品",IF(stditems!C1189=4,"书籍,双击使用",IF(stditems!C1189=25,"装备位置:毒符",IF(stditems!C1189=41,"任务物品",IF(stditems!C1189=56,"强化宝石",IF(stditems!C1189=0,"药品",IF(stditems!C1189=3,"卷轴",IF(stditems!C1189=43,"矿石",IF(stditems!C1189=2,"可使用物品",IF(stditems!C1189=64,"装备位置:腰带",IF(stditems!C1189=62,"装备位置:鞋子",IF(stditems!C1189=53,"装备位置:宝石\有气血石功能",IF(stditems!C1189=63,"装备位置:灵石",IF(stditems!C1189=65,"装备位置:官印",IF(stditems!C1189=90,"装备位置:灵玉",IF(OR(stditems!C1189=72,stditems!C1189=73,stditems!C1189=74),"装备位置:称号",IF(stditems!C1189=30,"装备位置:勋章",IF(stditems!C1189=28,"装备位置:马牌",IF(stditems!C1189=12,"装备位置:盾牌",IF(OR(stditems!C1189=66,stditems!C1189=67),"装备位置:时装衣服",IF(OR(stditems!C1189=68,stditems!C1189=69),"装备位置:时装武器",IF(OR(stditems!C1189=75,stditems!C1189=76,stditems!C1189=77),"装备位置:时装项链",IF(stditems!C1189=78,"装备位置:时装头盔",IF(OR(stditems!C1189=79,stditems!C1189=80),"装备位置:时装手镯",IF(OR(stditems!C1189=81,stditems!C1189=82),"装备位置:时装戒指",IF(stditems!C1189=83,"装备位置:时装勋章",IF(OR(stditems!C1189=84,stditems!C1189=85),"装备位置:时装腰带",IF(OR(stditems!C1189=86,stditems!C1189=87),"装备位置:时装靴子",IF(OR(stditems!C1189=88,stditems!C1189=89),"装备位置:时装宝石","其他物品"))))))))))))))))))))))))))))))))))))</f>
        <v>药品</v>
      </c>
      <c r="C1189" t="str">
        <f>IF(OR(stditems!C1191=5,stditems!C1191=10,stditems!C1191=11,stditems!C1191=30,stditems!C1191=16,stditems!C1191=12,stditems!C1191=25),0,IF(OR(stditems!C1191=15,stditems!C1191=19,stditems!C1191=20,stditems!C1191=21,stditems!C1191=22,stditems!C1191=23,stditems!C1191=24,stditems!C1191=26,stditems!C1191=28,stditems!C1191=29,stditems!C1191=30,stditems!C1191=53,stditems!C1191=62,stditems!C1191=63,stditems!C1191=64,stditems!C1191=65,stditems!C1191=90),stditems!D1191,""))</f>
        <v/>
      </c>
      <c r="D1189" t="str">
        <f>IF(ISNA( VLOOKUP(C1189,attrDesc!A:C,2,FALSE)),"", "\250/"&amp;VLOOKUP(C1189,attrDesc!A:C,2,FALSE)&amp;":"&amp;VLOOKUP(C1189,attrDesc!A:C,3,FALSE))</f>
        <v/>
      </c>
      <c r="J1189" t="str">
        <f t="shared" si="80"/>
        <v/>
      </c>
      <c r="K1189" t="str">
        <f t="shared" si="79"/>
        <v/>
      </c>
    </row>
    <row r="1190" spans="1:11" x14ac:dyDescent="0.2">
      <c r="A1190" t="str">
        <f>IF(LEN(stditems!B1190)=0,"",stditems!B1190)</f>
        <v/>
      </c>
      <c r="B1190" t="str">
        <f>IF(stditems!C1190=15,"装备位置:头盔",IF(OR(stditems!C1190=19,stditems!C1190=20,stditems!C1190=21),"装备位置:项链",IF(OR(stditems!C1190=5,stditems!C1190=6),"装备位置:武器",IF(OR(stditems!C1190=10,stditems!C1190=11),"装备位置:衣服",IF(stditems!C1190=16,"装备位置:斗笠",IF(OR(stditems!C1190=22,stditems!C1190=23),"装备位置:戒指",IF(OR(stditems!C1190=24,stditems!C1190=26),"装备位置:手镯",IF(stditems!C1190=31,"双击使用物品",IF(stditems!C1190=4,"书籍,双击使用",IF(stditems!C1190=25,"装备位置:毒符",IF(stditems!C1190=41,"任务物品",IF(stditems!C1190=56,"强化宝石",IF(stditems!C1190=0,"药品",IF(stditems!C1190=3,"卷轴",IF(stditems!C1190=43,"矿石",IF(stditems!C1190=2,"可使用物品",IF(stditems!C1190=64,"装备位置:腰带",IF(stditems!C1190=62,"装备位置:鞋子",IF(stditems!C1190=53,"装备位置:宝石\有气血石功能",IF(stditems!C1190=63,"装备位置:灵石",IF(stditems!C1190=65,"装备位置:官印",IF(stditems!C1190=90,"装备位置:灵玉",IF(OR(stditems!C1190=72,stditems!C1190=73,stditems!C1190=74),"装备位置:称号",IF(stditems!C1190=30,"装备位置:勋章",IF(stditems!C1190=28,"装备位置:马牌",IF(stditems!C1190=12,"装备位置:盾牌",IF(OR(stditems!C1190=66,stditems!C1190=67),"装备位置:时装衣服",IF(OR(stditems!C1190=68,stditems!C1190=69),"装备位置:时装武器",IF(OR(stditems!C1190=75,stditems!C1190=76,stditems!C1190=77),"装备位置:时装项链",IF(stditems!C1190=78,"装备位置:时装头盔",IF(OR(stditems!C1190=79,stditems!C1190=80),"装备位置:时装手镯",IF(OR(stditems!C1190=81,stditems!C1190=82),"装备位置:时装戒指",IF(stditems!C1190=83,"装备位置:时装勋章",IF(OR(stditems!C1190=84,stditems!C1190=85),"装备位置:时装腰带",IF(OR(stditems!C1190=86,stditems!C1190=87),"装备位置:时装靴子",IF(OR(stditems!C1190=88,stditems!C1190=89),"装备位置:时装宝石","其他物品"))))))))))))))))))))))))))))))))))))</f>
        <v>药品</v>
      </c>
      <c r="C1190" t="str">
        <f>IF(OR(stditems!C1192=5,stditems!C1192=10,stditems!C1192=11,stditems!C1192=30,stditems!C1192=16,stditems!C1192=12,stditems!C1192=25),0,IF(OR(stditems!C1192=15,stditems!C1192=19,stditems!C1192=20,stditems!C1192=21,stditems!C1192=22,stditems!C1192=23,stditems!C1192=24,stditems!C1192=26,stditems!C1192=28,stditems!C1192=29,stditems!C1192=30,stditems!C1192=53,stditems!C1192=62,stditems!C1192=63,stditems!C1192=64,stditems!C1192=65,stditems!C1192=90),stditems!D1192,""))</f>
        <v/>
      </c>
      <c r="D1190" t="str">
        <f>IF(ISNA( VLOOKUP(C1190,attrDesc!A:C,2,FALSE)),"", "\250/"&amp;VLOOKUP(C1190,attrDesc!A:C,2,FALSE)&amp;":"&amp;VLOOKUP(C1190,attrDesc!A:C,3,FALSE))</f>
        <v/>
      </c>
      <c r="J1190" t="str">
        <f t="shared" si="80"/>
        <v/>
      </c>
      <c r="K1190" t="str">
        <f t="shared" si="79"/>
        <v/>
      </c>
    </row>
    <row r="1191" spans="1:11" x14ac:dyDescent="0.2">
      <c r="A1191" t="str">
        <f>IF(LEN(stditems!B1191)=0,"",stditems!B1191)</f>
        <v/>
      </c>
      <c r="B1191" t="str">
        <f>IF(stditems!C1191=15,"装备位置:头盔",IF(OR(stditems!C1191=19,stditems!C1191=20,stditems!C1191=21),"装备位置:项链",IF(OR(stditems!C1191=5,stditems!C1191=6),"装备位置:武器",IF(OR(stditems!C1191=10,stditems!C1191=11),"装备位置:衣服",IF(stditems!C1191=16,"装备位置:斗笠",IF(OR(stditems!C1191=22,stditems!C1191=23),"装备位置:戒指",IF(OR(stditems!C1191=24,stditems!C1191=26),"装备位置:手镯",IF(stditems!C1191=31,"双击使用物品",IF(stditems!C1191=4,"书籍,双击使用",IF(stditems!C1191=25,"装备位置:毒符",IF(stditems!C1191=41,"任务物品",IF(stditems!C1191=56,"强化宝石",IF(stditems!C1191=0,"药品",IF(stditems!C1191=3,"卷轴",IF(stditems!C1191=43,"矿石",IF(stditems!C1191=2,"可使用物品",IF(stditems!C1191=64,"装备位置:腰带",IF(stditems!C1191=62,"装备位置:鞋子",IF(stditems!C1191=53,"装备位置:宝石\有气血石功能",IF(stditems!C1191=63,"装备位置:灵石",IF(stditems!C1191=65,"装备位置:官印",IF(stditems!C1191=90,"装备位置:灵玉",IF(OR(stditems!C1191=72,stditems!C1191=73,stditems!C1191=74),"装备位置:称号",IF(stditems!C1191=30,"装备位置:勋章",IF(stditems!C1191=28,"装备位置:马牌",IF(stditems!C1191=12,"装备位置:盾牌",IF(OR(stditems!C1191=66,stditems!C1191=67),"装备位置:时装衣服",IF(OR(stditems!C1191=68,stditems!C1191=69),"装备位置:时装武器",IF(OR(stditems!C1191=75,stditems!C1191=76,stditems!C1191=77),"装备位置:时装项链",IF(stditems!C1191=78,"装备位置:时装头盔",IF(OR(stditems!C1191=79,stditems!C1191=80),"装备位置:时装手镯",IF(OR(stditems!C1191=81,stditems!C1191=82),"装备位置:时装戒指",IF(stditems!C1191=83,"装备位置:时装勋章",IF(OR(stditems!C1191=84,stditems!C1191=85),"装备位置:时装腰带",IF(OR(stditems!C1191=86,stditems!C1191=87),"装备位置:时装靴子",IF(OR(stditems!C1191=88,stditems!C1191=89),"装备位置:时装宝石","其他物品"))))))))))))))))))))))))))))))))))))</f>
        <v>药品</v>
      </c>
      <c r="C1191" t="str">
        <f>IF(OR(stditems!C1193=5,stditems!C1193=10,stditems!C1193=11,stditems!C1193=30,stditems!C1193=16,stditems!C1193=12,stditems!C1193=25),0,IF(OR(stditems!C1193=15,stditems!C1193=19,stditems!C1193=20,stditems!C1193=21,stditems!C1193=22,stditems!C1193=23,stditems!C1193=24,stditems!C1193=26,stditems!C1193=28,stditems!C1193=29,stditems!C1193=30,stditems!C1193=53,stditems!C1193=62,stditems!C1193=63,stditems!C1193=64,stditems!C1193=65,stditems!C1193=90),stditems!D1193,""))</f>
        <v/>
      </c>
      <c r="D1191" t="str">
        <f>IF(ISNA( VLOOKUP(C1191,attrDesc!A:C,2,FALSE)),"", "\250/"&amp;VLOOKUP(C1191,attrDesc!A:C,2,FALSE)&amp;":"&amp;VLOOKUP(C1191,attrDesc!A:C,3,FALSE))</f>
        <v/>
      </c>
      <c r="J1191" t="str">
        <f t="shared" si="80"/>
        <v/>
      </c>
      <c r="K1191" t="str">
        <f t="shared" si="79"/>
        <v/>
      </c>
    </row>
    <row r="1192" spans="1:11" x14ac:dyDescent="0.2">
      <c r="A1192" t="str">
        <f>IF(LEN(stditems!B1192)=0,"",stditems!B1192)</f>
        <v/>
      </c>
      <c r="B1192" t="str">
        <f>IF(stditems!C1192=15,"装备位置:头盔",IF(OR(stditems!C1192=19,stditems!C1192=20,stditems!C1192=21),"装备位置:项链",IF(OR(stditems!C1192=5,stditems!C1192=6),"装备位置:武器",IF(OR(stditems!C1192=10,stditems!C1192=11),"装备位置:衣服",IF(stditems!C1192=16,"装备位置:斗笠",IF(OR(stditems!C1192=22,stditems!C1192=23),"装备位置:戒指",IF(OR(stditems!C1192=24,stditems!C1192=26),"装备位置:手镯",IF(stditems!C1192=31,"双击使用物品",IF(stditems!C1192=4,"书籍,双击使用",IF(stditems!C1192=25,"装备位置:毒符",IF(stditems!C1192=41,"任务物品",IF(stditems!C1192=56,"强化宝石",IF(stditems!C1192=0,"药品",IF(stditems!C1192=3,"卷轴",IF(stditems!C1192=43,"矿石",IF(stditems!C1192=2,"可使用物品",IF(stditems!C1192=64,"装备位置:腰带",IF(stditems!C1192=62,"装备位置:鞋子",IF(stditems!C1192=53,"装备位置:宝石\有气血石功能",IF(stditems!C1192=63,"装备位置:灵石",IF(stditems!C1192=65,"装备位置:官印",IF(stditems!C1192=90,"装备位置:灵玉",IF(OR(stditems!C1192=72,stditems!C1192=73,stditems!C1192=74),"装备位置:称号",IF(stditems!C1192=30,"装备位置:勋章",IF(stditems!C1192=28,"装备位置:马牌",IF(stditems!C1192=12,"装备位置:盾牌",IF(OR(stditems!C1192=66,stditems!C1192=67),"装备位置:时装衣服",IF(OR(stditems!C1192=68,stditems!C1192=69),"装备位置:时装武器",IF(OR(stditems!C1192=75,stditems!C1192=76,stditems!C1192=77),"装备位置:时装项链",IF(stditems!C1192=78,"装备位置:时装头盔",IF(OR(stditems!C1192=79,stditems!C1192=80),"装备位置:时装手镯",IF(OR(stditems!C1192=81,stditems!C1192=82),"装备位置:时装戒指",IF(stditems!C1192=83,"装备位置:时装勋章",IF(OR(stditems!C1192=84,stditems!C1192=85),"装备位置:时装腰带",IF(OR(stditems!C1192=86,stditems!C1192=87),"装备位置:时装靴子",IF(OR(stditems!C1192=88,stditems!C1192=89),"装备位置:时装宝石","其他物品"))))))))))))))))))))))))))))))))))))</f>
        <v>药品</v>
      </c>
      <c r="C1192" t="str">
        <f>IF(OR(stditems!C1194=5,stditems!C1194=10,stditems!C1194=11,stditems!C1194=30,stditems!C1194=16,stditems!C1194=12,stditems!C1194=25),0,IF(OR(stditems!C1194=15,stditems!C1194=19,stditems!C1194=20,stditems!C1194=21,stditems!C1194=22,stditems!C1194=23,stditems!C1194=24,stditems!C1194=26,stditems!C1194=28,stditems!C1194=29,stditems!C1194=30,stditems!C1194=53,stditems!C1194=62,stditems!C1194=63,stditems!C1194=64,stditems!C1194=65,stditems!C1194=90),stditems!D1194,""))</f>
        <v/>
      </c>
      <c r="D1192" t="str">
        <f>IF(ISNA( VLOOKUP(C1192,attrDesc!A:C,2,FALSE)),"", "\250/"&amp;VLOOKUP(C1192,attrDesc!A:C,2,FALSE)&amp;":"&amp;VLOOKUP(C1192,attrDesc!A:C,3,FALSE))</f>
        <v/>
      </c>
      <c r="J1192" t="str">
        <f t="shared" si="80"/>
        <v/>
      </c>
      <c r="K1192" t="str">
        <f t="shared" si="79"/>
        <v/>
      </c>
    </row>
    <row r="1193" spans="1:11" x14ac:dyDescent="0.2">
      <c r="A1193" t="str">
        <f>IF(LEN(stditems!B1193)=0,"",stditems!B1193)</f>
        <v/>
      </c>
      <c r="B1193" t="str">
        <f>IF(stditems!C1193=15,"装备位置:头盔",IF(OR(stditems!C1193=19,stditems!C1193=20,stditems!C1193=21),"装备位置:项链",IF(OR(stditems!C1193=5,stditems!C1193=6),"装备位置:武器",IF(OR(stditems!C1193=10,stditems!C1193=11),"装备位置:衣服",IF(stditems!C1193=16,"装备位置:斗笠",IF(OR(stditems!C1193=22,stditems!C1193=23),"装备位置:戒指",IF(OR(stditems!C1193=24,stditems!C1193=26),"装备位置:手镯",IF(stditems!C1193=31,"双击使用物品",IF(stditems!C1193=4,"书籍,双击使用",IF(stditems!C1193=25,"装备位置:毒符",IF(stditems!C1193=41,"任务物品",IF(stditems!C1193=56,"强化宝石",IF(stditems!C1193=0,"药品",IF(stditems!C1193=3,"卷轴",IF(stditems!C1193=43,"矿石",IF(stditems!C1193=2,"可使用物品",IF(stditems!C1193=64,"装备位置:腰带",IF(stditems!C1193=62,"装备位置:鞋子",IF(stditems!C1193=53,"装备位置:宝石\有气血石功能",IF(stditems!C1193=63,"装备位置:灵石",IF(stditems!C1193=65,"装备位置:官印",IF(stditems!C1193=90,"装备位置:灵玉",IF(OR(stditems!C1193=72,stditems!C1193=73,stditems!C1193=74),"装备位置:称号",IF(stditems!C1193=30,"装备位置:勋章",IF(stditems!C1193=28,"装备位置:马牌",IF(stditems!C1193=12,"装备位置:盾牌",IF(OR(stditems!C1193=66,stditems!C1193=67),"装备位置:时装衣服",IF(OR(stditems!C1193=68,stditems!C1193=69),"装备位置:时装武器",IF(OR(stditems!C1193=75,stditems!C1193=76,stditems!C1193=77),"装备位置:时装项链",IF(stditems!C1193=78,"装备位置:时装头盔",IF(OR(stditems!C1193=79,stditems!C1193=80),"装备位置:时装手镯",IF(OR(stditems!C1193=81,stditems!C1193=82),"装备位置:时装戒指",IF(stditems!C1193=83,"装备位置:时装勋章",IF(OR(stditems!C1193=84,stditems!C1193=85),"装备位置:时装腰带",IF(OR(stditems!C1193=86,stditems!C1193=87),"装备位置:时装靴子",IF(OR(stditems!C1193=88,stditems!C1193=89),"装备位置:时装宝石","其他物品"))))))))))))))))))))))))))))))))))))</f>
        <v>药品</v>
      </c>
      <c r="C1193" t="str">
        <f>IF(OR(stditems!C1195=5,stditems!C1195=10,stditems!C1195=11,stditems!C1195=30,stditems!C1195=16,stditems!C1195=12,stditems!C1195=25),0,IF(OR(stditems!C1195=15,stditems!C1195=19,stditems!C1195=20,stditems!C1195=21,stditems!C1195=22,stditems!C1195=23,stditems!C1195=24,stditems!C1195=26,stditems!C1195=28,stditems!C1195=29,stditems!C1195=30,stditems!C1195=53,stditems!C1195=62,stditems!C1195=63,stditems!C1195=64,stditems!C1195=65,stditems!C1195=90),stditems!D1195,""))</f>
        <v/>
      </c>
      <c r="D1193" t="str">
        <f>IF(ISNA( VLOOKUP(C1193,attrDesc!A:C,2,FALSE)),"", "\250/"&amp;VLOOKUP(C1193,attrDesc!A:C,2,FALSE)&amp;":"&amp;VLOOKUP(C1193,attrDesc!A:C,3,FALSE))</f>
        <v/>
      </c>
      <c r="J1193" t="str">
        <f t="shared" si="80"/>
        <v/>
      </c>
      <c r="K1193" t="str">
        <f t="shared" si="79"/>
        <v/>
      </c>
    </row>
    <row r="1194" spans="1:11" x14ac:dyDescent="0.2">
      <c r="A1194" t="str">
        <f>IF(LEN(stditems!B1194)=0,"",stditems!B1194)</f>
        <v/>
      </c>
      <c r="B1194" t="str">
        <f>IF(stditems!C1194=15,"装备位置:头盔",IF(OR(stditems!C1194=19,stditems!C1194=20,stditems!C1194=21),"装备位置:项链",IF(OR(stditems!C1194=5,stditems!C1194=6),"装备位置:武器",IF(OR(stditems!C1194=10,stditems!C1194=11),"装备位置:衣服",IF(stditems!C1194=16,"装备位置:斗笠",IF(OR(stditems!C1194=22,stditems!C1194=23),"装备位置:戒指",IF(OR(stditems!C1194=24,stditems!C1194=26),"装备位置:手镯",IF(stditems!C1194=31,"双击使用物品",IF(stditems!C1194=4,"书籍,双击使用",IF(stditems!C1194=25,"装备位置:毒符",IF(stditems!C1194=41,"任务物品",IF(stditems!C1194=56,"强化宝石",IF(stditems!C1194=0,"药品",IF(stditems!C1194=3,"卷轴",IF(stditems!C1194=43,"矿石",IF(stditems!C1194=2,"可使用物品",IF(stditems!C1194=64,"装备位置:腰带",IF(stditems!C1194=62,"装备位置:鞋子",IF(stditems!C1194=53,"装备位置:宝石\有气血石功能",IF(stditems!C1194=63,"装备位置:灵石",IF(stditems!C1194=65,"装备位置:官印",IF(stditems!C1194=90,"装备位置:灵玉",IF(OR(stditems!C1194=72,stditems!C1194=73,stditems!C1194=74),"装备位置:称号",IF(stditems!C1194=30,"装备位置:勋章",IF(stditems!C1194=28,"装备位置:马牌",IF(stditems!C1194=12,"装备位置:盾牌",IF(OR(stditems!C1194=66,stditems!C1194=67),"装备位置:时装衣服",IF(OR(stditems!C1194=68,stditems!C1194=69),"装备位置:时装武器",IF(OR(stditems!C1194=75,stditems!C1194=76,stditems!C1194=77),"装备位置:时装项链",IF(stditems!C1194=78,"装备位置:时装头盔",IF(OR(stditems!C1194=79,stditems!C1194=80),"装备位置:时装手镯",IF(OR(stditems!C1194=81,stditems!C1194=82),"装备位置:时装戒指",IF(stditems!C1194=83,"装备位置:时装勋章",IF(OR(stditems!C1194=84,stditems!C1194=85),"装备位置:时装腰带",IF(OR(stditems!C1194=86,stditems!C1194=87),"装备位置:时装靴子",IF(OR(stditems!C1194=88,stditems!C1194=89),"装备位置:时装宝石","其他物品"))))))))))))))))))))))))))))))))))))</f>
        <v>药品</v>
      </c>
      <c r="C1194" t="str">
        <f>IF(OR(stditems!C1196=5,stditems!C1196=10,stditems!C1196=11,stditems!C1196=30,stditems!C1196=16,stditems!C1196=12,stditems!C1196=25),0,IF(OR(stditems!C1196=15,stditems!C1196=19,stditems!C1196=20,stditems!C1196=21,stditems!C1196=22,stditems!C1196=23,stditems!C1196=24,stditems!C1196=26,stditems!C1196=28,stditems!C1196=29,stditems!C1196=30,stditems!C1196=53,stditems!C1196=62,stditems!C1196=63,stditems!C1196=64,stditems!C1196=65,stditems!C1196=90),stditems!D1196,""))</f>
        <v/>
      </c>
      <c r="D1194" t="str">
        <f>IF(ISNA( VLOOKUP(C1194,attrDesc!A:C,2,FALSE)),"", "\250/"&amp;VLOOKUP(C1194,attrDesc!A:C,2,FALSE)&amp;":"&amp;VLOOKUP(C1194,attrDesc!A:C,3,FALSE))</f>
        <v/>
      </c>
      <c r="J1194" t="str">
        <f t="shared" si="80"/>
        <v/>
      </c>
      <c r="K1194" t="str">
        <f t="shared" si="79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6"/>
  <sheetViews>
    <sheetView topLeftCell="A100" workbookViewId="0">
      <selection activeCell="E115" sqref="E115"/>
    </sheetView>
  </sheetViews>
  <sheetFormatPr defaultRowHeight="14.25" x14ac:dyDescent="0.2"/>
  <cols>
    <col min="2" max="2" width="9" style="5"/>
    <col min="4" max="4" width="15.5" customWidth="1"/>
  </cols>
  <sheetData>
    <row r="1" spans="1:4" x14ac:dyDescent="0.2">
      <c r="C1" t="s">
        <v>1302</v>
      </c>
      <c r="D1" t="s">
        <v>1303</v>
      </c>
    </row>
    <row r="2" spans="1:4" x14ac:dyDescent="0.2">
      <c r="A2" t="str">
        <f>C2*10&amp;COUNTIF($C$2:C2,C2)</f>
        <v>10001</v>
      </c>
      <c r="B2" s="5" t="s">
        <v>1304</v>
      </c>
      <c r="C2">
        <v>100</v>
      </c>
      <c r="D2" t="s">
        <v>1282</v>
      </c>
    </row>
    <row r="3" spans="1:4" x14ac:dyDescent="0.2">
      <c r="A3" t="str">
        <f>C3*10&amp;COUNTIF($C$2:C3,C3)</f>
        <v>10002</v>
      </c>
      <c r="B3" s="5" t="s">
        <v>1305</v>
      </c>
      <c r="C3">
        <v>100</v>
      </c>
      <c r="D3" t="s">
        <v>471</v>
      </c>
    </row>
    <row r="4" spans="1:4" x14ac:dyDescent="0.2">
      <c r="A4" t="str">
        <f>C4*10&amp;COUNTIF($C$2:C4,C4)</f>
        <v>10003</v>
      </c>
      <c r="B4" s="5" t="s">
        <v>1306</v>
      </c>
      <c r="C4">
        <v>100</v>
      </c>
      <c r="D4" t="s">
        <v>472</v>
      </c>
    </row>
    <row r="5" spans="1:4" x14ac:dyDescent="0.2">
      <c r="A5" t="str">
        <f>C5*10&amp;COUNTIF($C$2:C5,C5)</f>
        <v>10004</v>
      </c>
      <c r="B5" s="5" t="s">
        <v>1307</v>
      </c>
      <c r="C5">
        <v>100</v>
      </c>
      <c r="D5" t="s">
        <v>473</v>
      </c>
    </row>
    <row r="6" spans="1:4" x14ac:dyDescent="0.2">
      <c r="A6" t="str">
        <f>C6*10&amp;COUNTIF($C$2:C6,C6)</f>
        <v>10005</v>
      </c>
      <c r="B6" s="5" t="s">
        <v>1308</v>
      </c>
      <c r="C6">
        <v>100</v>
      </c>
      <c r="D6" t="s">
        <v>474</v>
      </c>
    </row>
    <row r="7" spans="1:4" x14ac:dyDescent="0.2">
      <c r="A7" t="str">
        <f>C7*10&amp;COUNTIF($C$2:C7,C7)</f>
        <v>10006</v>
      </c>
      <c r="B7" s="5" t="s">
        <v>1309</v>
      </c>
      <c r="C7">
        <v>100</v>
      </c>
      <c r="D7" t="s">
        <v>475</v>
      </c>
    </row>
    <row r="8" spans="1:4" x14ac:dyDescent="0.2">
      <c r="A8" t="str">
        <f>C8*10&amp;COUNTIF($C$2:C8,C8)</f>
        <v>10101</v>
      </c>
      <c r="B8" s="5" t="s">
        <v>1310</v>
      </c>
      <c r="C8">
        <v>101</v>
      </c>
      <c r="D8" t="s">
        <v>1284</v>
      </c>
    </row>
    <row r="9" spans="1:4" x14ac:dyDescent="0.2">
      <c r="A9" t="str">
        <f>C9*10&amp;COUNTIF($C$2:C9,C9)</f>
        <v>10102</v>
      </c>
      <c r="B9" s="5" t="s">
        <v>1311</v>
      </c>
      <c r="C9">
        <v>101</v>
      </c>
      <c r="D9" t="s">
        <v>486</v>
      </c>
    </row>
    <row r="10" spans="1:4" x14ac:dyDescent="0.2">
      <c r="A10" t="str">
        <f>C10*10&amp;COUNTIF($C$2:C10,C10)</f>
        <v>10103</v>
      </c>
      <c r="B10" s="5" t="s">
        <v>1312</v>
      </c>
      <c r="C10">
        <v>101</v>
      </c>
      <c r="D10" t="s">
        <v>487</v>
      </c>
    </row>
    <row r="11" spans="1:4" x14ac:dyDescent="0.2">
      <c r="A11" t="str">
        <f>C11*10&amp;COUNTIF($C$2:C11,C11)</f>
        <v>10104</v>
      </c>
      <c r="B11" s="5" t="s">
        <v>1313</v>
      </c>
      <c r="C11">
        <v>101</v>
      </c>
      <c r="D11" t="s">
        <v>488</v>
      </c>
    </row>
    <row r="12" spans="1:4" x14ac:dyDescent="0.2">
      <c r="A12" t="str">
        <f>C12*10&amp;COUNTIF($C$2:C12,C12)</f>
        <v>10105</v>
      </c>
      <c r="B12" s="5" t="s">
        <v>1314</v>
      </c>
      <c r="C12">
        <v>101</v>
      </c>
      <c r="D12" t="s">
        <v>489</v>
      </c>
    </row>
    <row r="13" spans="1:4" x14ac:dyDescent="0.2">
      <c r="A13" t="str">
        <f>C13*10&amp;COUNTIF($C$2:C13,C13)</f>
        <v>10106</v>
      </c>
      <c r="B13" s="5" t="s">
        <v>1315</v>
      </c>
      <c r="C13">
        <v>101</v>
      </c>
      <c r="D13" t="s">
        <v>490</v>
      </c>
    </row>
    <row r="14" spans="1:4" x14ac:dyDescent="0.2">
      <c r="A14" t="str">
        <f>C14*10&amp;COUNTIF($C$2:C14,C14)</f>
        <v>10201</v>
      </c>
      <c r="B14" s="5" t="s">
        <v>1316</v>
      </c>
      <c r="C14">
        <v>102</v>
      </c>
      <c r="D14" t="s">
        <v>1286</v>
      </c>
    </row>
    <row r="15" spans="1:4" x14ac:dyDescent="0.2">
      <c r="A15" t="str">
        <f>C15*10&amp;COUNTIF($C$2:C15,C15)</f>
        <v>10202</v>
      </c>
      <c r="B15" s="5" t="s">
        <v>1317</v>
      </c>
      <c r="C15">
        <v>102</v>
      </c>
      <c r="D15" t="s">
        <v>497</v>
      </c>
    </row>
    <row r="16" spans="1:4" x14ac:dyDescent="0.2">
      <c r="A16" t="str">
        <f>C16*10&amp;COUNTIF($C$2:C16,C16)</f>
        <v>10203</v>
      </c>
      <c r="B16" s="5" t="s">
        <v>1318</v>
      </c>
      <c r="C16">
        <v>102</v>
      </c>
      <c r="D16" t="s">
        <v>498</v>
      </c>
    </row>
    <row r="17" spans="1:4" x14ac:dyDescent="0.2">
      <c r="A17" t="str">
        <f>C17*10&amp;COUNTIF($C$2:C17,C17)</f>
        <v>10204</v>
      </c>
      <c r="B17" s="5" t="s">
        <v>1319</v>
      </c>
      <c r="C17">
        <v>102</v>
      </c>
      <c r="D17" t="s">
        <v>499</v>
      </c>
    </row>
    <row r="18" spans="1:4" x14ac:dyDescent="0.2">
      <c r="A18" t="str">
        <f>C18*10&amp;COUNTIF($C$2:C18,C18)</f>
        <v>10205</v>
      </c>
      <c r="B18" s="5" t="s">
        <v>1320</v>
      </c>
      <c r="C18">
        <v>102</v>
      </c>
      <c r="D18" t="s">
        <v>500</v>
      </c>
    </row>
    <row r="19" spans="1:4" x14ac:dyDescent="0.2">
      <c r="A19" t="str">
        <f>C19*10&amp;COUNTIF($C$2:C19,C19)</f>
        <v>10206</v>
      </c>
      <c r="B19" s="5" t="s">
        <v>1321</v>
      </c>
      <c r="C19">
        <v>102</v>
      </c>
      <c r="D19" t="s">
        <v>501</v>
      </c>
    </row>
    <row r="20" spans="1:4" x14ac:dyDescent="0.2">
      <c r="A20" t="str">
        <f>C20*10&amp;COUNTIF($C$2:C20,C20)</f>
        <v>10301</v>
      </c>
      <c r="B20" s="5" t="s">
        <v>1322</v>
      </c>
      <c r="C20">
        <v>103</v>
      </c>
      <c r="D20" t="s">
        <v>507</v>
      </c>
    </row>
    <row r="21" spans="1:4" x14ac:dyDescent="0.2">
      <c r="A21" t="str">
        <f>C21*10&amp;COUNTIF($C$2:C21,C21)</f>
        <v>10302</v>
      </c>
      <c r="B21" s="5" t="s">
        <v>1323</v>
      </c>
      <c r="C21">
        <v>103</v>
      </c>
      <c r="D21" t="s">
        <v>508</v>
      </c>
    </row>
    <row r="22" spans="1:4" x14ac:dyDescent="0.2">
      <c r="A22" t="str">
        <f>C22*10&amp;COUNTIF($C$2:C22,C22)</f>
        <v>10303</v>
      </c>
      <c r="B22" s="5" t="s">
        <v>1324</v>
      </c>
      <c r="C22">
        <v>103</v>
      </c>
      <c r="D22" t="s">
        <v>509</v>
      </c>
    </row>
    <row r="23" spans="1:4" x14ac:dyDescent="0.2">
      <c r="A23" t="str">
        <f>C23*10&amp;COUNTIF($C$2:C23,C23)</f>
        <v>10304</v>
      </c>
      <c r="B23" s="5" t="s">
        <v>1325</v>
      </c>
      <c r="C23">
        <v>103</v>
      </c>
      <c r="D23" t="s">
        <v>510</v>
      </c>
    </row>
    <row r="24" spans="1:4" x14ac:dyDescent="0.2">
      <c r="A24" t="str">
        <f>C24*10&amp;COUNTIF($C$2:C24,C24)</f>
        <v>10305</v>
      </c>
      <c r="B24" s="5" t="s">
        <v>1326</v>
      </c>
      <c r="C24">
        <v>103</v>
      </c>
      <c r="D24" t="s">
        <v>511</v>
      </c>
    </row>
    <row r="25" spans="1:4" x14ac:dyDescent="0.2">
      <c r="A25" t="str">
        <f>C25*10&amp;COUNTIF($C$2:C25,C25)</f>
        <v>10306</v>
      </c>
      <c r="B25" s="5" t="s">
        <v>1327</v>
      </c>
      <c r="C25">
        <v>103</v>
      </c>
      <c r="D25" t="s">
        <v>512</v>
      </c>
    </row>
    <row r="26" spans="1:4" x14ac:dyDescent="0.2">
      <c r="A26" t="str">
        <f>C26*10&amp;COUNTIF($C$2:C26,C26)</f>
        <v>10401</v>
      </c>
      <c r="B26" s="5" t="s">
        <v>1328</v>
      </c>
      <c r="C26">
        <v>104</v>
      </c>
      <c r="D26" t="s">
        <v>513</v>
      </c>
    </row>
    <row r="27" spans="1:4" x14ac:dyDescent="0.2">
      <c r="A27" t="str">
        <f>C27*10&amp;COUNTIF($C$2:C27,C27)</f>
        <v>10402</v>
      </c>
      <c r="B27" s="5" t="s">
        <v>1329</v>
      </c>
      <c r="C27">
        <v>104</v>
      </c>
      <c r="D27" t="s">
        <v>514</v>
      </c>
    </row>
    <row r="28" spans="1:4" x14ac:dyDescent="0.2">
      <c r="A28" t="str">
        <f>C28*10&amp;COUNTIF($C$2:C28,C28)</f>
        <v>10403</v>
      </c>
      <c r="B28" s="5" t="s">
        <v>1330</v>
      </c>
      <c r="C28">
        <v>104</v>
      </c>
      <c r="D28" t="s">
        <v>515</v>
      </c>
    </row>
    <row r="29" spans="1:4" x14ac:dyDescent="0.2">
      <c r="A29" t="str">
        <f>C29*10&amp;COUNTIF($C$2:C29,C29)</f>
        <v>10404</v>
      </c>
      <c r="B29" s="5" t="s">
        <v>1331</v>
      </c>
      <c r="C29">
        <v>104</v>
      </c>
      <c r="D29" t="s">
        <v>516</v>
      </c>
    </row>
    <row r="30" spans="1:4" x14ac:dyDescent="0.2">
      <c r="A30" t="str">
        <f>C30*10&amp;COUNTIF($C$2:C30,C30)</f>
        <v>10405</v>
      </c>
      <c r="B30" s="5" t="s">
        <v>1332</v>
      </c>
      <c r="C30">
        <v>104</v>
      </c>
      <c r="D30" t="s">
        <v>517</v>
      </c>
    </row>
    <row r="31" spans="1:4" x14ac:dyDescent="0.2">
      <c r="A31" t="str">
        <f>C31*10&amp;COUNTIF($C$2:C31,C31)</f>
        <v>10406</v>
      </c>
      <c r="B31" s="5" t="s">
        <v>1333</v>
      </c>
      <c r="C31">
        <v>104</v>
      </c>
      <c r="D31" t="s">
        <v>518</v>
      </c>
    </row>
    <row r="32" spans="1:4" x14ac:dyDescent="0.2">
      <c r="A32" t="str">
        <f>C32*10&amp;COUNTIF($C$2:C32,C32)</f>
        <v>10501</v>
      </c>
      <c r="B32" s="5" t="s">
        <v>1334</v>
      </c>
      <c r="C32">
        <v>105</v>
      </c>
      <c r="D32" t="s">
        <v>519</v>
      </c>
    </row>
    <row r="33" spans="1:4" x14ac:dyDescent="0.2">
      <c r="A33" t="str">
        <f>C33*10&amp;COUNTIF($C$2:C33,C33)</f>
        <v>10502</v>
      </c>
      <c r="B33" s="5" t="s">
        <v>1335</v>
      </c>
      <c r="C33">
        <v>105</v>
      </c>
      <c r="D33" t="s">
        <v>520</v>
      </c>
    </row>
    <row r="34" spans="1:4" x14ac:dyDescent="0.2">
      <c r="A34" t="str">
        <f>C34*10&amp;COUNTIF($C$2:C34,C34)</f>
        <v>10503</v>
      </c>
      <c r="B34" s="5" t="s">
        <v>1336</v>
      </c>
      <c r="C34">
        <v>105</v>
      </c>
      <c r="D34" t="s">
        <v>521</v>
      </c>
    </row>
    <row r="35" spans="1:4" x14ac:dyDescent="0.2">
      <c r="A35" t="str">
        <f>C35*10&amp;COUNTIF($C$2:C35,C35)</f>
        <v>10504</v>
      </c>
      <c r="B35" s="5" t="s">
        <v>1337</v>
      </c>
      <c r="C35">
        <v>105</v>
      </c>
      <c r="D35" t="s">
        <v>522</v>
      </c>
    </row>
    <row r="36" spans="1:4" x14ac:dyDescent="0.2">
      <c r="A36" t="str">
        <f>C36*10&amp;COUNTIF($C$2:C36,C36)</f>
        <v>10505</v>
      </c>
      <c r="B36" s="5" t="s">
        <v>1338</v>
      </c>
      <c r="C36">
        <v>105</v>
      </c>
      <c r="D36" t="s">
        <v>523</v>
      </c>
    </row>
    <row r="37" spans="1:4" x14ac:dyDescent="0.2">
      <c r="A37" t="str">
        <f>C37*10&amp;COUNTIF($C$2:C37,C37)</f>
        <v>10506</v>
      </c>
      <c r="B37" s="5" t="s">
        <v>1339</v>
      </c>
      <c r="C37">
        <v>105</v>
      </c>
      <c r="D37" t="s">
        <v>524</v>
      </c>
    </row>
    <row r="38" spans="1:4" x14ac:dyDescent="0.2">
      <c r="A38" t="str">
        <f>C38*10&amp;COUNTIF($C$2:C38,C38)</f>
        <v>10601</v>
      </c>
      <c r="B38" s="5" t="s">
        <v>1340</v>
      </c>
      <c r="C38">
        <v>106</v>
      </c>
      <c r="D38" t="s">
        <v>525</v>
      </c>
    </row>
    <row r="39" spans="1:4" x14ac:dyDescent="0.2">
      <c r="A39" t="str">
        <f>C39*10&amp;COUNTIF($C$2:C39,C39)</f>
        <v>10602</v>
      </c>
      <c r="B39" s="5" t="s">
        <v>1341</v>
      </c>
      <c r="C39">
        <v>106</v>
      </c>
      <c r="D39" t="s">
        <v>526</v>
      </c>
    </row>
    <row r="40" spans="1:4" x14ac:dyDescent="0.2">
      <c r="A40" t="str">
        <f>C40*10&amp;COUNTIF($C$2:C40,C40)</f>
        <v>10603</v>
      </c>
      <c r="B40" s="5" t="s">
        <v>1342</v>
      </c>
      <c r="C40">
        <v>106</v>
      </c>
      <c r="D40" t="s">
        <v>527</v>
      </c>
    </row>
    <row r="41" spans="1:4" x14ac:dyDescent="0.2">
      <c r="A41" t="str">
        <f>C41*10&amp;COUNTIF($C$2:C41,C41)</f>
        <v>10604</v>
      </c>
      <c r="B41" s="5" t="s">
        <v>1343</v>
      </c>
      <c r="C41">
        <v>106</v>
      </c>
      <c r="D41" t="s">
        <v>528</v>
      </c>
    </row>
    <row r="42" spans="1:4" x14ac:dyDescent="0.2">
      <c r="A42" t="str">
        <f>C42*10&amp;COUNTIF($C$2:C42,C42)</f>
        <v>10605</v>
      </c>
      <c r="B42" s="5" t="s">
        <v>1344</v>
      </c>
      <c r="C42">
        <v>106</v>
      </c>
      <c r="D42" t="s">
        <v>529</v>
      </c>
    </row>
    <row r="43" spans="1:4" x14ac:dyDescent="0.2">
      <c r="A43" t="str">
        <f>C43*10&amp;COUNTIF($C$2:C43,C43)</f>
        <v>10606</v>
      </c>
      <c r="B43" s="5" t="s">
        <v>1345</v>
      </c>
      <c r="C43">
        <v>106</v>
      </c>
      <c r="D43" t="s">
        <v>530</v>
      </c>
    </row>
    <row r="44" spans="1:4" x14ac:dyDescent="0.2">
      <c r="A44" t="str">
        <f>C44*10&amp;COUNTIF($C$2:C44,C44)</f>
        <v>10701</v>
      </c>
      <c r="B44" s="5" t="s">
        <v>1346</v>
      </c>
      <c r="C44">
        <v>107</v>
      </c>
      <c r="D44" t="s">
        <v>531</v>
      </c>
    </row>
    <row r="45" spans="1:4" x14ac:dyDescent="0.2">
      <c r="A45" t="str">
        <f>C45*10&amp;COUNTIF($C$2:C45,C45)</f>
        <v>10702</v>
      </c>
      <c r="B45" s="5" t="s">
        <v>1347</v>
      </c>
      <c r="C45">
        <v>107</v>
      </c>
      <c r="D45" t="s">
        <v>532</v>
      </c>
    </row>
    <row r="46" spans="1:4" x14ac:dyDescent="0.2">
      <c r="A46" t="str">
        <f>C46*10&amp;COUNTIF($C$2:C46,C46)</f>
        <v>10703</v>
      </c>
      <c r="B46" s="5" t="s">
        <v>1348</v>
      </c>
      <c r="C46">
        <v>107</v>
      </c>
      <c r="D46" t="s">
        <v>533</v>
      </c>
    </row>
    <row r="47" spans="1:4" x14ac:dyDescent="0.2">
      <c r="A47" t="str">
        <f>C47*10&amp;COUNTIF($C$2:C47,C47)</f>
        <v>10704</v>
      </c>
      <c r="B47" s="5" t="s">
        <v>1349</v>
      </c>
      <c r="C47">
        <v>107</v>
      </c>
      <c r="D47" t="s">
        <v>534</v>
      </c>
    </row>
    <row r="48" spans="1:4" x14ac:dyDescent="0.2">
      <c r="A48" t="str">
        <f>C48*10&amp;COUNTIF($C$2:C48,C48)</f>
        <v>10705</v>
      </c>
      <c r="B48" s="5" t="s">
        <v>1350</v>
      </c>
      <c r="C48">
        <v>107</v>
      </c>
      <c r="D48" t="s">
        <v>535</v>
      </c>
    </row>
    <row r="49" spans="1:4" x14ac:dyDescent="0.2">
      <c r="A49" t="str">
        <f>C49*10&amp;COUNTIF($C$2:C49,C49)</f>
        <v>10706</v>
      </c>
      <c r="B49" s="5" t="s">
        <v>1351</v>
      </c>
      <c r="C49">
        <v>107</v>
      </c>
      <c r="D49" t="s">
        <v>536</v>
      </c>
    </row>
    <row r="50" spans="1:4" x14ac:dyDescent="0.2">
      <c r="A50" t="str">
        <f>C50*10&amp;COUNTIF($C$2:C50,C50)</f>
        <v>10801</v>
      </c>
      <c r="B50" s="5" t="s">
        <v>1352</v>
      </c>
      <c r="C50">
        <v>108</v>
      </c>
      <c r="D50" t="s">
        <v>537</v>
      </c>
    </row>
    <row r="51" spans="1:4" x14ac:dyDescent="0.2">
      <c r="A51" t="str">
        <f>C51*10&amp;COUNTIF($C$2:C51,C51)</f>
        <v>10802</v>
      </c>
      <c r="B51" s="5" t="s">
        <v>1353</v>
      </c>
      <c r="C51">
        <v>108</v>
      </c>
      <c r="D51" t="s">
        <v>538</v>
      </c>
    </row>
    <row r="52" spans="1:4" x14ac:dyDescent="0.2">
      <c r="A52" t="str">
        <f>C52*10&amp;COUNTIF($C$2:C52,C52)</f>
        <v>10803</v>
      </c>
      <c r="B52" s="5" t="s">
        <v>1354</v>
      </c>
      <c r="C52">
        <v>108</v>
      </c>
      <c r="D52" t="s">
        <v>539</v>
      </c>
    </row>
    <row r="53" spans="1:4" x14ac:dyDescent="0.2">
      <c r="A53" t="str">
        <f>C53*10&amp;COUNTIF($C$2:C53,C53)</f>
        <v>10804</v>
      </c>
      <c r="B53" s="5" t="s">
        <v>1355</v>
      </c>
      <c r="C53">
        <v>108</v>
      </c>
      <c r="D53" t="s">
        <v>540</v>
      </c>
    </row>
    <row r="54" spans="1:4" x14ac:dyDescent="0.2">
      <c r="A54" t="str">
        <f>C54*10&amp;COUNTIF($C$2:C54,C54)</f>
        <v>10805</v>
      </c>
      <c r="B54" s="5" t="s">
        <v>1356</v>
      </c>
      <c r="C54">
        <v>108</v>
      </c>
      <c r="D54" t="s">
        <v>541</v>
      </c>
    </row>
    <row r="55" spans="1:4" x14ac:dyDescent="0.2">
      <c r="A55" t="str">
        <f>C55*10&amp;COUNTIF($C$2:C55,C55)</f>
        <v>10806</v>
      </c>
      <c r="B55" s="5" t="s">
        <v>1357</v>
      </c>
      <c r="C55">
        <v>108</v>
      </c>
      <c r="D55" t="s">
        <v>542</v>
      </c>
    </row>
    <row r="56" spans="1:4" x14ac:dyDescent="0.2">
      <c r="A56" t="str">
        <f>C56*10&amp;COUNTIF($C$2:C56,C56)</f>
        <v>10901</v>
      </c>
      <c r="B56" s="5" t="s">
        <v>1358</v>
      </c>
      <c r="C56">
        <v>109</v>
      </c>
      <c r="D56" t="s">
        <v>543</v>
      </c>
    </row>
    <row r="57" spans="1:4" x14ac:dyDescent="0.2">
      <c r="A57" t="str">
        <f>C57*10&amp;COUNTIF($C$2:C57,C57)</f>
        <v>10902</v>
      </c>
      <c r="B57" s="5" t="s">
        <v>1359</v>
      </c>
      <c r="C57">
        <v>109</v>
      </c>
      <c r="D57" t="s">
        <v>544</v>
      </c>
    </row>
    <row r="58" spans="1:4" x14ac:dyDescent="0.2">
      <c r="A58" t="str">
        <f>C58*10&amp;COUNTIF($C$2:C58,C58)</f>
        <v>10903</v>
      </c>
      <c r="B58" s="5" t="s">
        <v>1360</v>
      </c>
      <c r="C58">
        <v>109</v>
      </c>
      <c r="D58" t="s">
        <v>545</v>
      </c>
    </row>
    <row r="59" spans="1:4" x14ac:dyDescent="0.2">
      <c r="A59" t="str">
        <f>C59*10&amp;COUNTIF($C$2:C59,C59)</f>
        <v>10904</v>
      </c>
      <c r="B59" s="5" t="s">
        <v>1361</v>
      </c>
      <c r="C59">
        <v>109</v>
      </c>
      <c r="D59" t="s">
        <v>546</v>
      </c>
    </row>
    <row r="60" spans="1:4" x14ac:dyDescent="0.2">
      <c r="A60" t="str">
        <f>C60*10&amp;COUNTIF($C$2:C60,C60)</f>
        <v>10905</v>
      </c>
      <c r="B60" s="5" t="s">
        <v>1362</v>
      </c>
      <c r="C60">
        <v>109</v>
      </c>
      <c r="D60" t="s">
        <v>547</v>
      </c>
    </row>
    <row r="61" spans="1:4" x14ac:dyDescent="0.2">
      <c r="A61" t="str">
        <f>C61*10&amp;COUNTIF($C$2:C61,C61)</f>
        <v>10906</v>
      </c>
      <c r="B61" s="5" t="s">
        <v>1363</v>
      </c>
      <c r="C61">
        <v>109</v>
      </c>
      <c r="D61" t="s">
        <v>548</v>
      </c>
    </row>
    <row r="62" spans="1:4" x14ac:dyDescent="0.2">
      <c r="A62" t="str">
        <f>C62*10&amp;COUNTIF($C$2:C62,C62)</f>
        <v>11001</v>
      </c>
      <c r="B62" s="5" t="s">
        <v>1364</v>
      </c>
      <c r="C62">
        <v>110</v>
      </c>
      <c r="D62" t="s">
        <v>549</v>
      </c>
    </row>
    <row r="63" spans="1:4" x14ac:dyDescent="0.2">
      <c r="A63" t="str">
        <f>C63*10&amp;COUNTIF($C$2:C63,C63)</f>
        <v>11002</v>
      </c>
      <c r="B63" s="5" t="s">
        <v>1365</v>
      </c>
      <c r="C63">
        <v>110</v>
      </c>
      <c r="D63" t="s">
        <v>550</v>
      </c>
    </row>
    <row r="64" spans="1:4" x14ac:dyDescent="0.2">
      <c r="A64" t="str">
        <f>C64*10&amp;COUNTIF($C$2:C64,C64)</f>
        <v>11003</v>
      </c>
      <c r="B64" s="5" t="s">
        <v>1366</v>
      </c>
      <c r="C64">
        <v>110</v>
      </c>
      <c r="D64" t="s">
        <v>551</v>
      </c>
    </row>
    <row r="65" spans="1:4" x14ac:dyDescent="0.2">
      <c r="A65" t="str">
        <f>C65*10&amp;COUNTIF($C$2:C65,C65)</f>
        <v>11004</v>
      </c>
      <c r="B65" s="5" t="s">
        <v>1367</v>
      </c>
      <c r="C65">
        <v>110</v>
      </c>
      <c r="D65" t="s">
        <v>552</v>
      </c>
    </row>
    <row r="66" spans="1:4" x14ac:dyDescent="0.2">
      <c r="A66" t="str">
        <f>C66*10&amp;COUNTIF($C$2:C66,C66)</f>
        <v>11005</v>
      </c>
      <c r="B66" s="5" t="s">
        <v>1368</v>
      </c>
      <c r="C66">
        <v>110</v>
      </c>
      <c r="D66" t="s">
        <v>553</v>
      </c>
    </row>
    <row r="67" spans="1:4" x14ac:dyDescent="0.2">
      <c r="A67" t="str">
        <f>C67*10&amp;COUNTIF($C$2:C67,C67)</f>
        <v>11006</v>
      </c>
      <c r="B67" s="5" t="s">
        <v>1369</v>
      </c>
      <c r="C67">
        <v>110</v>
      </c>
      <c r="D67" t="s">
        <v>554</v>
      </c>
    </row>
    <row r="68" spans="1:4" x14ac:dyDescent="0.2">
      <c r="A68" t="str">
        <f>C68*10&amp;COUNTIF($C$2:C68,C68)</f>
        <v>11101</v>
      </c>
      <c r="B68" s="5" t="s">
        <v>1370</v>
      </c>
      <c r="C68">
        <v>111</v>
      </c>
      <c r="D68" t="s">
        <v>555</v>
      </c>
    </row>
    <row r="69" spans="1:4" x14ac:dyDescent="0.2">
      <c r="A69" t="str">
        <f>C69*10&amp;COUNTIF($C$2:C69,C69)</f>
        <v>11102</v>
      </c>
      <c r="B69" s="5" t="s">
        <v>1371</v>
      </c>
      <c r="C69">
        <v>111</v>
      </c>
      <c r="D69" t="s">
        <v>556</v>
      </c>
    </row>
    <row r="70" spans="1:4" x14ac:dyDescent="0.2">
      <c r="A70" t="str">
        <f>C70*10&amp;COUNTIF($C$2:C70,C70)</f>
        <v>11103</v>
      </c>
      <c r="B70" s="5" t="s">
        <v>1372</v>
      </c>
      <c r="C70">
        <v>111</v>
      </c>
      <c r="D70" t="s">
        <v>557</v>
      </c>
    </row>
    <row r="71" spans="1:4" x14ac:dyDescent="0.2">
      <c r="A71" t="str">
        <f>C71*10&amp;COUNTIF($C$2:C71,C71)</f>
        <v>11104</v>
      </c>
      <c r="B71" s="5" t="s">
        <v>1373</v>
      </c>
      <c r="C71">
        <v>111</v>
      </c>
      <c r="D71" t="s">
        <v>558</v>
      </c>
    </row>
    <row r="72" spans="1:4" x14ac:dyDescent="0.2">
      <c r="A72" t="str">
        <f>C72*10&amp;COUNTIF($C$2:C72,C72)</f>
        <v>11105</v>
      </c>
      <c r="B72" s="5" t="s">
        <v>1374</v>
      </c>
      <c r="C72">
        <v>111</v>
      </c>
      <c r="D72" t="s">
        <v>559</v>
      </c>
    </row>
    <row r="73" spans="1:4" x14ac:dyDescent="0.2">
      <c r="A73" t="str">
        <f>C73*10&amp;COUNTIF($C$2:C73,C73)</f>
        <v>11106</v>
      </c>
      <c r="B73" s="5" t="s">
        <v>1375</v>
      </c>
      <c r="C73">
        <v>111</v>
      </c>
      <c r="D73" t="s">
        <v>560</v>
      </c>
    </row>
    <row r="74" spans="1:4" x14ac:dyDescent="0.2">
      <c r="A74" t="str">
        <f>C74*10&amp;COUNTIF($C$2:C74,C74)</f>
        <v>11201</v>
      </c>
      <c r="B74" s="5" t="s">
        <v>1376</v>
      </c>
      <c r="C74">
        <v>112</v>
      </c>
      <c r="D74" t="s">
        <v>561</v>
      </c>
    </row>
    <row r="75" spans="1:4" x14ac:dyDescent="0.2">
      <c r="A75" t="str">
        <f>C75*10&amp;COUNTIF($C$2:C75,C75)</f>
        <v>11202</v>
      </c>
      <c r="B75" s="5" t="s">
        <v>1377</v>
      </c>
      <c r="C75">
        <v>112</v>
      </c>
      <c r="D75" t="s">
        <v>562</v>
      </c>
    </row>
    <row r="76" spans="1:4" x14ac:dyDescent="0.2">
      <c r="A76" t="str">
        <f>C76*10&amp;COUNTIF($C$2:C76,C76)</f>
        <v>11203</v>
      </c>
      <c r="B76" s="5" t="s">
        <v>1378</v>
      </c>
      <c r="C76">
        <v>112</v>
      </c>
      <c r="D76" t="s">
        <v>563</v>
      </c>
    </row>
    <row r="77" spans="1:4" x14ac:dyDescent="0.2">
      <c r="A77" t="str">
        <f>C77*10&amp;COUNTIF($C$2:C77,C77)</f>
        <v>11204</v>
      </c>
      <c r="B77" s="5" t="s">
        <v>1379</v>
      </c>
      <c r="C77">
        <v>112</v>
      </c>
      <c r="D77" t="s">
        <v>564</v>
      </c>
    </row>
    <row r="78" spans="1:4" x14ac:dyDescent="0.2">
      <c r="A78" t="str">
        <f>C78*10&amp;COUNTIF($C$2:C78,C78)</f>
        <v>11205</v>
      </c>
      <c r="B78" s="5" t="s">
        <v>1380</v>
      </c>
      <c r="C78">
        <v>112</v>
      </c>
      <c r="D78" t="s">
        <v>565</v>
      </c>
    </row>
    <row r="79" spans="1:4" x14ac:dyDescent="0.2">
      <c r="A79" t="str">
        <f>C79*10&amp;COUNTIF($C$2:C79,C79)</f>
        <v>11206</v>
      </c>
      <c r="B79" s="5" t="s">
        <v>1381</v>
      </c>
      <c r="C79">
        <v>112</v>
      </c>
      <c r="D79" t="s">
        <v>566</v>
      </c>
    </row>
    <row r="80" spans="1:4" x14ac:dyDescent="0.2">
      <c r="A80" t="str">
        <f>C80*10&amp;COUNTIF($C$2:C80,C80)</f>
        <v>11301</v>
      </c>
      <c r="B80" s="5" t="s">
        <v>1382</v>
      </c>
      <c r="C80">
        <v>113</v>
      </c>
      <c r="D80" t="s">
        <v>567</v>
      </c>
    </row>
    <row r="81" spans="1:4" x14ac:dyDescent="0.2">
      <c r="A81" t="str">
        <f>C81*10&amp;COUNTIF($C$2:C81,C81)</f>
        <v>11302</v>
      </c>
      <c r="B81" s="5" t="s">
        <v>1383</v>
      </c>
      <c r="C81">
        <v>113</v>
      </c>
      <c r="D81" t="s">
        <v>568</v>
      </c>
    </row>
    <row r="82" spans="1:4" x14ac:dyDescent="0.2">
      <c r="A82" t="str">
        <f>C82*10&amp;COUNTIF($C$2:C82,C82)</f>
        <v>11303</v>
      </c>
      <c r="B82" s="5" t="s">
        <v>1384</v>
      </c>
      <c r="C82">
        <v>113</v>
      </c>
      <c r="D82" t="s">
        <v>569</v>
      </c>
    </row>
    <row r="83" spans="1:4" x14ac:dyDescent="0.2">
      <c r="A83" t="str">
        <f>C83*10&amp;COUNTIF($C$2:C83,C83)</f>
        <v>11304</v>
      </c>
      <c r="B83" s="5" t="s">
        <v>1385</v>
      </c>
      <c r="C83">
        <v>113</v>
      </c>
      <c r="D83" t="s">
        <v>570</v>
      </c>
    </row>
    <row r="84" spans="1:4" x14ac:dyDescent="0.2">
      <c r="A84" t="str">
        <f>C84*10&amp;COUNTIF($C$2:C84,C84)</f>
        <v>11305</v>
      </c>
      <c r="B84" s="5" t="s">
        <v>1386</v>
      </c>
      <c r="C84">
        <v>113</v>
      </c>
      <c r="D84" t="s">
        <v>571</v>
      </c>
    </row>
    <row r="85" spans="1:4" x14ac:dyDescent="0.2">
      <c r="A85" t="str">
        <f>C85*10&amp;COUNTIF($C$2:C85,C85)</f>
        <v>11306</v>
      </c>
      <c r="B85" s="5" t="s">
        <v>1387</v>
      </c>
      <c r="C85">
        <v>113</v>
      </c>
      <c r="D85" t="s">
        <v>572</v>
      </c>
    </row>
    <row r="86" spans="1:4" x14ac:dyDescent="0.2">
      <c r="A86" t="str">
        <f>C86*10&amp;COUNTIF($C$2:C86,C86)</f>
        <v>11401</v>
      </c>
      <c r="B86" s="5" t="s">
        <v>1388</v>
      </c>
      <c r="C86">
        <v>114</v>
      </c>
      <c r="D86" t="s">
        <v>573</v>
      </c>
    </row>
    <row r="87" spans="1:4" x14ac:dyDescent="0.2">
      <c r="A87" t="str">
        <f>C87*10&amp;COUNTIF($C$2:C87,C87)</f>
        <v>11402</v>
      </c>
      <c r="B87" s="5" t="s">
        <v>1389</v>
      </c>
      <c r="C87">
        <v>114</v>
      </c>
      <c r="D87" t="s">
        <v>574</v>
      </c>
    </row>
    <row r="88" spans="1:4" x14ac:dyDescent="0.2">
      <c r="A88" t="str">
        <f>C88*10&amp;COUNTIF($C$2:C88,C88)</f>
        <v>11403</v>
      </c>
      <c r="B88" s="5" t="s">
        <v>1390</v>
      </c>
      <c r="C88">
        <v>114</v>
      </c>
      <c r="D88" t="s">
        <v>575</v>
      </c>
    </row>
    <row r="89" spans="1:4" x14ac:dyDescent="0.2">
      <c r="A89" t="str">
        <f>C89*10&amp;COUNTIF($C$2:C89,C89)</f>
        <v>11404</v>
      </c>
      <c r="B89" s="5" t="s">
        <v>1391</v>
      </c>
      <c r="C89">
        <v>114</v>
      </c>
      <c r="D89" t="s">
        <v>576</v>
      </c>
    </row>
    <row r="90" spans="1:4" x14ac:dyDescent="0.2">
      <c r="A90" t="str">
        <f>C90*10&amp;COUNTIF($C$2:C90,C90)</f>
        <v>11405</v>
      </c>
      <c r="B90" s="5" t="s">
        <v>1392</v>
      </c>
      <c r="C90">
        <v>114</v>
      </c>
      <c r="D90" t="s">
        <v>577</v>
      </c>
    </row>
    <row r="91" spans="1:4" x14ac:dyDescent="0.2">
      <c r="A91" t="str">
        <f>C91*10&amp;COUNTIF($C$2:C91,C91)</f>
        <v>11406</v>
      </c>
      <c r="B91" s="5" t="s">
        <v>1393</v>
      </c>
      <c r="C91">
        <v>114</v>
      </c>
      <c r="D91" t="s">
        <v>578</v>
      </c>
    </row>
    <row r="92" spans="1:4" x14ac:dyDescent="0.2">
      <c r="A92" t="str">
        <f>C92*10&amp;COUNTIF($C$2:C92,C92)</f>
        <v>11501</v>
      </c>
      <c r="B92" s="5" t="s">
        <v>1394</v>
      </c>
      <c r="C92">
        <v>115</v>
      </c>
      <c r="D92" t="s">
        <v>579</v>
      </c>
    </row>
    <row r="93" spans="1:4" x14ac:dyDescent="0.2">
      <c r="A93" t="str">
        <f>C93*10&amp;COUNTIF($C$2:C93,C93)</f>
        <v>11502</v>
      </c>
      <c r="B93" s="5" t="s">
        <v>1395</v>
      </c>
      <c r="C93">
        <v>115</v>
      </c>
      <c r="D93" t="s">
        <v>580</v>
      </c>
    </row>
    <row r="94" spans="1:4" x14ac:dyDescent="0.2">
      <c r="A94" t="str">
        <f>C94*10&amp;COUNTIF($C$2:C94,C94)</f>
        <v>11503</v>
      </c>
      <c r="B94" s="5" t="s">
        <v>1396</v>
      </c>
      <c r="C94">
        <v>115</v>
      </c>
      <c r="D94" t="s">
        <v>581</v>
      </c>
    </row>
    <row r="95" spans="1:4" x14ac:dyDescent="0.2">
      <c r="A95" t="str">
        <f>C95*10&amp;COUNTIF($C$2:C95,C95)</f>
        <v>11504</v>
      </c>
      <c r="B95" s="5" t="s">
        <v>1397</v>
      </c>
      <c r="C95">
        <v>115</v>
      </c>
      <c r="D95" t="s">
        <v>582</v>
      </c>
    </row>
    <row r="96" spans="1:4" x14ac:dyDescent="0.2">
      <c r="A96" t="str">
        <f>C96*10&amp;COUNTIF($C$2:C96,C96)</f>
        <v>11505</v>
      </c>
      <c r="B96" s="5" t="s">
        <v>1398</v>
      </c>
      <c r="C96">
        <v>115</v>
      </c>
      <c r="D96" t="s">
        <v>583</v>
      </c>
    </row>
    <row r="97" spans="1:4" x14ac:dyDescent="0.2">
      <c r="A97" t="str">
        <f>C97*10&amp;COUNTIF($C$2:C97,C97)</f>
        <v>11506</v>
      </c>
      <c r="B97" s="5" t="s">
        <v>1399</v>
      </c>
      <c r="C97">
        <v>115</v>
      </c>
      <c r="D97" t="s">
        <v>584</v>
      </c>
    </row>
    <row r="98" spans="1:4" x14ac:dyDescent="0.2">
      <c r="A98" t="str">
        <f>C98*10&amp;COUNTIF($C$2:C98,C98)</f>
        <v>11601</v>
      </c>
      <c r="B98" s="5" t="s">
        <v>1400</v>
      </c>
      <c r="C98">
        <v>116</v>
      </c>
      <c r="D98" t="s">
        <v>585</v>
      </c>
    </row>
    <row r="99" spans="1:4" x14ac:dyDescent="0.2">
      <c r="A99" t="str">
        <f>C99*10&amp;COUNTIF($C$2:C99,C99)</f>
        <v>11602</v>
      </c>
      <c r="B99" s="5" t="s">
        <v>1401</v>
      </c>
      <c r="C99">
        <v>116</v>
      </c>
      <c r="D99" t="s">
        <v>586</v>
      </c>
    </row>
    <row r="100" spans="1:4" x14ac:dyDescent="0.2">
      <c r="A100" t="str">
        <f>C100*10&amp;COUNTIF($C$2:C100,C100)</f>
        <v>11603</v>
      </c>
      <c r="B100" s="5" t="s">
        <v>1402</v>
      </c>
      <c r="C100">
        <v>116</v>
      </c>
      <c r="D100" t="s">
        <v>587</v>
      </c>
    </row>
    <row r="101" spans="1:4" x14ac:dyDescent="0.2">
      <c r="A101" t="str">
        <f>C101*10&amp;COUNTIF($C$2:C101,C101)</f>
        <v>11604</v>
      </c>
      <c r="B101" s="5" t="s">
        <v>1403</v>
      </c>
      <c r="C101">
        <v>116</v>
      </c>
      <c r="D101" t="s">
        <v>588</v>
      </c>
    </row>
    <row r="102" spans="1:4" x14ac:dyDescent="0.2">
      <c r="A102" t="str">
        <f>C102*10&amp;COUNTIF($C$2:C102,C102)</f>
        <v>11605</v>
      </c>
      <c r="B102" s="5" t="s">
        <v>1404</v>
      </c>
      <c r="C102">
        <v>116</v>
      </c>
      <c r="D102" t="s">
        <v>589</v>
      </c>
    </row>
    <row r="103" spans="1:4" x14ac:dyDescent="0.2">
      <c r="A103" t="str">
        <f>C103*10&amp;COUNTIF($C$2:C103,C103)</f>
        <v>11606</v>
      </c>
      <c r="B103" s="5" t="s">
        <v>1405</v>
      </c>
      <c r="C103">
        <v>116</v>
      </c>
      <c r="D103" t="s">
        <v>590</v>
      </c>
    </row>
    <row r="104" spans="1:4" x14ac:dyDescent="0.2">
      <c r="A104" t="str">
        <f>C104*10&amp;COUNTIF($C$2:C104,C104)</f>
        <v>11701</v>
      </c>
      <c r="B104" s="5" t="s">
        <v>1406</v>
      </c>
      <c r="C104">
        <v>117</v>
      </c>
      <c r="D104" t="s">
        <v>591</v>
      </c>
    </row>
    <row r="105" spans="1:4" x14ac:dyDescent="0.2">
      <c r="A105" t="str">
        <f>C105*10&amp;COUNTIF($C$2:C105,C105)</f>
        <v>11702</v>
      </c>
      <c r="B105" s="5" t="s">
        <v>1410</v>
      </c>
      <c r="C105">
        <v>117</v>
      </c>
      <c r="D105" t="s">
        <v>592</v>
      </c>
    </row>
    <row r="106" spans="1:4" x14ac:dyDescent="0.2">
      <c r="A106" t="str">
        <f>C106*10&amp;COUNTIF($C$2:C106,C106)</f>
        <v>11703</v>
      </c>
      <c r="B106" s="5" t="s">
        <v>1411</v>
      </c>
      <c r="C106">
        <v>117</v>
      </c>
      <c r="D106" t="s">
        <v>593</v>
      </c>
    </row>
    <row r="107" spans="1:4" x14ac:dyDescent="0.2">
      <c r="A107" t="str">
        <f>C107*10&amp;COUNTIF($C$2:C107,C107)</f>
        <v>11704</v>
      </c>
      <c r="B107" s="5" t="s">
        <v>2025</v>
      </c>
      <c r="C107">
        <v>117</v>
      </c>
      <c r="D107" t="s">
        <v>594</v>
      </c>
    </row>
    <row r="108" spans="1:4" x14ac:dyDescent="0.2">
      <c r="A108" t="str">
        <f>C108*10&amp;COUNTIF($C$2:C108,C108)</f>
        <v>11705</v>
      </c>
      <c r="B108" s="5" t="s">
        <v>2026</v>
      </c>
      <c r="C108">
        <v>117</v>
      </c>
      <c r="D108" t="s">
        <v>595</v>
      </c>
    </row>
    <row r="109" spans="1:4" x14ac:dyDescent="0.2">
      <c r="A109" t="str">
        <f>C109*10&amp;COUNTIF($C$2:C109,C109)</f>
        <v>11706</v>
      </c>
      <c r="B109" s="5" t="s">
        <v>2027</v>
      </c>
      <c r="C109">
        <v>117</v>
      </c>
      <c r="D109" t="s">
        <v>596</v>
      </c>
    </row>
    <row r="110" spans="1:4" x14ac:dyDescent="0.2">
      <c r="A110" t="str">
        <f>C110*10&amp;COUNTIF($C$2:C110,C110)</f>
        <v>11707</v>
      </c>
      <c r="B110" s="5" t="s">
        <v>2028</v>
      </c>
      <c r="C110">
        <v>117</v>
      </c>
      <c r="D110" t="s">
        <v>597</v>
      </c>
    </row>
    <row r="111" spans="1:4" x14ac:dyDescent="0.2">
      <c r="A111" t="str">
        <f>C111*10&amp;COUNTIF($C$2:C111,C111)</f>
        <v>11708</v>
      </c>
      <c r="B111" s="5" t="s">
        <v>2029</v>
      </c>
      <c r="C111">
        <v>117</v>
      </c>
      <c r="D111" t="s">
        <v>598</v>
      </c>
    </row>
    <row r="112" spans="1:4" x14ac:dyDescent="0.2">
      <c r="A112" t="str">
        <f>C112*10&amp;COUNTIF($C$2:C112,C112)</f>
        <v>11709</v>
      </c>
      <c r="B112" s="5" t="s">
        <v>2030</v>
      </c>
      <c r="C112">
        <v>117</v>
      </c>
      <c r="D112" t="s">
        <v>599</v>
      </c>
    </row>
    <row r="113" spans="1:4" x14ac:dyDescent="0.2">
      <c r="A113" t="str">
        <f>C113*10&amp;COUNTIF($C$2:C113,C113)</f>
        <v>11801</v>
      </c>
      <c r="B113" s="5" t="s">
        <v>1407</v>
      </c>
      <c r="C113">
        <v>118</v>
      </c>
      <c r="D113" t="s">
        <v>600</v>
      </c>
    </row>
    <row r="114" spans="1:4" x14ac:dyDescent="0.2">
      <c r="A114" t="str">
        <f>C114*10&amp;COUNTIF($C$2:C114,C114)</f>
        <v>11802</v>
      </c>
      <c r="B114" s="5" t="s">
        <v>1408</v>
      </c>
      <c r="C114">
        <v>118</v>
      </c>
      <c r="D114" t="s">
        <v>601</v>
      </c>
    </row>
    <row r="115" spans="1:4" x14ac:dyDescent="0.2">
      <c r="A115" t="str">
        <f>C115*10&amp;COUNTIF($C$2:C115,C115)</f>
        <v>11803</v>
      </c>
      <c r="B115" s="5" t="s">
        <v>1409</v>
      </c>
      <c r="C115">
        <v>118</v>
      </c>
      <c r="D115" t="s">
        <v>602</v>
      </c>
    </row>
    <row r="116" spans="1:4" x14ac:dyDescent="0.2">
      <c r="A116" t="str">
        <f>C116*10&amp;COUNTIF($C$2:C116,C116)</f>
        <v>11804</v>
      </c>
      <c r="B116" s="5" t="s">
        <v>2031</v>
      </c>
      <c r="C116">
        <v>118</v>
      </c>
      <c r="D116" t="s">
        <v>603</v>
      </c>
    </row>
    <row r="117" spans="1:4" x14ac:dyDescent="0.2">
      <c r="A117" t="str">
        <f>C117*10&amp;COUNTIF($C$2:C117,C117)</f>
        <v>11805</v>
      </c>
      <c r="B117" s="5" t="s">
        <v>2032</v>
      </c>
      <c r="C117">
        <v>118</v>
      </c>
      <c r="D117" t="s">
        <v>604</v>
      </c>
    </row>
    <row r="118" spans="1:4" x14ac:dyDescent="0.2">
      <c r="A118" t="str">
        <f>C118*10&amp;COUNTIF($C$2:C118,C118)</f>
        <v>11806</v>
      </c>
      <c r="B118" s="5" t="s">
        <v>2033</v>
      </c>
      <c r="C118">
        <v>118</v>
      </c>
      <c r="D118" t="s">
        <v>605</v>
      </c>
    </row>
    <row r="119" spans="1:4" x14ac:dyDescent="0.2">
      <c r="A119" t="str">
        <f>C119*10&amp;COUNTIF($C$2:C119,C119)</f>
        <v>11807</v>
      </c>
      <c r="B119" s="5" t="s">
        <v>2034</v>
      </c>
      <c r="C119">
        <v>118</v>
      </c>
      <c r="D119" t="s">
        <v>606</v>
      </c>
    </row>
    <row r="120" spans="1:4" x14ac:dyDescent="0.2">
      <c r="A120" t="str">
        <f>C120*10&amp;COUNTIF($C$2:C120,C120)</f>
        <v>11808</v>
      </c>
      <c r="B120" s="5" t="s">
        <v>2035</v>
      </c>
      <c r="C120">
        <v>118</v>
      </c>
      <c r="D120" t="s">
        <v>607</v>
      </c>
    </row>
    <row r="121" spans="1:4" x14ac:dyDescent="0.2">
      <c r="A121" t="str">
        <f>C121*10&amp;COUNTIF($C$2:C121,C121)</f>
        <v>11809</v>
      </c>
      <c r="B121" s="5" t="s">
        <v>2036</v>
      </c>
      <c r="C121">
        <v>118</v>
      </c>
      <c r="D121" t="s">
        <v>608</v>
      </c>
    </row>
    <row r="122" spans="1:4" x14ac:dyDescent="0.2">
      <c r="A122" t="str">
        <f>C122*10&amp;COUNTIF($C$2:C122,C122)</f>
        <v>11901</v>
      </c>
      <c r="B122" s="5" t="s">
        <v>1412</v>
      </c>
      <c r="C122">
        <v>119</v>
      </c>
      <c r="D122" t="s">
        <v>2075</v>
      </c>
    </row>
    <row r="123" spans="1:4" x14ac:dyDescent="0.2">
      <c r="A123" t="str">
        <f>C123*10&amp;COUNTIF($C$2:C123,C123)</f>
        <v>11902</v>
      </c>
      <c r="B123" s="5" t="s">
        <v>1413</v>
      </c>
      <c r="C123">
        <v>119</v>
      </c>
      <c r="D123" t="s">
        <v>2076</v>
      </c>
    </row>
    <row r="124" spans="1:4" x14ac:dyDescent="0.2">
      <c r="A124" t="str">
        <f>C124*10&amp;COUNTIF($C$2:C124,C124)</f>
        <v>11903</v>
      </c>
      <c r="B124" s="5" t="s">
        <v>1414</v>
      </c>
      <c r="C124">
        <v>119</v>
      </c>
      <c r="D124" t="s">
        <v>2077</v>
      </c>
    </row>
    <row r="125" spans="1:4" x14ac:dyDescent="0.2">
      <c r="A125" t="str">
        <f>C125*10&amp;COUNTIF($C$2:C125,C125)</f>
        <v>11904</v>
      </c>
      <c r="B125" s="5" t="s">
        <v>2037</v>
      </c>
      <c r="C125">
        <v>119</v>
      </c>
      <c r="D125" t="s">
        <v>2078</v>
      </c>
    </row>
    <row r="126" spans="1:4" x14ac:dyDescent="0.2">
      <c r="A126" t="str">
        <f>C126*10&amp;COUNTIF($C$2:C126,C126)</f>
        <v>11905</v>
      </c>
      <c r="B126" s="5" t="s">
        <v>2038</v>
      </c>
      <c r="C126">
        <v>119</v>
      </c>
      <c r="D126" t="s">
        <v>2079</v>
      </c>
    </row>
    <row r="127" spans="1:4" x14ac:dyDescent="0.2">
      <c r="A127" t="str">
        <f>C127*10&amp;COUNTIF($C$2:C127,C127)</f>
        <v>11906</v>
      </c>
      <c r="B127" s="5" t="s">
        <v>2039</v>
      </c>
      <c r="C127">
        <v>119</v>
      </c>
      <c r="D127" t="s">
        <v>2080</v>
      </c>
    </row>
    <row r="128" spans="1:4" x14ac:dyDescent="0.2">
      <c r="A128" t="str">
        <f>C128*10&amp;COUNTIF($C$2:C128,C128)</f>
        <v>11907</v>
      </c>
      <c r="B128" s="5" t="s">
        <v>2040</v>
      </c>
      <c r="C128">
        <v>119</v>
      </c>
      <c r="D128" t="s">
        <v>2081</v>
      </c>
    </row>
    <row r="129" spans="1:4" x14ac:dyDescent="0.2">
      <c r="A129" t="str">
        <f>C129*10&amp;COUNTIF($C$2:C129,C129)</f>
        <v>11908</v>
      </c>
      <c r="B129" s="5" t="s">
        <v>2041</v>
      </c>
      <c r="C129">
        <v>119</v>
      </c>
      <c r="D129" t="s">
        <v>2082</v>
      </c>
    </row>
    <row r="130" spans="1:4" x14ac:dyDescent="0.2">
      <c r="A130" t="str">
        <f>C130*10&amp;COUNTIF($C$2:C130,C130)</f>
        <v>11909</v>
      </c>
      <c r="B130" s="5" t="s">
        <v>2042</v>
      </c>
      <c r="C130">
        <v>119</v>
      </c>
      <c r="D130" t="s">
        <v>2083</v>
      </c>
    </row>
    <row r="131" spans="1:4" x14ac:dyDescent="0.2">
      <c r="A131" t="str">
        <f>C131*10&amp;COUNTIF($C$2:C131,C131)</f>
        <v>12601</v>
      </c>
      <c r="B131" s="5" t="s">
        <v>1415</v>
      </c>
      <c r="C131">
        <v>126</v>
      </c>
      <c r="D131" t="s">
        <v>1060</v>
      </c>
    </row>
    <row r="132" spans="1:4" x14ac:dyDescent="0.2">
      <c r="A132" t="str">
        <f>C132*10&amp;COUNTIF($C$2:C132,C132)</f>
        <v>12701</v>
      </c>
      <c r="B132" s="5" t="s">
        <v>1416</v>
      </c>
      <c r="C132">
        <v>127</v>
      </c>
      <c r="D132" t="s">
        <v>1064</v>
      </c>
    </row>
    <row r="133" spans="1:4" x14ac:dyDescent="0.2">
      <c r="A133" t="str">
        <f>C133*10&amp;COUNTIF($C$2:C133,C133)</f>
        <v>12801</v>
      </c>
      <c r="B133" s="5" t="s">
        <v>1417</v>
      </c>
      <c r="C133">
        <v>128</v>
      </c>
      <c r="D133" t="s">
        <v>1067</v>
      </c>
    </row>
    <row r="134" spans="1:4" x14ac:dyDescent="0.2">
      <c r="A134" t="str">
        <f>C134*10&amp;COUNTIF($C$2:C134,C134)</f>
        <v>12901</v>
      </c>
      <c r="B134" s="5" t="s">
        <v>1418</v>
      </c>
      <c r="C134">
        <v>129</v>
      </c>
      <c r="D134" t="s">
        <v>1068</v>
      </c>
    </row>
    <row r="135" spans="1:4" x14ac:dyDescent="0.2">
      <c r="A135" t="str">
        <f>C135*10&amp;COUNTIF($C$2:C135,C135)</f>
        <v>13001</v>
      </c>
      <c r="B135" s="5" t="s">
        <v>1419</v>
      </c>
      <c r="C135">
        <v>130</v>
      </c>
      <c r="D135" t="s">
        <v>1069</v>
      </c>
    </row>
    <row r="136" spans="1:4" x14ac:dyDescent="0.2">
      <c r="A136" t="str">
        <f>C136*10&amp;COUNTIF($C$2:C136,C136)</f>
        <v>13101</v>
      </c>
      <c r="B136" s="5" t="s">
        <v>1420</v>
      </c>
      <c r="C136">
        <v>131</v>
      </c>
      <c r="D136" t="s">
        <v>1070</v>
      </c>
    </row>
    <row r="137" spans="1:4" x14ac:dyDescent="0.2">
      <c r="A137" t="str">
        <f>C137*10&amp;COUNTIF($C$2:C137,C137)</f>
        <v>13201</v>
      </c>
      <c r="B137" s="5" t="s">
        <v>1421</v>
      </c>
      <c r="C137">
        <v>132</v>
      </c>
      <c r="D137" t="s">
        <v>1071</v>
      </c>
    </row>
    <row r="138" spans="1:4" x14ac:dyDescent="0.2">
      <c r="A138" t="str">
        <f>C138*10&amp;COUNTIF($C$2:C138,C138)</f>
        <v>13301</v>
      </c>
      <c r="B138" s="5" t="s">
        <v>1422</v>
      </c>
      <c r="C138">
        <v>133</v>
      </c>
      <c r="D138" t="s">
        <v>1072</v>
      </c>
    </row>
    <row r="139" spans="1:4" x14ac:dyDescent="0.2">
      <c r="A139" t="str">
        <f>C139*10&amp;COUNTIF($C$2:C139,C139)</f>
        <v>13401</v>
      </c>
      <c r="B139" s="5" t="s">
        <v>1423</v>
      </c>
      <c r="C139">
        <v>134</v>
      </c>
      <c r="D139" t="s">
        <v>1073</v>
      </c>
    </row>
    <row r="140" spans="1:4" x14ac:dyDescent="0.2">
      <c r="A140" t="str">
        <f>C140*10&amp;COUNTIF($C$2:C140,C140)</f>
        <v>13501</v>
      </c>
      <c r="B140" s="5" t="s">
        <v>1424</v>
      </c>
      <c r="C140">
        <v>135</v>
      </c>
      <c r="D140" t="s">
        <v>1074</v>
      </c>
    </row>
    <row r="141" spans="1:4" x14ac:dyDescent="0.2">
      <c r="A141" t="str">
        <f>C141*10&amp;COUNTIF($C$2:C141,C141)</f>
        <v>13601</v>
      </c>
      <c r="B141" s="5" t="s">
        <v>1425</v>
      </c>
      <c r="C141">
        <v>136</v>
      </c>
      <c r="D141" t="s">
        <v>1075</v>
      </c>
    </row>
    <row r="142" spans="1:4" x14ac:dyDescent="0.2">
      <c r="A142" t="str">
        <f>C142*10&amp;COUNTIF($C$2:C142,C142)</f>
        <v>13701</v>
      </c>
      <c r="B142" s="5" t="s">
        <v>1426</v>
      </c>
      <c r="C142">
        <v>137</v>
      </c>
      <c r="D142" t="s">
        <v>1076</v>
      </c>
    </row>
    <row r="143" spans="1:4" x14ac:dyDescent="0.2">
      <c r="A143" t="str">
        <f>C143*10&amp;COUNTIF($C$2:C143,C143)</f>
        <v>13801</v>
      </c>
      <c r="B143" s="5" t="s">
        <v>1427</v>
      </c>
      <c r="C143">
        <v>138</v>
      </c>
      <c r="D143" t="s">
        <v>1077</v>
      </c>
    </row>
    <row r="144" spans="1:4" x14ac:dyDescent="0.2">
      <c r="A144" t="str">
        <f>C144*10&amp;COUNTIF($C$2:C144,C144)</f>
        <v>13901</v>
      </c>
      <c r="B144" s="5" t="s">
        <v>1428</v>
      </c>
      <c r="C144">
        <v>139</v>
      </c>
      <c r="D144" t="s">
        <v>1078</v>
      </c>
    </row>
    <row r="145" spans="1:4" x14ac:dyDescent="0.2">
      <c r="A145" t="str">
        <f>C145*10&amp;COUNTIF($C$2:C145,C145)</f>
        <v>14001</v>
      </c>
      <c r="B145" s="5" t="s">
        <v>1429</v>
      </c>
      <c r="C145">
        <v>140</v>
      </c>
      <c r="D145" t="s">
        <v>1079</v>
      </c>
    </row>
    <row r="146" spans="1:4" x14ac:dyDescent="0.2">
      <c r="A146" t="str">
        <f>C146*10&amp;COUNTIF($C$2:C146,C146)</f>
        <v>14101</v>
      </c>
      <c r="B146" s="5" t="s">
        <v>1430</v>
      </c>
      <c r="C146">
        <v>141</v>
      </c>
      <c r="D146" t="s">
        <v>1080</v>
      </c>
    </row>
    <row r="147" spans="1:4" x14ac:dyDescent="0.2">
      <c r="A147" t="str">
        <f>C147*10&amp;COUNTIF($C$2:C147,C147)</f>
        <v>14201</v>
      </c>
      <c r="B147" s="5" t="s">
        <v>1431</v>
      </c>
      <c r="C147">
        <v>142</v>
      </c>
      <c r="D147" t="s">
        <v>1081</v>
      </c>
    </row>
    <row r="148" spans="1:4" x14ac:dyDescent="0.2">
      <c r="A148" t="str">
        <f>C148*10&amp;COUNTIF($C$2:C148,C148)</f>
        <v>14301</v>
      </c>
      <c r="B148" s="5" t="s">
        <v>1432</v>
      </c>
      <c r="C148">
        <v>143</v>
      </c>
      <c r="D148" t="s">
        <v>1082</v>
      </c>
    </row>
    <row r="149" spans="1:4" x14ac:dyDescent="0.2">
      <c r="A149" t="str">
        <f>C149*10&amp;COUNTIF($C$2:C149,C149)</f>
        <v>14401</v>
      </c>
      <c r="B149" s="5" t="s">
        <v>1433</v>
      </c>
      <c r="C149">
        <v>144</v>
      </c>
      <c r="D149" t="s">
        <v>1083</v>
      </c>
    </row>
    <row r="150" spans="1:4" x14ac:dyDescent="0.2">
      <c r="A150" t="str">
        <f>C150*10&amp;COUNTIF($C$2:C150,C150)</f>
        <v>14501</v>
      </c>
      <c r="B150" s="5" t="s">
        <v>1434</v>
      </c>
      <c r="C150">
        <v>145</v>
      </c>
      <c r="D150" t="s">
        <v>1084</v>
      </c>
    </row>
    <row r="151" spans="1:4" x14ac:dyDescent="0.2">
      <c r="A151" t="str">
        <f>C151*10&amp;COUNTIF($C$2:C151,C151)</f>
        <v>14601</v>
      </c>
      <c r="B151" s="5" t="s">
        <v>1435</v>
      </c>
      <c r="C151">
        <v>146</v>
      </c>
      <c r="D151" t="s">
        <v>1085</v>
      </c>
    </row>
    <row r="152" spans="1:4" x14ac:dyDescent="0.2">
      <c r="A152" t="str">
        <f>C152*10&amp;COUNTIF($C$2:C152,C152)</f>
        <v>14701</v>
      </c>
      <c r="B152" s="5" t="s">
        <v>1436</v>
      </c>
      <c r="C152">
        <v>147</v>
      </c>
      <c r="D152" t="s">
        <v>1086</v>
      </c>
    </row>
    <row r="153" spans="1:4" x14ac:dyDescent="0.2">
      <c r="A153" t="str">
        <f>C153*10&amp;COUNTIF($C$2:C153,C153)</f>
        <v>14801</v>
      </c>
      <c r="B153" s="5" t="s">
        <v>1437</v>
      </c>
      <c r="C153">
        <v>148</v>
      </c>
      <c r="D153" t="s">
        <v>1087</v>
      </c>
    </row>
    <row r="154" spans="1:4" x14ac:dyDescent="0.2">
      <c r="A154" t="str">
        <f>C154*10&amp;COUNTIF($C$2:C154,C154)</f>
        <v>14901</v>
      </c>
      <c r="B154" s="5" t="s">
        <v>1438</v>
      </c>
      <c r="C154">
        <v>149</v>
      </c>
      <c r="D154" t="s">
        <v>1088</v>
      </c>
    </row>
    <row r="155" spans="1:4" x14ac:dyDescent="0.2">
      <c r="A155" t="str">
        <f>C155*10&amp;COUNTIF($C$2:C155,C155)</f>
        <v>15001</v>
      </c>
      <c r="B155" s="5" t="s">
        <v>1439</v>
      </c>
      <c r="C155">
        <v>150</v>
      </c>
      <c r="D155" t="s">
        <v>1089</v>
      </c>
    </row>
    <row r="156" spans="1:4" x14ac:dyDescent="0.2">
      <c r="A156" t="str">
        <f>C156*10&amp;COUNTIF($C$2:C156,C156)</f>
        <v>15101</v>
      </c>
      <c r="B156" s="5" t="s">
        <v>1440</v>
      </c>
      <c r="C156">
        <v>151</v>
      </c>
      <c r="D156" t="s">
        <v>1090</v>
      </c>
    </row>
    <row r="157" spans="1:4" x14ac:dyDescent="0.2">
      <c r="A157" t="str">
        <f>C157*10&amp;COUNTIF($C$2:C157,C157)</f>
        <v>15201</v>
      </c>
      <c r="B157" s="5" t="s">
        <v>1441</v>
      </c>
      <c r="C157">
        <v>152</v>
      </c>
      <c r="D157" t="s">
        <v>1091</v>
      </c>
    </row>
    <row r="158" spans="1:4" x14ac:dyDescent="0.2">
      <c r="A158" t="str">
        <f>C158*10&amp;COUNTIF($C$2:C158,C158)</f>
        <v>15301</v>
      </c>
      <c r="B158" s="5" t="s">
        <v>1442</v>
      </c>
      <c r="C158">
        <v>153</v>
      </c>
      <c r="D158" t="s">
        <v>1092</v>
      </c>
    </row>
    <row r="159" spans="1:4" x14ac:dyDescent="0.2">
      <c r="A159" t="str">
        <f>C159*10&amp;COUNTIF($C$2:C159,C159)</f>
        <v>15401</v>
      </c>
      <c r="B159" s="5" t="s">
        <v>1443</v>
      </c>
      <c r="C159">
        <v>154</v>
      </c>
      <c r="D159" t="s">
        <v>1093</v>
      </c>
    </row>
    <row r="160" spans="1:4" x14ac:dyDescent="0.2">
      <c r="A160" t="str">
        <f>C160*10&amp;COUNTIF($C$2:C160,C160)</f>
        <v>15501</v>
      </c>
      <c r="B160" s="5" t="s">
        <v>1444</v>
      </c>
      <c r="C160">
        <v>155</v>
      </c>
      <c r="D160" t="s">
        <v>1094</v>
      </c>
    </row>
    <row r="161" spans="1:4" x14ac:dyDescent="0.2">
      <c r="A161" t="str">
        <f>C161*10&amp;COUNTIF($C$2:C161,C161)</f>
        <v>12602</v>
      </c>
      <c r="B161" s="5" t="s">
        <v>1445</v>
      </c>
      <c r="C161">
        <v>126</v>
      </c>
      <c r="D161" t="s">
        <v>1062</v>
      </c>
    </row>
    <row r="162" spans="1:4" x14ac:dyDescent="0.2">
      <c r="A162" t="str">
        <f>C162*10&amp;COUNTIF($C$2:C162,C162)</f>
        <v>12702</v>
      </c>
      <c r="B162" s="5" t="s">
        <v>1446</v>
      </c>
      <c r="C162">
        <v>127</v>
      </c>
      <c r="D162" t="s">
        <v>1066</v>
      </c>
    </row>
    <row r="163" spans="1:4" x14ac:dyDescent="0.2">
      <c r="A163" t="str">
        <f>C163*10&amp;COUNTIF($C$2:C163,C163)</f>
        <v>12802</v>
      </c>
      <c r="B163" s="5" t="s">
        <v>1447</v>
      </c>
      <c r="C163">
        <v>128</v>
      </c>
      <c r="D163" t="s">
        <v>1095</v>
      </c>
    </row>
    <row r="164" spans="1:4" x14ac:dyDescent="0.2">
      <c r="A164" t="str">
        <f>C164*10&amp;COUNTIF($C$2:C164,C164)</f>
        <v>12902</v>
      </c>
      <c r="B164" s="5" t="s">
        <v>1448</v>
      </c>
      <c r="C164">
        <v>129</v>
      </c>
      <c r="D164" t="s">
        <v>1096</v>
      </c>
    </row>
    <row r="165" spans="1:4" x14ac:dyDescent="0.2">
      <c r="A165" t="str">
        <f>C165*10&amp;COUNTIF($C$2:C165,C165)</f>
        <v>13002</v>
      </c>
      <c r="B165" s="5" t="s">
        <v>1449</v>
      </c>
      <c r="C165">
        <v>130</v>
      </c>
      <c r="D165" t="s">
        <v>1097</v>
      </c>
    </row>
    <row r="166" spans="1:4" x14ac:dyDescent="0.2">
      <c r="A166" t="str">
        <f>C166*10&amp;COUNTIF($C$2:C166,C166)</f>
        <v>13102</v>
      </c>
      <c r="B166" s="5" t="s">
        <v>1450</v>
      </c>
      <c r="C166">
        <v>131</v>
      </c>
      <c r="D166" t="s">
        <v>1098</v>
      </c>
    </row>
    <row r="167" spans="1:4" x14ac:dyDescent="0.2">
      <c r="A167" t="str">
        <f>C167*10&amp;COUNTIF($C$2:C167,C167)</f>
        <v>13202</v>
      </c>
      <c r="B167" s="5" t="s">
        <v>1451</v>
      </c>
      <c r="C167">
        <v>132</v>
      </c>
      <c r="D167" t="s">
        <v>1099</v>
      </c>
    </row>
    <row r="168" spans="1:4" x14ac:dyDescent="0.2">
      <c r="A168" t="str">
        <f>C168*10&amp;COUNTIF($C$2:C168,C168)</f>
        <v>13302</v>
      </c>
      <c r="B168" s="5" t="s">
        <v>1452</v>
      </c>
      <c r="C168">
        <v>133</v>
      </c>
      <c r="D168" t="s">
        <v>1100</v>
      </c>
    </row>
    <row r="169" spans="1:4" x14ac:dyDescent="0.2">
      <c r="A169" t="str">
        <f>C169*10&amp;COUNTIF($C$2:C169,C169)</f>
        <v>13402</v>
      </c>
      <c r="B169" s="5" t="s">
        <v>1453</v>
      </c>
      <c r="C169">
        <v>134</v>
      </c>
      <c r="D169" t="s">
        <v>1101</v>
      </c>
    </row>
    <row r="170" spans="1:4" x14ac:dyDescent="0.2">
      <c r="A170" t="str">
        <f>C170*10&amp;COUNTIF($C$2:C170,C170)</f>
        <v>13502</v>
      </c>
      <c r="B170" s="5" t="s">
        <v>1454</v>
      </c>
      <c r="C170">
        <v>135</v>
      </c>
      <c r="D170" t="s">
        <v>1102</v>
      </c>
    </row>
    <row r="171" spans="1:4" x14ac:dyDescent="0.2">
      <c r="A171" t="str">
        <f>C171*10&amp;COUNTIF($C$2:C171,C171)</f>
        <v>13602</v>
      </c>
      <c r="B171" s="5" t="s">
        <v>1455</v>
      </c>
      <c r="C171">
        <v>136</v>
      </c>
      <c r="D171" t="s">
        <v>1103</v>
      </c>
    </row>
    <row r="172" spans="1:4" x14ac:dyDescent="0.2">
      <c r="A172" t="str">
        <f>C172*10&amp;COUNTIF($C$2:C172,C172)</f>
        <v>13702</v>
      </c>
      <c r="B172" s="5" t="s">
        <v>1456</v>
      </c>
      <c r="C172">
        <v>137</v>
      </c>
      <c r="D172" t="s">
        <v>1104</v>
      </c>
    </row>
    <row r="173" spans="1:4" x14ac:dyDescent="0.2">
      <c r="A173" t="str">
        <f>C173*10&amp;COUNTIF($C$2:C173,C173)</f>
        <v>13802</v>
      </c>
      <c r="B173" s="5" t="s">
        <v>1457</v>
      </c>
      <c r="C173">
        <v>138</v>
      </c>
      <c r="D173" t="s">
        <v>1105</v>
      </c>
    </row>
    <row r="174" spans="1:4" x14ac:dyDescent="0.2">
      <c r="A174" t="str">
        <f>C174*10&amp;COUNTIF($C$2:C174,C174)</f>
        <v>13902</v>
      </c>
      <c r="B174" s="5" t="s">
        <v>1458</v>
      </c>
      <c r="C174">
        <v>139</v>
      </c>
      <c r="D174" t="s">
        <v>1106</v>
      </c>
    </row>
    <row r="175" spans="1:4" x14ac:dyDescent="0.2">
      <c r="A175" t="str">
        <f>C175*10&amp;COUNTIF($C$2:C175,C175)</f>
        <v>14002</v>
      </c>
      <c r="B175" s="5" t="s">
        <v>1459</v>
      </c>
      <c r="C175">
        <v>140</v>
      </c>
      <c r="D175" t="s">
        <v>1107</v>
      </c>
    </row>
    <row r="176" spans="1:4" x14ac:dyDescent="0.2">
      <c r="A176" t="str">
        <f>C176*10&amp;COUNTIF($C$2:C176,C176)</f>
        <v>14102</v>
      </c>
      <c r="B176" s="5" t="s">
        <v>1460</v>
      </c>
      <c r="C176">
        <v>141</v>
      </c>
      <c r="D176" t="s">
        <v>1108</v>
      </c>
    </row>
    <row r="177" spans="1:4" x14ac:dyDescent="0.2">
      <c r="A177" t="str">
        <f>C177*10&amp;COUNTIF($C$2:C177,C177)</f>
        <v>14202</v>
      </c>
      <c r="B177" s="5" t="s">
        <v>1461</v>
      </c>
      <c r="C177">
        <v>142</v>
      </c>
      <c r="D177" t="s">
        <v>1109</v>
      </c>
    </row>
    <row r="178" spans="1:4" x14ac:dyDescent="0.2">
      <c r="A178" t="str">
        <f>C178*10&amp;COUNTIF($C$2:C178,C178)</f>
        <v>14302</v>
      </c>
      <c r="B178" s="5" t="s">
        <v>1462</v>
      </c>
      <c r="C178">
        <v>143</v>
      </c>
      <c r="D178" t="s">
        <v>1110</v>
      </c>
    </row>
    <row r="179" spans="1:4" x14ac:dyDescent="0.2">
      <c r="A179" t="str">
        <f>C179*10&amp;COUNTIF($C$2:C179,C179)</f>
        <v>14402</v>
      </c>
      <c r="B179" s="5" t="s">
        <v>1463</v>
      </c>
      <c r="C179">
        <v>144</v>
      </c>
      <c r="D179" t="s">
        <v>1111</v>
      </c>
    </row>
    <row r="180" spans="1:4" x14ac:dyDescent="0.2">
      <c r="A180" t="str">
        <f>C180*10&amp;COUNTIF($C$2:C180,C180)</f>
        <v>14502</v>
      </c>
      <c r="B180" s="5" t="s">
        <v>1464</v>
      </c>
      <c r="C180">
        <v>145</v>
      </c>
      <c r="D180" t="s">
        <v>1112</v>
      </c>
    </row>
    <row r="181" spans="1:4" x14ac:dyDescent="0.2">
      <c r="A181" t="str">
        <f>C181*10&amp;COUNTIF($C$2:C181,C181)</f>
        <v>14602</v>
      </c>
      <c r="B181" s="5" t="s">
        <v>1465</v>
      </c>
      <c r="C181">
        <v>146</v>
      </c>
      <c r="D181" t="s">
        <v>1113</v>
      </c>
    </row>
    <row r="182" spans="1:4" x14ac:dyDescent="0.2">
      <c r="A182" t="str">
        <f>C182*10&amp;COUNTIF($C$2:C182,C182)</f>
        <v>14702</v>
      </c>
      <c r="B182" s="5" t="s">
        <v>1466</v>
      </c>
      <c r="C182">
        <v>147</v>
      </c>
      <c r="D182" t="s">
        <v>1114</v>
      </c>
    </row>
    <row r="183" spans="1:4" x14ac:dyDescent="0.2">
      <c r="A183" t="str">
        <f>C183*10&amp;COUNTIF($C$2:C183,C183)</f>
        <v>14802</v>
      </c>
      <c r="B183" s="5" t="s">
        <v>1467</v>
      </c>
      <c r="C183">
        <v>148</v>
      </c>
      <c r="D183" t="s">
        <v>1115</v>
      </c>
    </row>
    <row r="184" spans="1:4" x14ac:dyDescent="0.2">
      <c r="A184" t="str">
        <f>C184*10&amp;COUNTIF($C$2:C184,C184)</f>
        <v>14902</v>
      </c>
      <c r="B184" s="5" t="s">
        <v>1468</v>
      </c>
      <c r="C184">
        <v>149</v>
      </c>
      <c r="D184" t="s">
        <v>1116</v>
      </c>
    </row>
    <row r="185" spans="1:4" x14ac:dyDescent="0.2">
      <c r="A185" t="str">
        <f>C185*10&amp;COUNTIF($C$2:C185,C185)</f>
        <v>15002</v>
      </c>
      <c r="B185" s="5" t="s">
        <v>1469</v>
      </c>
      <c r="C185">
        <v>150</v>
      </c>
      <c r="D185" t="s">
        <v>1117</v>
      </c>
    </row>
    <row r="186" spans="1:4" x14ac:dyDescent="0.2">
      <c r="A186" t="str">
        <f>C186*10&amp;COUNTIF($C$2:C186,C186)</f>
        <v>15102</v>
      </c>
      <c r="B186" s="5" t="s">
        <v>1470</v>
      </c>
      <c r="C186">
        <v>151</v>
      </c>
      <c r="D186" t="s">
        <v>1118</v>
      </c>
    </row>
    <row r="187" spans="1:4" x14ac:dyDescent="0.2">
      <c r="A187" t="str">
        <f>C187*10&amp;COUNTIF($C$2:C187,C187)</f>
        <v>15202</v>
      </c>
      <c r="B187" s="5" t="s">
        <v>1471</v>
      </c>
      <c r="C187">
        <v>152</v>
      </c>
      <c r="D187" t="s">
        <v>1119</v>
      </c>
    </row>
    <row r="188" spans="1:4" x14ac:dyDescent="0.2">
      <c r="A188" t="str">
        <f>C188*10&amp;COUNTIF($C$2:C188,C188)</f>
        <v>15302</v>
      </c>
      <c r="B188" s="5" t="s">
        <v>1472</v>
      </c>
      <c r="C188">
        <v>153</v>
      </c>
      <c r="D188" t="s">
        <v>1120</v>
      </c>
    </row>
    <row r="189" spans="1:4" x14ac:dyDescent="0.2">
      <c r="A189" t="str">
        <f>C189*10&amp;COUNTIF($C$2:C189,C189)</f>
        <v>15402</v>
      </c>
      <c r="B189" s="5" t="s">
        <v>1473</v>
      </c>
      <c r="C189">
        <v>154</v>
      </c>
      <c r="D189" t="s">
        <v>1121</v>
      </c>
    </row>
    <row r="190" spans="1:4" x14ac:dyDescent="0.2">
      <c r="A190" t="str">
        <f>C190*10&amp;COUNTIF($C$2:C190,C190)</f>
        <v>15502</v>
      </c>
      <c r="B190" s="5" t="s">
        <v>1474</v>
      </c>
      <c r="C190">
        <v>155</v>
      </c>
      <c r="D190" t="s">
        <v>1122</v>
      </c>
    </row>
    <row r="191" spans="1:4" x14ac:dyDescent="0.2">
      <c r="A191" t="str">
        <f>C191*10&amp;COUNTIF($C$2:C191,C191)</f>
        <v>12603</v>
      </c>
      <c r="B191" s="5" t="s">
        <v>1475</v>
      </c>
      <c r="C191">
        <v>126</v>
      </c>
      <c r="D191" t="s">
        <v>1061</v>
      </c>
    </row>
    <row r="192" spans="1:4" x14ac:dyDescent="0.2">
      <c r="A192" t="str">
        <f>C192*10&amp;COUNTIF($C$2:C192,C192)</f>
        <v>12703</v>
      </c>
      <c r="B192" s="5" t="s">
        <v>1476</v>
      </c>
      <c r="C192">
        <v>127</v>
      </c>
      <c r="D192" t="s">
        <v>1065</v>
      </c>
    </row>
    <row r="193" spans="1:4" x14ac:dyDescent="0.2">
      <c r="A193" t="str">
        <f>C193*10&amp;COUNTIF($C$2:C193,C193)</f>
        <v>12803</v>
      </c>
      <c r="B193" s="5" t="s">
        <v>1477</v>
      </c>
      <c r="C193">
        <v>128</v>
      </c>
      <c r="D193" t="s">
        <v>1123</v>
      </c>
    </row>
    <row r="194" spans="1:4" x14ac:dyDescent="0.2">
      <c r="A194" t="str">
        <f>C194*10&amp;COUNTIF($C$2:C194,C194)</f>
        <v>12903</v>
      </c>
      <c r="B194" s="5" t="s">
        <v>1478</v>
      </c>
      <c r="C194">
        <v>129</v>
      </c>
      <c r="D194" t="s">
        <v>1124</v>
      </c>
    </row>
    <row r="195" spans="1:4" x14ac:dyDescent="0.2">
      <c r="A195" t="str">
        <f>C195*10&amp;COUNTIF($C$2:C195,C195)</f>
        <v>13003</v>
      </c>
      <c r="B195" s="5" t="s">
        <v>1479</v>
      </c>
      <c r="C195">
        <v>130</v>
      </c>
      <c r="D195" t="s">
        <v>1125</v>
      </c>
    </row>
    <row r="196" spans="1:4" x14ac:dyDescent="0.2">
      <c r="A196" t="str">
        <f>C196*10&amp;COUNTIF($C$2:C196,C196)</f>
        <v>13103</v>
      </c>
      <c r="B196" s="5" t="s">
        <v>1480</v>
      </c>
      <c r="C196">
        <v>131</v>
      </c>
      <c r="D196" t="s">
        <v>1126</v>
      </c>
    </row>
    <row r="197" spans="1:4" x14ac:dyDescent="0.2">
      <c r="A197" t="str">
        <f>C197*10&amp;COUNTIF($C$2:C197,C197)</f>
        <v>13203</v>
      </c>
      <c r="B197" s="5" t="s">
        <v>1481</v>
      </c>
      <c r="C197">
        <v>132</v>
      </c>
      <c r="D197" t="s">
        <v>1127</v>
      </c>
    </row>
    <row r="198" spans="1:4" x14ac:dyDescent="0.2">
      <c r="A198" t="str">
        <f>C198*10&amp;COUNTIF($C$2:C198,C198)</f>
        <v>13303</v>
      </c>
      <c r="B198" s="5" t="s">
        <v>1482</v>
      </c>
      <c r="C198">
        <v>133</v>
      </c>
      <c r="D198" t="s">
        <v>1128</v>
      </c>
    </row>
    <row r="199" spans="1:4" x14ac:dyDescent="0.2">
      <c r="A199" t="str">
        <f>C199*10&amp;COUNTIF($C$2:C199,C199)</f>
        <v>13403</v>
      </c>
      <c r="B199" s="5" t="s">
        <v>1483</v>
      </c>
      <c r="C199">
        <v>134</v>
      </c>
      <c r="D199" t="s">
        <v>1129</v>
      </c>
    </row>
    <row r="200" spans="1:4" x14ac:dyDescent="0.2">
      <c r="A200" t="str">
        <f>C200*10&amp;COUNTIF($C$2:C200,C200)</f>
        <v>13503</v>
      </c>
      <c r="B200" s="5" t="s">
        <v>1484</v>
      </c>
      <c r="C200">
        <v>135</v>
      </c>
      <c r="D200" t="s">
        <v>1130</v>
      </c>
    </row>
    <row r="201" spans="1:4" x14ac:dyDescent="0.2">
      <c r="A201" t="str">
        <f>C201*10&amp;COUNTIF($C$2:C201,C201)</f>
        <v>13603</v>
      </c>
      <c r="B201" s="5" t="s">
        <v>1485</v>
      </c>
      <c r="C201">
        <v>136</v>
      </c>
      <c r="D201" t="s">
        <v>1131</v>
      </c>
    </row>
    <row r="202" spans="1:4" x14ac:dyDescent="0.2">
      <c r="A202" t="str">
        <f>C202*10&amp;COUNTIF($C$2:C202,C202)</f>
        <v>13703</v>
      </c>
      <c r="B202" s="5" t="s">
        <v>1486</v>
      </c>
      <c r="C202">
        <v>137</v>
      </c>
      <c r="D202" t="s">
        <v>1132</v>
      </c>
    </row>
    <row r="203" spans="1:4" x14ac:dyDescent="0.2">
      <c r="A203" t="str">
        <f>C203*10&amp;COUNTIF($C$2:C203,C203)</f>
        <v>13803</v>
      </c>
      <c r="B203" s="5" t="s">
        <v>1487</v>
      </c>
      <c r="C203">
        <v>138</v>
      </c>
      <c r="D203" t="s">
        <v>1133</v>
      </c>
    </row>
    <row r="204" spans="1:4" x14ac:dyDescent="0.2">
      <c r="A204" t="str">
        <f>C204*10&amp;COUNTIF($C$2:C204,C204)</f>
        <v>13903</v>
      </c>
      <c r="B204" s="5" t="s">
        <v>1488</v>
      </c>
      <c r="C204">
        <v>139</v>
      </c>
      <c r="D204" t="s">
        <v>1134</v>
      </c>
    </row>
    <row r="205" spans="1:4" x14ac:dyDescent="0.2">
      <c r="A205" t="str">
        <f>C205*10&amp;COUNTIF($C$2:C205,C205)</f>
        <v>14003</v>
      </c>
      <c r="B205" s="5" t="s">
        <v>1489</v>
      </c>
      <c r="C205">
        <v>140</v>
      </c>
      <c r="D205" t="s">
        <v>1135</v>
      </c>
    </row>
    <row r="206" spans="1:4" x14ac:dyDescent="0.2">
      <c r="A206" t="str">
        <f>C206*10&amp;COUNTIF($C$2:C206,C206)</f>
        <v>14103</v>
      </c>
      <c r="B206" s="5" t="s">
        <v>1490</v>
      </c>
      <c r="C206">
        <v>141</v>
      </c>
      <c r="D206" t="s">
        <v>1136</v>
      </c>
    </row>
    <row r="207" spans="1:4" x14ac:dyDescent="0.2">
      <c r="A207" t="str">
        <f>C207*10&amp;COUNTIF($C$2:C207,C207)</f>
        <v>14203</v>
      </c>
      <c r="B207" s="5" t="s">
        <v>1491</v>
      </c>
      <c r="C207">
        <v>142</v>
      </c>
      <c r="D207" t="s">
        <v>1137</v>
      </c>
    </row>
    <row r="208" spans="1:4" x14ac:dyDescent="0.2">
      <c r="A208" t="str">
        <f>C208*10&amp;COUNTIF($C$2:C208,C208)</f>
        <v>14303</v>
      </c>
      <c r="B208" s="5" t="s">
        <v>1492</v>
      </c>
      <c r="C208">
        <v>143</v>
      </c>
      <c r="D208" t="s">
        <v>1138</v>
      </c>
    </row>
    <row r="209" spans="1:4" x14ac:dyDescent="0.2">
      <c r="A209" t="str">
        <f>C209*10&amp;COUNTIF($C$2:C209,C209)</f>
        <v>14403</v>
      </c>
      <c r="B209" s="5" t="s">
        <v>1493</v>
      </c>
      <c r="C209">
        <v>144</v>
      </c>
      <c r="D209" t="s">
        <v>1139</v>
      </c>
    </row>
    <row r="210" spans="1:4" x14ac:dyDescent="0.2">
      <c r="A210" t="str">
        <f>C210*10&amp;COUNTIF($C$2:C210,C210)</f>
        <v>14503</v>
      </c>
      <c r="B210" s="5" t="s">
        <v>1494</v>
      </c>
      <c r="C210">
        <v>145</v>
      </c>
      <c r="D210" t="s">
        <v>1140</v>
      </c>
    </row>
    <row r="211" spans="1:4" x14ac:dyDescent="0.2">
      <c r="A211" t="str">
        <f>C211*10&amp;COUNTIF($C$2:C211,C211)</f>
        <v>14603</v>
      </c>
      <c r="B211" s="5" t="s">
        <v>1495</v>
      </c>
      <c r="C211">
        <v>146</v>
      </c>
      <c r="D211" t="s">
        <v>1141</v>
      </c>
    </row>
    <row r="212" spans="1:4" x14ac:dyDescent="0.2">
      <c r="A212" t="str">
        <f>C212*10&amp;COUNTIF($C$2:C212,C212)</f>
        <v>14703</v>
      </c>
      <c r="B212" s="5" t="s">
        <v>1496</v>
      </c>
      <c r="C212">
        <v>147</v>
      </c>
      <c r="D212" t="s">
        <v>1142</v>
      </c>
    </row>
    <row r="213" spans="1:4" x14ac:dyDescent="0.2">
      <c r="A213" t="str">
        <f>C213*10&amp;COUNTIF($C$2:C213,C213)</f>
        <v>14803</v>
      </c>
      <c r="B213" s="5" t="s">
        <v>1497</v>
      </c>
      <c r="C213">
        <v>148</v>
      </c>
      <c r="D213" t="s">
        <v>1143</v>
      </c>
    </row>
    <row r="214" spans="1:4" x14ac:dyDescent="0.2">
      <c r="A214" t="str">
        <f>C214*10&amp;COUNTIF($C$2:C214,C214)</f>
        <v>14903</v>
      </c>
      <c r="B214" s="5" t="s">
        <v>1498</v>
      </c>
      <c r="C214">
        <v>149</v>
      </c>
      <c r="D214" t="s">
        <v>1144</v>
      </c>
    </row>
    <row r="215" spans="1:4" x14ac:dyDescent="0.2">
      <c r="A215" t="str">
        <f>C215*10&amp;COUNTIF($C$2:C215,C215)</f>
        <v>15003</v>
      </c>
      <c r="B215" s="5" t="s">
        <v>1499</v>
      </c>
      <c r="C215">
        <v>150</v>
      </c>
      <c r="D215" t="s">
        <v>1145</v>
      </c>
    </row>
    <row r="216" spans="1:4" x14ac:dyDescent="0.2">
      <c r="A216" t="str">
        <f>C216*10&amp;COUNTIF($C$2:C216,C216)</f>
        <v>15103</v>
      </c>
      <c r="B216" s="5" t="s">
        <v>1500</v>
      </c>
      <c r="C216">
        <v>151</v>
      </c>
      <c r="D216" t="s">
        <v>1146</v>
      </c>
    </row>
    <row r="217" spans="1:4" x14ac:dyDescent="0.2">
      <c r="A217" t="str">
        <f>C217*10&amp;COUNTIF($C$2:C217,C217)</f>
        <v>15203</v>
      </c>
      <c r="B217" s="5" t="s">
        <v>1501</v>
      </c>
      <c r="C217">
        <v>152</v>
      </c>
      <c r="D217" t="s">
        <v>1147</v>
      </c>
    </row>
    <row r="218" spans="1:4" x14ac:dyDescent="0.2">
      <c r="A218" t="str">
        <f>C218*10&amp;COUNTIF($C$2:C218,C218)</f>
        <v>15303</v>
      </c>
      <c r="B218" s="5" t="s">
        <v>1502</v>
      </c>
      <c r="C218">
        <v>153</v>
      </c>
      <c r="D218" t="s">
        <v>1148</v>
      </c>
    </row>
    <row r="219" spans="1:4" x14ac:dyDescent="0.2">
      <c r="A219" t="str">
        <f>C219*10&amp;COUNTIF($C$2:C219,C219)</f>
        <v>15403</v>
      </c>
      <c r="B219" s="5" t="s">
        <v>1503</v>
      </c>
      <c r="C219">
        <v>154</v>
      </c>
      <c r="D219" t="s">
        <v>1149</v>
      </c>
    </row>
    <row r="220" spans="1:4" x14ac:dyDescent="0.2">
      <c r="A220" t="str">
        <f>C220*10&amp;COUNTIF($C$2:C220,C220)</f>
        <v>15503</v>
      </c>
      <c r="B220" s="5" t="s">
        <v>1504</v>
      </c>
      <c r="C220">
        <v>155</v>
      </c>
      <c r="D220" t="s">
        <v>1150</v>
      </c>
    </row>
    <row r="221" spans="1:4" x14ac:dyDescent="0.2">
      <c r="A221" t="str">
        <f>C221*10&amp;COUNTIF($C$2:C221,C221)</f>
        <v>12604</v>
      </c>
      <c r="B221" s="5" t="s">
        <v>1505</v>
      </c>
      <c r="C221">
        <v>126</v>
      </c>
      <c r="D221" t="s">
        <v>1063</v>
      </c>
    </row>
    <row r="222" spans="1:4" x14ac:dyDescent="0.2">
      <c r="A222" t="str">
        <f>C222*10&amp;COUNTIF($C$2:C222,C222)</f>
        <v>12704</v>
      </c>
      <c r="B222" s="5" t="s">
        <v>1506</v>
      </c>
      <c r="C222">
        <v>127</v>
      </c>
      <c r="D222" t="s">
        <v>1151</v>
      </c>
    </row>
    <row r="223" spans="1:4" x14ac:dyDescent="0.2">
      <c r="A223" t="str">
        <f>C223*10&amp;COUNTIF($C$2:C223,C223)</f>
        <v>12804</v>
      </c>
      <c r="B223" s="5" t="s">
        <v>1507</v>
      </c>
      <c r="C223">
        <v>128</v>
      </c>
      <c r="D223" t="s">
        <v>1152</v>
      </c>
    </row>
    <row r="224" spans="1:4" x14ac:dyDescent="0.2">
      <c r="A224" t="str">
        <f>C224*10&amp;COUNTIF($C$2:C224,C224)</f>
        <v>12904</v>
      </c>
      <c r="B224" s="5" t="s">
        <v>1508</v>
      </c>
      <c r="C224">
        <v>129</v>
      </c>
      <c r="D224" t="s">
        <v>1153</v>
      </c>
    </row>
    <row r="225" spans="1:4" x14ac:dyDescent="0.2">
      <c r="A225" t="str">
        <f>C225*10&amp;COUNTIF($C$2:C225,C225)</f>
        <v>13004</v>
      </c>
      <c r="B225" s="5" t="s">
        <v>1509</v>
      </c>
      <c r="C225">
        <v>130</v>
      </c>
      <c r="D225" t="s">
        <v>1154</v>
      </c>
    </row>
    <row r="226" spans="1:4" x14ac:dyDescent="0.2">
      <c r="A226" t="str">
        <f>C226*10&amp;COUNTIF($C$2:C226,C226)</f>
        <v>13104</v>
      </c>
      <c r="B226" s="5" t="s">
        <v>1510</v>
      </c>
      <c r="C226">
        <v>131</v>
      </c>
      <c r="D226" t="s">
        <v>1155</v>
      </c>
    </row>
    <row r="227" spans="1:4" x14ac:dyDescent="0.2">
      <c r="A227" t="str">
        <f>C227*10&amp;COUNTIF($C$2:C227,C227)</f>
        <v>13204</v>
      </c>
      <c r="B227" s="5" t="s">
        <v>1511</v>
      </c>
      <c r="C227">
        <v>132</v>
      </c>
      <c r="D227" t="s">
        <v>1156</v>
      </c>
    </row>
    <row r="228" spans="1:4" x14ac:dyDescent="0.2">
      <c r="A228" t="str">
        <f>C228*10&amp;COUNTIF($C$2:C228,C228)</f>
        <v>13304</v>
      </c>
      <c r="B228" s="5" t="s">
        <v>1512</v>
      </c>
      <c r="C228">
        <v>133</v>
      </c>
      <c r="D228" t="s">
        <v>1157</v>
      </c>
    </row>
    <row r="229" spans="1:4" x14ac:dyDescent="0.2">
      <c r="A229" t="str">
        <f>C229*10&amp;COUNTIF($C$2:C229,C229)</f>
        <v>13404</v>
      </c>
      <c r="B229" s="5" t="s">
        <v>1513</v>
      </c>
      <c r="C229">
        <v>134</v>
      </c>
      <c r="D229" t="s">
        <v>1158</v>
      </c>
    </row>
    <row r="230" spans="1:4" x14ac:dyDescent="0.2">
      <c r="A230" t="str">
        <f>C230*10&amp;COUNTIF($C$2:C230,C230)</f>
        <v>13504</v>
      </c>
      <c r="B230" s="5" t="s">
        <v>1514</v>
      </c>
      <c r="C230">
        <v>135</v>
      </c>
      <c r="D230" t="s">
        <v>1159</v>
      </c>
    </row>
    <row r="231" spans="1:4" x14ac:dyDescent="0.2">
      <c r="A231" t="str">
        <f>C231*10&amp;COUNTIF($C$2:C231,C231)</f>
        <v>13604</v>
      </c>
      <c r="B231" s="5" t="s">
        <v>1515</v>
      </c>
      <c r="C231">
        <v>136</v>
      </c>
      <c r="D231" t="s">
        <v>1160</v>
      </c>
    </row>
    <row r="232" spans="1:4" x14ac:dyDescent="0.2">
      <c r="A232" t="str">
        <f>C232*10&amp;COUNTIF($C$2:C232,C232)</f>
        <v>13704</v>
      </c>
      <c r="B232" s="5" t="s">
        <v>1516</v>
      </c>
      <c r="C232">
        <v>137</v>
      </c>
      <c r="D232" t="s">
        <v>1161</v>
      </c>
    </row>
    <row r="233" spans="1:4" x14ac:dyDescent="0.2">
      <c r="A233" t="str">
        <f>C233*10&amp;COUNTIF($C$2:C233,C233)</f>
        <v>13804</v>
      </c>
      <c r="B233" s="5" t="s">
        <v>1517</v>
      </c>
      <c r="C233">
        <v>138</v>
      </c>
      <c r="D233" t="s">
        <v>1162</v>
      </c>
    </row>
    <row r="234" spans="1:4" x14ac:dyDescent="0.2">
      <c r="A234" t="str">
        <f>C234*10&amp;COUNTIF($C$2:C234,C234)</f>
        <v>13904</v>
      </c>
      <c r="B234" s="5" t="s">
        <v>1518</v>
      </c>
      <c r="C234">
        <v>139</v>
      </c>
      <c r="D234" t="s">
        <v>1163</v>
      </c>
    </row>
    <row r="235" spans="1:4" x14ac:dyDescent="0.2">
      <c r="A235" t="str">
        <f>C235*10&amp;COUNTIF($C$2:C235,C235)</f>
        <v>14004</v>
      </c>
      <c r="B235" s="5" t="s">
        <v>1519</v>
      </c>
      <c r="C235">
        <v>140</v>
      </c>
      <c r="D235" t="s">
        <v>1164</v>
      </c>
    </row>
    <row r="236" spans="1:4" x14ac:dyDescent="0.2">
      <c r="A236" t="str">
        <f>C236*10&amp;COUNTIF($C$2:C236,C236)</f>
        <v>14104</v>
      </c>
      <c r="B236" s="5" t="s">
        <v>1520</v>
      </c>
      <c r="C236">
        <v>141</v>
      </c>
      <c r="D236" t="s">
        <v>1165</v>
      </c>
    </row>
    <row r="237" spans="1:4" x14ac:dyDescent="0.2">
      <c r="A237" t="str">
        <f>C237*10&amp;COUNTIF($C$2:C237,C237)</f>
        <v>14204</v>
      </c>
      <c r="B237" s="5" t="s">
        <v>1521</v>
      </c>
      <c r="C237">
        <v>142</v>
      </c>
      <c r="D237" t="s">
        <v>1166</v>
      </c>
    </row>
    <row r="238" spans="1:4" x14ac:dyDescent="0.2">
      <c r="A238" t="str">
        <f>C238*10&amp;COUNTIF($C$2:C238,C238)</f>
        <v>14304</v>
      </c>
      <c r="B238" s="5" t="s">
        <v>1522</v>
      </c>
      <c r="C238">
        <v>143</v>
      </c>
      <c r="D238" t="s">
        <v>1167</v>
      </c>
    </row>
    <row r="239" spans="1:4" x14ac:dyDescent="0.2">
      <c r="A239" t="str">
        <f>C239*10&amp;COUNTIF($C$2:C239,C239)</f>
        <v>14404</v>
      </c>
      <c r="B239" s="5" t="s">
        <v>1523</v>
      </c>
      <c r="C239">
        <v>144</v>
      </c>
      <c r="D239" t="s">
        <v>1168</v>
      </c>
    </row>
    <row r="240" spans="1:4" x14ac:dyDescent="0.2">
      <c r="A240" t="str">
        <f>C240*10&amp;COUNTIF($C$2:C240,C240)</f>
        <v>14504</v>
      </c>
      <c r="B240" s="5" t="s">
        <v>1524</v>
      </c>
      <c r="C240">
        <v>145</v>
      </c>
      <c r="D240" t="s">
        <v>1169</v>
      </c>
    </row>
    <row r="241" spans="1:4" x14ac:dyDescent="0.2">
      <c r="A241" t="str">
        <f>C241*10&amp;COUNTIF($C$2:C241,C241)</f>
        <v>14604</v>
      </c>
      <c r="B241" s="5" t="s">
        <v>1525</v>
      </c>
      <c r="C241">
        <v>146</v>
      </c>
      <c r="D241" t="s">
        <v>1170</v>
      </c>
    </row>
    <row r="242" spans="1:4" x14ac:dyDescent="0.2">
      <c r="A242" t="str">
        <f>C242*10&amp;COUNTIF($C$2:C242,C242)</f>
        <v>14704</v>
      </c>
      <c r="B242" s="5" t="s">
        <v>1526</v>
      </c>
      <c r="C242">
        <v>147</v>
      </c>
      <c r="D242" t="s">
        <v>1171</v>
      </c>
    </row>
    <row r="243" spans="1:4" x14ac:dyDescent="0.2">
      <c r="A243" t="str">
        <f>C243*10&amp;COUNTIF($C$2:C243,C243)</f>
        <v>14804</v>
      </c>
      <c r="B243" s="5" t="s">
        <v>1527</v>
      </c>
      <c r="C243">
        <v>148</v>
      </c>
      <c r="D243" t="s">
        <v>1172</v>
      </c>
    </row>
    <row r="244" spans="1:4" x14ac:dyDescent="0.2">
      <c r="A244" t="str">
        <f>C244*10&amp;COUNTIF($C$2:C244,C244)</f>
        <v>14904</v>
      </c>
      <c r="B244" s="5" t="s">
        <v>1528</v>
      </c>
      <c r="C244">
        <v>149</v>
      </c>
      <c r="D244" t="s">
        <v>1173</v>
      </c>
    </row>
    <row r="245" spans="1:4" x14ac:dyDescent="0.2">
      <c r="A245" t="str">
        <f>C245*10&amp;COUNTIF($C$2:C245,C245)</f>
        <v>15004</v>
      </c>
      <c r="B245" s="5" t="s">
        <v>1529</v>
      </c>
      <c r="C245">
        <v>150</v>
      </c>
      <c r="D245" t="s">
        <v>1174</v>
      </c>
    </row>
    <row r="246" spans="1:4" x14ac:dyDescent="0.2">
      <c r="A246" t="str">
        <f>C246*10&amp;COUNTIF($C$2:C246,C246)</f>
        <v>15104</v>
      </c>
      <c r="B246" s="5" t="s">
        <v>1530</v>
      </c>
      <c r="C246">
        <v>151</v>
      </c>
      <c r="D246" t="s">
        <v>1175</v>
      </c>
    </row>
    <row r="247" spans="1:4" x14ac:dyDescent="0.2">
      <c r="A247" t="str">
        <f>C247*10&amp;COUNTIF($C$2:C247,C247)</f>
        <v>15204</v>
      </c>
      <c r="B247" s="5" t="s">
        <v>1531</v>
      </c>
      <c r="C247">
        <v>152</v>
      </c>
      <c r="D247" t="s">
        <v>1176</v>
      </c>
    </row>
    <row r="248" spans="1:4" x14ac:dyDescent="0.2">
      <c r="A248" t="str">
        <f>C248*10&amp;COUNTIF($C$2:C248,C248)</f>
        <v>15304</v>
      </c>
      <c r="B248" s="5" t="s">
        <v>1532</v>
      </c>
      <c r="C248">
        <v>153</v>
      </c>
      <c r="D248" t="s">
        <v>1177</v>
      </c>
    </row>
    <row r="249" spans="1:4" x14ac:dyDescent="0.2">
      <c r="A249" t="str">
        <f>C249*10&amp;COUNTIF($C$2:C249,C249)</f>
        <v>15404</v>
      </c>
      <c r="B249" s="5" t="s">
        <v>1533</v>
      </c>
      <c r="C249">
        <v>154</v>
      </c>
      <c r="D249" t="s">
        <v>1178</v>
      </c>
    </row>
    <row r="250" spans="1:4" x14ac:dyDescent="0.2">
      <c r="A250" t="str">
        <f>C250*10&amp;COUNTIF($C$2:C250,C250)</f>
        <v>15504</v>
      </c>
      <c r="B250" s="5" t="s">
        <v>1534</v>
      </c>
      <c r="C250">
        <v>155</v>
      </c>
      <c r="D250" t="s">
        <v>1179</v>
      </c>
    </row>
    <row r="251" spans="1:4" x14ac:dyDescent="0.2">
      <c r="A251" t="str">
        <f>C251*10&amp;COUNTIF($C$2:C251,C251)</f>
        <v>15601</v>
      </c>
      <c r="B251" s="5" t="s">
        <v>1535</v>
      </c>
      <c r="C251">
        <v>156</v>
      </c>
      <c r="D251" t="s">
        <v>761</v>
      </c>
    </row>
    <row r="252" spans="1:4" x14ac:dyDescent="0.2">
      <c r="A252" t="str">
        <f>C252*10&amp;COUNTIF($C$2:C252,C252)</f>
        <v>15602</v>
      </c>
      <c r="B252" s="5" t="s">
        <v>1536</v>
      </c>
      <c r="C252">
        <v>156</v>
      </c>
      <c r="D252" t="s">
        <v>762</v>
      </c>
    </row>
    <row r="253" spans="1:4" x14ac:dyDescent="0.2">
      <c r="A253" t="str">
        <f>C253*10&amp;COUNTIF($C$2:C253,C253)</f>
        <v>15603</v>
      </c>
      <c r="B253" s="5" t="s">
        <v>1537</v>
      </c>
      <c r="C253">
        <v>156</v>
      </c>
      <c r="D253" t="s">
        <v>763</v>
      </c>
    </row>
    <row r="254" spans="1:4" x14ac:dyDescent="0.2">
      <c r="A254" t="str">
        <f>C254*10&amp;COUNTIF($C$2:C254,C254)</f>
        <v>15604</v>
      </c>
      <c r="B254" s="5" t="s">
        <v>1538</v>
      </c>
      <c r="C254">
        <v>156</v>
      </c>
      <c r="D254" t="s">
        <v>764</v>
      </c>
    </row>
    <row r="255" spans="1:4" x14ac:dyDescent="0.2">
      <c r="A255" t="str">
        <f>C255*10&amp;COUNTIF($C$2:C255,C255)</f>
        <v>15605</v>
      </c>
      <c r="B255" s="5" t="s">
        <v>1539</v>
      </c>
      <c r="C255">
        <v>156</v>
      </c>
      <c r="D255" t="s">
        <v>765</v>
      </c>
    </row>
    <row r="256" spans="1:4" x14ac:dyDescent="0.2">
      <c r="A256" t="str">
        <f>C256*10&amp;COUNTIF($C$2:C256,C256)</f>
        <v>15606</v>
      </c>
      <c r="B256" s="5" t="s">
        <v>1540</v>
      </c>
      <c r="C256">
        <v>156</v>
      </c>
      <c r="D256" t="s">
        <v>766</v>
      </c>
    </row>
    <row r="257" spans="1:4" x14ac:dyDescent="0.2">
      <c r="A257" t="str">
        <f>C257*10&amp;COUNTIF($C$2:C257,C257)</f>
        <v>15607</v>
      </c>
      <c r="B257" s="5" t="s">
        <v>1541</v>
      </c>
      <c r="C257">
        <v>156</v>
      </c>
      <c r="D257" t="s">
        <v>767</v>
      </c>
    </row>
    <row r="258" spans="1:4" x14ac:dyDescent="0.2">
      <c r="A258" t="str">
        <f>C258*10&amp;COUNTIF($C$2:C258,C258)</f>
        <v>15608</v>
      </c>
      <c r="B258" s="5" t="s">
        <v>1542</v>
      </c>
      <c r="C258">
        <v>156</v>
      </c>
      <c r="D258" t="s">
        <v>768</v>
      </c>
    </row>
    <row r="259" spans="1:4" x14ac:dyDescent="0.2">
      <c r="A259" t="str">
        <f>C259*10&amp;COUNTIF($C$2:C259,C259)</f>
        <v>15701</v>
      </c>
      <c r="B259" s="5" t="s">
        <v>1543</v>
      </c>
      <c r="C259">
        <v>157</v>
      </c>
      <c r="D259" t="s">
        <v>769</v>
      </c>
    </row>
    <row r="260" spans="1:4" x14ac:dyDescent="0.2">
      <c r="A260" t="str">
        <f>C260*10&amp;COUNTIF($C$2:C260,C260)</f>
        <v>15702</v>
      </c>
      <c r="B260" s="5" t="s">
        <v>1544</v>
      </c>
      <c r="C260">
        <v>157</v>
      </c>
      <c r="D260" t="s">
        <v>770</v>
      </c>
    </row>
    <row r="261" spans="1:4" x14ac:dyDescent="0.2">
      <c r="A261" t="str">
        <f>C261*10&amp;COUNTIF($C$2:C261,C261)</f>
        <v>15703</v>
      </c>
      <c r="B261" s="5" t="s">
        <v>1545</v>
      </c>
      <c r="C261">
        <v>157</v>
      </c>
      <c r="D261" t="s">
        <v>771</v>
      </c>
    </row>
    <row r="262" spans="1:4" x14ac:dyDescent="0.2">
      <c r="A262" t="str">
        <f>C262*10&amp;COUNTIF($C$2:C262,C262)</f>
        <v>15704</v>
      </c>
      <c r="B262" s="5" t="s">
        <v>1546</v>
      </c>
      <c r="C262">
        <v>157</v>
      </c>
      <c r="D262" t="s">
        <v>772</v>
      </c>
    </row>
    <row r="263" spans="1:4" x14ac:dyDescent="0.2">
      <c r="A263" t="str">
        <f>C263*10&amp;COUNTIF($C$2:C263,C263)</f>
        <v>15705</v>
      </c>
      <c r="B263" s="5" t="s">
        <v>1547</v>
      </c>
      <c r="C263">
        <v>157</v>
      </c>
      <c r="D263" t="s">
        <v>773</v>
      </c>
    </row>
    <row r="264" spans="1:4" x14ac:dyDescent="0.2">
      <c r="A264" t="str">
        <f>C264*10&amp;COUNTIF($C$2:C264,C264)</f>
        <v>15801</v>
      </c>
      <c r="B264" s="5" t="s">
        <v>1548</v>
      </c>
      <c r="C264">
        <v>158</v>
      </c>
      <c r="D264" t="s">
        <v>774</v>
      </c>
    </row>
    <row r="265" spans="1:4" x14ac:dyDescent="0.2">
      <c r="A265" t="str">
        <f>C265*10&amp;COUNTIF($C$2:C265,C265)</f>
        <v>15802</v>
      </c>
      <c r="B265" s="5" t="s">
        <v>1549</v>
      </c>
      <c r="C265">
        <v>158</v>
      </c>
      <c r="D265" t="s">
        <v>775</v>
      </c>
    </row>
    <row r="266" spans="1:4" x14ac:dyDescent="0.2">
      <c r="A266" t="str">
        <f>C266*10&amp;COUNTIF($C$2:C266,C266)</f>
        <v>15901</v>
      </c>
      <c r="B266" s="5" t="s">
        <v>1550</v>
      </c>
      <c r="C266">
        <v>159</v>
      </c>
      <c r="D266" t="s">
        <v>776</v>
      </c>
    </row>
    <row r="267" spans="1:4" x14ac:dyDescent="0.2">
      <c r="A267" t="str">
        <f>C267*10&amp;COUNTIF($C$2:C267,C267)</f>
        <v>15902</v>
      </c>
      <c r="B267" s="5" t="s">
        <v>1551</v>
      </c>
      <c r="C267">
        <v>159</v>
      </c>
      <c r="D267" t="s">
        <v>777</v>
      </c>
    </row>
    <row r="268" spans="1:4" x14ac:dyDescent="0.2">
      <c r="A268" t="str">
        <f>C268*10&amp;COUNTIF($C$2:C268,C268)</f>
        <v>15903</v>
      </c>
      <c r="B268" s="5" t="s">
        <v>1552</v>
      </c>
      <c r="C268">
        <v>159</v>
      </c>
      <c r="D268" t="s">
        <v>778</v>
      </c>
    </row>
    <row r="269" spans="1:4" x14ac:dyDescent="0.2">
      <c r="A269" t="str">
        <f>C269*10&amp;COUNTIF($C$2:C269,C269)</f>
        <v>16001</v>
      </c>
      <c r="B269" s="5" t="s">
        <v>1553</v>
      </c>
      <c r="C269">
        <v>160</v>
      </c>
      <c r="D269" t="s">
        <v>779</v>
      </c>
    </row>
    <row r="270" spans="1:4" x14ac:dyDescent="0.2">
      <c r="A270" t="str">
        <f>C270*10&amp;COUNTIF($C$2:C270,C270)</f>
        <v>16002</v>
      </c>
      <c r="B270" s="5" t="s">
        <v>1554</v>
      </c>
      <c r="C270">
        <v>160</v>
      </c>
      <c r="D270" t="s">
        <v>780</v>
      </c>
    </row>
    <row r="271" spans="1:4" x14ac:dyDescent="0.2">
      <c r="A271" t="str">
        <f>C271*10&amp;COUNTIF($C$2:C271,C271)</f>
        <v>16003</v>
      </c>
      <c r="B271" s="5" t="s">
        <v>1555</v>
      </c>
      <c r="C271">
        <v>160</v>
      </c>
      <c r="D271" t="s">
        <v>781</v>
      </c>
    </row>
    <row r="272" spans="1:4" x14ac:dyDescent="0.2">
      <c r="A272" t="str">
        <f>C272*10&amp;COUNTIF($C$2:C272,C272)</f>
        <v>16004</v>
      </c>
      <c r="B272" s="5" t="s">
        <v>1556</v>
      </c>
      <c r="C272">
        <v>160</v>
      </c>
      <c r="D272" t="s">
        <v>782</v>
      </c>
    </row>
    <row r="273" spans="1:4" x14ac:dyDescent="0.2">
      <c r="A273" t="str">
        <f>C273*10&amp;COUNTIF($C$2:C273,C273)</f>
        <v>16101</v>
      </c>
      <c r="B273" s="5" t="s">
        <v>1557</v>
      </c>
      <c r="C273">
        <v>161</v>
      </c>
      <c r="D273" t="s">
        <v>783</v>
      </c>
    </row>
    <row r="274" spans="1:4" x14ac:dyDescent="0.2">
      <c r="A274" t="str">
        <f>C274*10&amp;COUNTIF($C$2:C274,C274)</f>
        <v>16201</v>
      </c>
      <c r="B274" s="5" t="s">
        <v>1558</v>
      </c>
      <c r="C274">
        <v>162</v>
      </c>
      <c r="D274" t="s">
        <v>819</v>
      </c>
    </row>
    <row r="275" spans="1:4" x14ac:dyDescent="0.2">
      <c r="A275" t="str">
        <f>C275*10&amp;COUNTIF($C$2:C275,C275)</f>
        <v>16202</v>
      </c>
      <c r="B275" s="5" t="s">
        <v>1559</v>
      </c>
      <c r="C275">
        <v>162</v>
      </c>
      <c r="D275" t="s">
        <v>820</v>
      </c>
    </row>
    <row r="276" spans="1:4" x14ac:dyDescent="0.2">
      <c r="A276" t="str">
        <f>C276*10&amp;COUNTIF($C$2:C276,C276)</f>
        <v>16203</v>
      </c>
      <c r="B276" s="5" t="s">
        <v>1560</v>
      </c>
      <c r="C276">
        <v>162</v>
      </c>
      <c r="D276" t="s">
        <v>821</v>
      </c>
    </row>
    <row r="277" spans="1:4" x14ac:dyDescent="0.2">
      <c r="A277" t="str">
        <f>C277*10&amp;COUNTIF($C$2:C277,C277)</f>
        <v>16204</v>
      </c>
      <c r="B277" s="5" t="s">
        <v>1561</v>
      </c>
      <c r="C277">
        <v>162</v>
      </c>
      <c r="D277" t="s">
        <v>822</v>
      </c>
    </row>
    <row r="278" spans="1:4" x14ac:dyDescent="0.2">
      <c r="A278" t="str">
        <f>C278*10&amp;COUNTIF($C$2:C278,C278)</f>
        <v>16205</v>
      </c>
      <c r="B278" s="5" t="s">
        <v>1562</v>
      </c>
      <c r="C278">
        <v>162</v>
      </c>
      <c r="D278" t="s">
        <v>823</v>
      </c>
    </row>
    <row r="279" spans="1:4" x14ac:dyDescent="0.2">
      <c r="A279" t="str">
        <f>C279*10&amp;COUNTIF($C$2:C279,C279)</f>
        <v>16206</v>
      </c>
      <c r="B279" s="5" t="s">
        <v>1563</v>
      </c>
      <c r="C279">
        <v>162</v>
      </c>
      <c r="D279" t="s">
        <v>824</v>
      </c>
    </row>
    <row r="280" spans="1:4" x14ac:dyDescent="0.2">
      <c r="A280" t="str">
        <f>C280*10&amp;COUNTIF($C$2:C280,C280)</f>
        <v>16207</v>
      </c>
      <c r="B280" s="5" t="s">
        <v>1564</v>
      </c>
      <c r="C280">
        <v>162</v>
      </c>
      <c r="D280" t="s">
        <v>825</v>
      </c>
    </row>
    <row r="281" spans="1:4" x14ac:dyDescent="0.2">
      <c r="A281" t="str">
        <f>C281*10&amp;COUNTIF($C$2:C281,C281)</f>
        <v>16208</v>
      </c>
      <c r="B281" s="5" t="s">
        <v>1565</v>
      </c>
      <c r="C281">
        <v>162</v>
      </c>
      <c r="D281" t="s">
        <v>826</v>
      </c>
    </row>
    <row r="282" spans="1:4" x14ac:dyDescent="0.2">
      <c r="A282" t="str">
        <f>C282*10&amp;COUNTIF($C$2:C282,C282)</f>
        <v>16209</v>
      </c>
      <c r="B282" s="5" t="s">
        <v>1566</v>
      </c>
      <c r="C282">
        <v>162</v>
      </c>
      <c r="D282" t="s">
        <v>827</v>
      </c>
    </row>
    <row r="283" spans="1:4" x14ac:dyDescent="0.2">
      <c r="A283" t="str">
        <f>C283*10&amp;COUNTIF($C$2:C283,C283)</f>
        <v>162010</v>
      </c>
      <c r="B283" s="5" t="s">
        <v>1567</v>
      </c>
      <c r="C283">
        <v>162</v>
      </c>
      <c r="D283" t="s">
        <v>828</v>
      </c>
    </row>
    <row r="284" spans="1:4" x14ac:dyDescent="0.2">
      <c r="A284" t="str">
        <f>C284*10&amp;COUNTIF($C$2:C284,C284)</f>
        <v>162011</v>
      </c>
      <c r="B284" s="5" t="s">
        <v>1568</v>
      </c>
      <c r="C284">
        <v>162</v>
      </c>
      <c r="D284" t="s">
        <v>829</v>
      </c>
    </row>
    <row r="285" spans="1:4" x14ac:dyDescent="0.2">
      <c r="A285" t="str">
        <f>C285*10&amp;COUNTIF($C$2:C285,C285)</f>
        <v>162012</v>
      </c>
      <c r="B285" s="5" t="s">
        <v>1569</v>
      </c>
      <c r="C285">
        <v>162</v>
      </c>
      <c r="D285" t="s">
        <v>830</v>
      </c>
    </row>
    <row r="286" spans="1:4" x14ac:dyDescent="0.2">
      <c r="A286" t="str">
        <f>C286*10&amp;COUNTIF($C$2:C286,C286)</f>
        <v>16301</v>
      </c>
      <c r="B286" s="5" t="s">
        <v>1570</v>
      </c>
      <c r="C286">
        <v>163</v>
      </c>
      <c r="D286" t="s">
        <v>1180</v>
      </c>
    </row>
    <row r="287" spans="1:4" x14ac:dyDescent="0.2">
      <c r="A287" t="str">
        <f>C287*10&amp;COUNTIF($C$2:C287,C287)</f>
        <v>16302</v>
      </c>
      <c r="B287" s="5" t="s">
        <v>1571</v>
      </c>
      <c r="C287">
        <v>163</v>
      </c>
      <c r="D287" t="s">
        <v>1181</v>
      </c>
    </row>
    <row r="288" spans="1:4" x14ac:dyDescent="0.2">
      <c r="A288" t="str">
        <f>C288*10&amp;COUNTIF($C$2:C288,C288)</f>
        <v>16303</v>
      </c>
      <c r="B288" s="5" t="s">
        <v>1572</v>
      </c>
      <c r="C288">
        <v>163</v>
      </c>
      <c r="D288" t="s">
        <v>1182</v>
      </c>
    </row>
    <row r="289" spans="1:4" x14ac:dyDescent="0.2">
      <c r="A289" t="str">
        <f>C289*10&amp;COUNTIF($C$2:C289,C289)</f>
        <v>16304</v>
      </c>
      <c r="B289" s="5" t="s">
        <v>1573</v>
      </c>
      <c r="C289">
        <v>163</v>
      </c>
      <c r="D289" t="s">
        <v>1183</v>
      </c>
    </row>
    <row r="290" spans="1:4" x14ac:dyDescent="0.2">
      <c r="A290" t="str">
        <f>C290*10&amp;COUNTIF($C$2:C290,C290)</f>
        <v>16305</v>
      </c>
      <c r="B290" s="5" t="s">
        <v>1574</v>
      </c>
      <c r="C290">
        <v>163</v>
      </c>
      <c r="D290" t="s">
        <v>1184</v>
      </c>
    </row>
    <row r="291" spans="1:4" x14ac:dyDescent="0.2">
      <c r="A291" t="str">
        <f>C291*10&amp;COUNTIF($C$2:C291,C291)</f>
        <v>16306</v>
      </c>
      <c r="B291" s="5" t="s">
        <v>1575</v>
      </c>
      <c r="C291">
        <v>163</v>
      </c>
      <c r="D291" t="s">
        <v>1185</v>
      </c>
    </row>
    <row r="292" spans="1:4" x14ac:dyDescent="0.2">
      <c r="A292" t="str">
        <f>C292*10&amp;COUNTIF($C$2:C292,C292)</f>
        <v>16307</v>
      </c>
      <c r="B292" s="5" t="s">
        <v>1576</v>
      </c>
      <c r="C292">
        <v>163</v>
      </c>
      <c r="D292" t="s">
        <v>1186</v>
      </c>
    </row>
    <row r="293" spans="1:4" x14ac:dyDescent="0.2">
      <c r="A293" t="str">
        <f>C293*10&amp;COUNTIF($C$2:C293,C293)</f>
        <v>16308</v>
      </c>
      <c r="B293" s="5" t="s">
        <v>1577</v>
      </c>
      <c r="C293">
        <v>163</v>
      </c>
      <c r="D293" t="s">
        <v>1187</v>
      </c>
    </row>
    <row r="294" spans="1:4" x14ac:dyDescent="0.2">
      <c r="A294" t="str">
        <f>C294*10&amp;COUNTIF($C$2:C294,C294)</f>
        <v>16309</v>
      </c>
      <c r="B294" s="5" t="s">
        <v>1578</v>
      </c>
      <c r="C294">
        <v>163</v>
      </c>
      <c r="D294" t="s">
        <v>1188</v>
      </c>
    </row>
    <row r="295" spans="1:4" x14ac:dyDescent="0.2">
      <c r="A295" t="str">
        <f>C295*10&amp;COUNTIF($C$2:C295,C295)</f>
        <v>163010</v>
      </c>
      <c r="B295" s="5" t="s">
        <v>1579</v>
      </c>
      <c r="C295">
        <v>163</v>
      </c>
      <c r="D295" t="s">
        <v>1189</v>
      </c>
    </row>
    <row r="296" spans="1:4" x14ac:dyDescent="0.2">
      <c r="A296" t="str">
        <f>C296*10&amp;COUNTIF($C$2:C296,C296)</f>
        <v>163011</v>
      </c>
      <c r="B296" s="5" t="s">
        <v>1580</v>
      </c>
      <c r="C296">
        <v>163</v>
      </c>
      <c r="D296" t="s">
        <v>1190</v>
      </c>
    </row>
    <row r="297" spans="1:4" x14ac:dyDescent="0.2">
      <c r="A297" t="str">
        <f>C297*10&amp;COUNTIF($C$2:C297,C297)</f>
        <v>163012</v>
      </c>
      <c r="B297" s="5" t="s">
        <v>1581</v>
      </c>
      <c r="C297">
        <v>163</v>
      </c>
      <c r="D297" t="s">
        <v>1191</v>
      </c>
    </row>
    <row r="298" spans="1:4" x14ac:dyDescent="0.2">
      <c r="A298" t="str">
        <f>C298*10&amp;COUNTIF($C$2:C298,C298)</f>
        <v>16401</v>
      </c>
      <c r="B298" s="5" t="s">
        <v>1582</v>
      </c>
      <c r="C298">
        <v>164</v>
      </c>
      <c r="D298" t="s">
        <v>1192</v>
      </c>
    </row>
    <row r="299" spans="1:4" x14ac:dyDescent="0.2">
      <c r="A299" t="str">
        <f>C299*10&amp;COUNTIF($C$2:C299,C299)</f>
        <v>16402</v>
      </c>
      <c r="B299" s="5" t="s">
        <v>1583</v>
      </c>
      <c r="C299">
        <v>164</v>
      </c>
      <c r="D299" t="s">
        <v>1193</v>
      </c>
    </row>
    <row r="300" spans="1:4" x14ac:dyDescent="0.2">
      <c r="A300" t="str">
        <f>C300*10&amp;COUNTIF($C$2:C300,C300)</f>
        <v>16403</v>
      </c>
      <c r="B300" s="5" t="s">
        <v>1584</v>
      </c>
      <c r="C300">
        <v>164</v>
      </c>
      <c r="D300" t="s">
        <v>1194</v>
      </c>
    </row>
    <row r="301" spans="1:4" x14ac:dyDescent="0.2">
      <c r="A301" t="str">
        <f>C301*10&amp;COUNTIF($C$2:C301,C301)</f>
        <v>16404</v>
      </c>
      <c r="B301" s="5" t="s">
        <v>1585</v>
      </c>
      <c r="C301">
        <v>164</v>
      </c>
      <c r="D301" t="s">
        <v>1195</v>
      </c>
    </row>
    <row r="302" spans="1:4" x14ac:dyDescent="0.2">
      <c r="A302" t="str">
        <f>C302*10&amp;COUNTIF($C$2:C302,C302)</f>
        <v>16405</v>
      </c>
      <c r="B302" s="5" t="s">
        <v>1586</v>
      </c>
      <c r="C302">
        <v>164</v>
      </c>
      <c r="D302" t="s">
        <v>1196</v>
      </c>
    </row>
    <row r="303" spans="1:4" x14ac:dyDescent="0.2">
      <c r="A303" t="str">
        <f>C303*10&amp;COUNTIF($C$2:C303,C303)</f>
        <v>16406</v>
      </c>
      <c r="B303" s="5" t="s">
        <v>1587</v>
      </c>
      <c r="C303">
        <v>164</v>
      </c>
      <c r="D303" t="s">
        <v>1197</v>
      </c>
    </row>
    <row r="304" spans="1:4" x14ac:dyDescent="0.2">
      <c r="A304" t="str">
        <f>C304*10&amp;COUNTIF($C$2:C304,C304)</f>
        <v>16407</v>
      </c>
      <c r="B304" s="5" t="s">
        <v>1588</v>
      </c>
      <c r="C304">
        <v>164</v>
      </c>
      <c r="D304" t="s">
        <v>1198</v>
      </c>
    </row>
    <row r="305" spans="1:4" x14ac:dyDescent="0.2">
      <c r="A305" t="str">
        <f>C305*10&amp;COUNTIF($C$2:C305,C305)</f>
        <v>16408</v>
      </c>
      <c r="B305" s="5" t="s">
        <v>1589</v>
      </c>
      <c r="C305">
        <v>164</v>
      </c>
      <c r="D305" t="s">
        <v>1199</v>
      </c>
    </row>
    <row r="306" spans="1:4" x14ac:dyDescent="0.2">
      <c r="A306" t="str">
        <f>C306*10&amp;COUNTIF($C$2:C306,C306)</f>
        <v>16409</v>
      </c>
      <c r="B306" s="5" t="s">
        <v>1590</v>
      </c>
      <c r="C306">
        <v>164</v>
      </c>
      <c r="D306" t="s">
        <v>1200</v>
      </c>
    </row>
    <row r="307" spans="1:4" x14ac:dyDescent="0.2">
      <c r="A307" t="str">
        <f>C307*10&amp;COUNTIF($C$2:C307,C307)</f>
        <v>164010</v>
      </c>
      <c r="B307" s="5" t="s">
        <v>1591</v>
      </c>
      <c r="C307">
        <v>164</v>
      </c>
      <c r="D307" t="s">
        <v>1201</v>
      </c>
    </row>
    <row r="308" spans="1:4" x14ac:dyDescent="0.2">
      <c r="A308" t="str">
        <f>C308*10&amp;COUNTIF($C$2:C308,C308)</f>
        <v>164011</v>
      </c>
      <c r="B308" s="5" t="s">
        <v>1592</v>
      </c>
      <c r="C308">
        <v>164</v>
      </c>
      <c r="D308" t="s">
        <v>1202</v>
      </c>
    </row>
    <row r="309" spans="1:4" x14ac:dyDescent="0.2">
      <c r="A309" t="str">
        <f>C309*10&amp;COUNTIF($C$2:C309,C309)</f>
        <v>164012</v>
      </c>
      <c r="B309" s="5" t="s">
        <v>1593</v>
      </c>
      <c r="C309">
        <v>164</v>
      </c>
      <c r="D309" t="s">
        <v>1203</v>
      </c>
    </row>
    <row r="310" spans="1:4" x14ac:dyDescent="0.2">
      <c r="A310" t="str">
        <f>C310*10&amp;COUNTIF($C$2:C310,C310)</f>
        <v>16501</v>
      </c>
      <c r="B310" s="5" t="s">
        <v>1594</v>
      </c>
      <c r="C310">
        <v>165</v>
      </c>
      <c r="D310" t="s">
        <v>1204</v>
      </c>
    </row>
    <row r="311" spans="1:4" x14ac:dyDescent="0.2">
      <c r="A311" t="str">
        <f>C311*10&amp;COUNTIF($C$2:C311,C311)</f>
        <v>16502</v>
      </c>
      <c r="B311" s="5" t="s">
        <v>1595</v>
      </c>
      <c r="C311">
        <v>165</v>
      </c>
      <c r="D311" t="s">
        <v>1205</v>
      </c>
    </row>
    <row r="312" spans="1:4" x14ac:dyDescent="0.2">
      <c r="A312" t="str">
        <f>C312*10&amp;COUNTIF($C$2:C312,C312)</f>
        <v>16503</v>
      </c>
      <c r="B312" s="5" t="s">
        <v>1596</v>
      </c>
      <c r="C312">
        <v>165</v>
      </c>
      <c r="D312" t="s">
        <v>1206</v>
      </c>
    </row>
    <row r="313" spans="1:4" x14ac:dyDescent="0.2">
      <c r="A313" t="str">
        <f>C313*10&amp;COUNTIF($C$2:C313,C313)</f>
        <v>16504</v>
      </c>
      <c r="B313" s="5" t="s">
        <v>1597</v>
      </c>
      <c r="C313">
        <v>165</v>
      </c>
      <c r="D313" t="s">
        <v>1207</v>
      </c>
    </row>
    <row r="314" spans="1:4" x14ac:dyDescent="0.2">
      <c r="A314" t="str">
        <f>C314*10&amp;COUNTIF($C$2:C314,C314)</f>
        <v>16505</v>
      </c>
      <c r="B314" s="5" t="s">
        <v>1598</v>
      </c>
      <c r="C314">
        <v>165</v>
      </c>
      <c r="D314" t="s">
        <v>1208</v>
      </c>
    </row>
    <row r="315" spans="1:4" x14ac:dyDescent="0.2">
      <c r="A315" t="str">
        <f>C315*10&amp;COUNTIF($C$2:C315,C315)</f>
        <v>16506</v>
      </c>
      <c r="B315" s="5" t="s">
        <v>1599</v>
      </c>
      <c r="C315">
        <v>165</v>
      </c>
      <c r="D315" t="s">
        <v>1209</v>
      </c>
    </row>
    <row r="316" spans="1:4" x14ac:dyDescent="0.2">
      <c r="A316" t="str">
        <f>C316*10&amp;COUNTIF($C$2:C316,C316)</f>
        <v>16507</v>
      </c>
      <c r="B316" s="5" t="s">
        <v>1600</v>
      </c>
      <c r="C316">
        <v>165</v>
      </c>
      <c r="D316" t="s">
        <v>1210</v>
      </c>
    </row>
    <row r="317" spans="1:4" x14ac:dyDescent="0.2">
      <c r="A317" t="str">
        <f>C317*10&amp;COUNTIF($C$2:C317,C317)</f>
        <v>16508</v>
      </c>
      <c r="B317" s="5" t="s">
        <v>1601</v>
      </c>
      <c r="C317">
        <v>165</v>
      </c>
      <c r="D317" t="s">
        <v>1211</v>
      </c>
    </row>
    <row r="318" spans="1:4" x14ac:dyDescent="0.2">
      <c r="A318" t="str">
        <f>C318*10&amp;COUNTIF($C$2:C318,C318)</f>
        <v>16509</v>
      </c>
      <c r="B318" s="5" t="s">
        <v>1602</v>
      </c>
      <c r="C318">
        <v>165</v>
      </c>
      <c r="D318" t="s">
        <v>1212</v>
      </c>
    </row>
    <row r="319" spans="1:4" x14ac:dyDescent="0.2">
      <c r="A319" t="str">
        <f>C319*10&amp;COUNTIF($C$2:C319,C319)</f>
        <v>165010</v>
      </c>
      <c r="B319" s="5" t="s">
        <v>1603</v>
      </c>
      <c r="C319">
        <v>165</v>
      </c>
      <c r="D319" t="s">
        <v>1213</v>
      </c>
    </row>
    <row r="320" spans="1:4" x14ac:dyDescent="0.2">
      <c r="A320" t="str">
        <f>C320*10&amp;COUNTIF($C$2:C320,C320)</f>
        <v>165011</v>
      </c>
      <c r="B320" s="5" t="s">
        <v>1604</v>
      </c>
      <c r="C320">
        <v>165</v>
      </c>
      <c r="D320" t="s">
        <v>1214</v>
      </c>
    </row>
    <row r="321" spans="1:4" x14ac:dyDescent="0.2">
      <c r="A321" t="str">
        <f>C321*10&amp;COUNTIF($C$2:C321,C321)</f>
        <v>165012</v>
      </c>
      <c r="B321" s="5" t="s">
        <v>1605</v>
      </c>
      <c r="C321">
        <v>165</v>
      </c>
      <c r="D321" t="s">
        <v>1215</v>
      </c>
    </row>
    <row r="322" spans="1:4" x14ac:dyDescent="0.2">
      <c r="A322" t="str">
        <f>C322*10&amp;COUNTIF($C$2:C322,C322)</f>
        <v>16601</v>
      </c>
      <c r="B322" s="5" t="s">
        <v>1606</v>
      </c>
      <c r="C322">
        <v>166</v>
      </c>
      <c r="D322" t="s">
        <v>1216</v>
      </c>
    </row>
    <row r="323" spans="1:4" x14ac:dyDescent="0.2">
      <c r="A323" t="str">
        <f>C323*10&amp;COUNTIF($C$2:C323,C323)</f>
        <v>16602</v>
      </c>
      <c r="B323" s="5" t="s">
        <v>1607</v>
      </c>
      <c r="C323">
        <v>166</v>
      </c>
      <c r="D323" t="s">
        <v>1217</v>
      </c>
    </row>
    <row r="324" spans="1:4" x14ac:dyDescent="0.2">
      <c r="A324" t="str">
        <f>C324*10&amp;COUNTIF($C$2:C324,C324)</f>
        <v>16603</v>
      </c>
      <c r="B324" s="5" t="s">
        <v>1608</v>
      </c>
      <c r="C324">
        <v>166</v>
      </c>
      <c r="D324" t="s">
        <v>1218</v>
      </c>
    </row>
    <row r="325" spans="1:4" x14ac:dyDescent="0.2">
      <c r="A325" t="str">
        <f>C325*10&amp;COUNTIF($C$2:C325,C325)</f>
        <v>16604</v>
      </c>
      <c r="B325" s="5" t="s">
        <v>1609</v>
      </c>
      <c r="C325">
        <v>166</v>
      </c>
      <c r="D325" t="s">
        <v>1219</v>
      </c>
    </row>
    <row r="326" spans="1:4" x14ac:dyDescent="0.2">
      <c r="A326" t="str">
        <f>C326*10&amp;COUNTIF($C$2:C326,C326)</f>
        <v>16605</v>
      </c>
      <c r="B326" s="5" t="s">
        <v>1610</v>
      </c>
      <c r="C326">
        <v>166</v>
      </c>
      <c r="D326" t="s">
        <v>1220</v>
      </c>
    </row>
    <row r="327" spans="1:4" x14ac:dyDescent="0.2">
      <c r="A327" t="str">
        <f>C327*10&amp;COUNTIF($C$2:C327,C327)</f>
        <v>16606</v>
      </c>
      <c r="B327" s="5" t="s">
        <v>1611</v>
      </c>
      <c r="C327">
        <v>166</v>
      </c>
      <c r="D327" t="s">
        <v>1221</v>
      </c>
    </row>
    <row r="328" spans="1:4" x14ac:dyDescent="0.2">
      <c r="A328" t="str">
        <f>C328*10&amp;COUNTIF($C$2:C328,C328)</f>
        <v>16607</v>
      </c>
      <c r="B328" s="5" t="s">
        <v>1612</v>
      </c>
      <c r="C328">
        <v>166</v>
      </c>
      <c r="D328" t="s">
        <v>1222</v>
      </c>
    </row>
    <row r="329" spans="1:4" x14ac:dyDescent="0.2">
      <c r="A329" t="str">
        <f>C329*10&amp;COUNTIF($C$2:C329,C329)</f>
        <v>16608</v>
      </c>
      <c r="B329" s="5" t="s">
        <v>1613</v>
      </c>
      <c r="C329">
        <v>166</v>
      </c>
      <c r="D329" t="s">
        <v>1223</v>
      </c>
    </row>
    <row r="330" spans="1:4" x14ac:dyDescent="0.2">
      <c r="A330" t="str">
        <f>C330*10&amp;COUNTIF($C$2:C330,C330)</f>
        <v>16609</v>
      </c>
      <c r="B330" s="5" t="s">
        <v>1614</v>
      </c>
      <c r="C330">
        <v>166</v>
      </c>
      <c r="D330" t="s">
        <v>1224</v>
      </c>
    </row>
    <row r="331" spans="1:4" x14ac:dyDescent="0.2">
      <c r="A331" t="str">
        <f>C331*10&amp;COUNTIF($C$2:C331,C331)</f>
        <v>166010</v>
      </c>
      <c r="B331" s="5" t="s">
        <v>1615</v>
      </c>
      <c r="C331">
        <v>166</v>
      </c>
      <c r="D331" t="s">
        <v>1225</v>
      </c>
    </row>
    <row r="332" spans="1:4" x14ac:dyDescent="0.2">
      <c r="A332" t="str">
        <f>C332*10&amp;COUNTIF($C$2:C332,C332)</f>
        <v>166011</v>
      </c>
      <c r="B332" s="5" t="s">
        <v>1616</v>
      </c>
      <c r="C332">
        <v>166</v>
      </c>
      <c r="D332" t="s">
        <v>1226</v>
      </c>
    </row>
    <row r="333" spans="1:4" x14ac:dyDescent="0.2">
      <c r="A333" t="str">
        <f>C333*10&amp;COUNTIF($C$2:C333,C333)</f>
        <v>166012</v>
      </c>
      <c r="B333" s="5" t="s">
        <v>1617</v>
      </c>
      <c r="C333">
        <v>166</v>
      </c>
      <c r="D333" t="s">
        <v>1227</v>
      </c>
    </row>
    <row r="334" spans="1:4" x14ac:dyDescent="0.2">
      <c r="A334" t="str">
        <f>C334*10&amp;COUNTIF($C$2:C334,C334)</f>
        <v>16701</v>
      </c>
      <c r="B334" s="5" t="s">
        <v>1618</v>
      </c>
      <c r="C334">
        <v>167</v>
      </c>
      <c r="D334" t="s">
        <v>1228</v>
      </c>
    </row>
    <row r="335" spans="1:4" x14ac:dyDescent="0.2">
      <c r="A335" t="str">
        <f>C335*10&amp;COUNTIF($C$2:C335,C335)</f>
        <v>16702</v>
      </c>
      <c r="B335" s="5" t="s">
        <v>1619</v>
      </c>
      <c r="C335">
        <v>167</v>
      </c>
      <c r="D335" t="s">
        <v>1229</v>
      </c>
    </row>
    <row r="336" spans="1:4" x14ac:dyDescent="0.2">
      <c r="A336" t="str">
        <f>C336*10&amp;COUNTIF($C$2:C336,C336)</f>
        <v>16703</v>
      </c>
      <c r="B336" s="5" t="s">
        <v>1620</v>
      </c>
      <c r="C336">
        <v>167</v>
      </c>
      <c r="D336" t="s">
        <v>1230</v>
      </c>
    </row>
    <row r="337" spans="1:4" x14ac:dyDescent="0.2">
      <c r="A337" t="str">
        <f>C337*10&amp;COUNTIF($C$2:C337,C337)</f>
        <v>16704</v>
      </c>
      <c r="B337" s="5" t="s">
        <v>1621</v>
      </c>
      <c r="C337">
        <v>167</v>
      </c>
      <c r="D337" t="s">
        <v>1231</v>
      </c>
    </row>
    <row r="338" spans="1:4" x14ac:dyDescent="0.2">
      <c r="A338" t="str">
        <f>C338*10&amp;COUNTIF($C$2:C338,C338)</f>
        <v>16705</v>
      </c>
      <c r="B338" s="5" t="s">
        <v>1622</v>
      </c>
      <c r="C338">
        <v>167</v>
      </c>
      <c r="D338" t="s">
        <v>1232</v>
      </c>
    </row>
    <row r="339" spans="1:4" x14ac:dyDescent="0.2">
      <c r="A339" t="str">
        <f>C339*10&amp;COUNTIF($C$2:C339,C339)</f>
        <v>16706</v>
      </c>
      <c r="B339" s="5" t="s">
        <v>1623</v>
      </c>
      <c r="C339">
        <v>167</v>
      </c>
      <c r="D339" t="s">
        <v>1233</v>
      </c>
    </row>
    <row r="340" spans="1:4" x14ac:dyDescent="0.2">
      <c r="A340" t="str">
        <f>C340*10&amp;COUNTIF($C$2:C340,C340)</f>
        <v>16707</v>
      </c>
      <c r="B340" s="5" t="s">
        <v>1624</v>
      </c>
      <c r="C340">
        <v>167</v>
      </c>
      <c r="D340" t="s">
        <v>1234</v>
      </c>
    </row>
    <row r="341" spans="1:4" x14ac:dyDescent="0.2">
      <c r="A341" t="str">
        <f>C341*10&amp;COUNTIF($C$2:C341,C341)</f>
        <v>16708</v>
      </c>
      <c r="B341" s="5" t="s">
        <v>1625</v>
      </c>
      <c r="C341">
        <v>167</v>
      </c>
      <c r="D341" t="s">
        <v>1235</v>
      </c>
    </row>
    <row r="342" spans="1:4" x14ac:dyDescent="0.2">
      <c r="A342" t="str">
        <f>C342*10&amp;COUNTIF($C$2:C342,C342)</f>
        <v>16709</v>
      </c>
      <c r="B342" s="5" t="s">
        <v>1626</v>
      </c>
      <c r="C342">
        <v>167</v>
      </c>
      <c r="D342" t="s">
        <v>1236</v>
      </c>
    </row>
    <row r="343" spans="1:4" x14ac:dyDescent="0.2">
      <c r="A343" t="str">
        <f>C343*10&amp;COUNTIF($C$2:C343,C343)</f>
        <v>167010</v>
      </c>
      <c r="B343" s="5" t="s">
        <v>1627</v>
      </c>
      <c r="C343">
        <v>167</v>
      </c>
      <c r="D343" t="s">
        <v>1237</v>
      </c>
    </row>
    <row r="344" spans="1:4" x14ac:dyDescent="0.2">
      <c r="A344" t="str">
        <f>C344*10&amp;COUNTIF($C$2:C344,C344)</f>
        <v>167011</v>
      </c>
      <c r="B344" s="5" t="s">
        <v>1628</v>
      </c>
      <c r="C344">
        <v>167</v>
      </c>
      <c r="D344" t="s">
        <v>1238</v>
      </c>
    </row>
    <row r="345" spans="1:4" x14ac:dyDescent="0.2">
      <c r="A345" t="str">
        <f>C345*10&amp;COUNTIF($C$2:C345,C345)</f>
        <v>167012</v>
      </c>
      <c r="B345" s="5" t="s">
        <v>1629</v>
      </c>
      <c r="C345">
        <v>167</v>
      </c>
      <c r="D345" t="s">
        <v>1239</v>
      </c>
    </row>
    <row r="346" spans="1:4" x14ac:dyDescent="0.2">
      <c r="A346" t="str">
        <f>C346*10&amp;COUNTIF($C$2:C346,C346)</f>
        <v>16801</v>
      </c>
      <c r="B346" s="5" t="s">
        <v>1630</v>
      </c>
      <c r="C346">
        <v>168</v>
      </c>
      <c r="D346" t="s">
        <v>1693</v>
      </c>
    </row>
    <row r="347" spans="1:4" x14ac:dyDescent="0.2">
      <c r="A347" t="str">
        <f>C347*10&amp;COUNTIF($C$2:C347,C347)</f>
        <v>16901</v>
      </c>
      <c r="B347" s="5" t="s">
        <v>1631</v>
      </c>
      <c r="C347">
        <v>169</v>
      </c>
      <c r="D347" t="s">
        <v>1694</v>
      </c>
    </row>
    <row r="348" spans="1:4" x14ac:dyDescent="0.2">
      <c r="A348" t="str">
        <f>C348*10&amp;COUNTIF($C$2:C348,C348)</f>
        <v>17001</v>
      </c>
      <c r="B348" s="5" t="s">
        <v>1632</v>
      </c>
      <c r="C348">
        <v>170</v>
      </c>
      <c r="D348" t="s">
        <v>1695</v>
      </c>
    </row>
    <row r="349" spans="1:4" x14ac:dyDescent="0.2">
      <c r="A349" t="str">
        <f>C349*10&amp;COUNTIF($C$2:C349,C349)</f>
        <v>17101</v>
      </c>
      <c r="B349" s="5" t="s">
        <v>1633</v>
      </c>
      <c r="C349">
        <v>171</v>
      </c>
      <c r="D349" t="s">
        <v>1696</v>
      </c>
    </row>
    <row r="350" spans="1:4" x14ac:dyDescent="0.2">
      <c r="A350" t="str">
        <f>C350*10&amp;COUNTIF($C$2:C350,C350)</f>
        <v>17201</v>
      </c>
      <c r="B350" s="5" t="s">
        <v>1634</v>
      </c>
      <c r="C350">
        <v>172</v>
      </c>
      <c r="D350" t="s">
        <v>1697</v>
      </c>
    </row>
    <row r="351" spans="1:4" x14ac:dyDescent="0.2">
      <c r="A351" t="str">
        <f>C351*10&amp;COUNTIF($C$2:C351,C351)</f>
        <v>17301</v>
      </c>
      <c r="B351" s="5" t="s">
        <v>1635</v>
      </c>
      <c r="C351">
        <v>173</v>
      </c>
      <c r="D351" t="s">
        <v>1698</v>
      </c>
    </row>
    <row r="352" spans="1:4" x14ac:dyDescent="0.2">
      <c r="A352" t="str">
        <f>C352*10&amp;COUNTIF($C$2:C352,C352)</f>
        <v>17401</v>
      </c>
      <c r="B352" s="5" t="s">
        <v>1636</v>
      </c>
      <c r="C352">
        <v>174</v>
      </c>
      <c r="D352" t="s">
        <v>1699</v>
      </c>
    </row>
    <row r="353" spans="1:4" x14ac:dyDescent="0.2">
      <c r="A353" t="str">
        <f>C353*10&amp;COUNTIF($C$2:C353,C353)</f>
        <v>17501</v>
      </c>
      <c r="B353" s="5" t="s">
        <v>1637</v>
      </c>
      <c r="C353">
        <v>175</v>
      </c>
      <c r="D353" t="s">
        <v>1700</v>
      </c>
    </row>
    <row r="354" spans="1:4" x14ac:dyDescent="0.2">
      <c r="A354" t="str">
        <f>C354*10&amp;COUNTIF($C$2:C354,C354)</f>
        <v>17601</v>
      </c>
      <c r="B354" s="5" t="s">
        <v>1638</v>
      </c>
      <c r="C354">
        <v>176</v>
      </c>
      <c r="D354" t="s">
        <v>1701</v>
      </c>
    </row>
    <row r="355" spans="1:4" x14ac:dyDescent="0.2">
      <c r="A355" t="str">
        <f>C355*10&amp;COUNTIF($C$2:C355,C355)</f>
        <v>17701</v>
      </c>
      <c r="B355" s="5" t="s">
        <v>1639</v>
      </c>
      <c r="C355">
        <v>177</v>
      </c>
      <c r="D355" t="s">
        <v>1702</v>
      </c>
    </row>
    <row r="356" spans="1:4" x14ac:dyDescent="0.2">
      <c r="A356" t="str">
        <f>C356*10&amp;COUNTIF($C$2:C356,C356)</f>
        <v>17801</v>
      </c>
      <c r="B356" s="5" t="s">
        <v>1640</v>
      </c>
      <c r="C356">
        <v>178</v>
      </c>
      <c r="D356" t="s">
        <v>1703</v>
      </c>
    </row>
    <row r="357" spans="1:4" x14ac:dyDescent="0.2">
      <c r="A357" t="str">
        <f>C357*10&amp;COUNTIF($C$2:C357,C357)</f>
        <v>17901</v>
      </c>
      <c r="B357" s="5" t="s">
        <v>1641</v>
      </c>
      <c r="C357">
        <v>179</v>
      </c>
      <c r="D357" t="s">
        <v>1704</v>
      </c>
    </row>
    <row r="358" spans="1:4" x14ac:dyDescent="0.2">
      <c r="A358" t="str">
        <f>C358*10&amp;COUNTIF($C$2:C358,C358)</f>
        <v>18001</v>
      </c>
      <c r="B358" s="5" t="s">
        <v>1642</v>
      </c>
      <c r="C358">
        <v>180</v>
      </c>
      <c r="D358" t="s">
        <v>1705</v>
      </c>
    </row>
    <row r="359" spans="1:4" x14ac:dyDescent="0.2">
      <c r="A359" t="str">
        <f>C359*10&amp;COUNTIF($C$2:C359,C359)</f>
        <v>18101</v>
      </c>
      <c r="B359" s="5" t="s">
        <v>1643</v>
      </c>
      <c r="C359">
        <v>181</v>
      </c>
      <c r="D359" t="s">
        <v>1706</v>
      </c>
    </row>
    <row r="360" spans="1:4" x14ac:dyDescent="0.2">
      <c r="A360" t="str">
        <f>C360*10&amp;COUNTIF($C$2:C360,C360)</f>
        <v>18201</v>
      </c>
      <c r="B360" s="5" t="s">
        <v>1644</v>
      </c>
      <c r="C360">
        <v>182</v>
      </c>
      <c r="D360" t="s">
        <v>1707</v>
      </c>
    </row>
    <row r="361" spans="1:4" x14ac:dyDescent="0.2">
      <c r="A361" t="str">
        <f>C361*10&amp;COUNTIF($C$2:C361,C361)</f>
        <v>18301</v>
      </c>
      <c r="B361" s="5" t="s">
        <v>1645</v>
      </c>
      <c r="C361">
        <v>183</v>
      </c>
      <c r="D361" t="s">
        <v>1708</v>
      </c>
    </row>
    <row r="362" spans="1:4" x14ac:dyDescent="0.2">
      <c r="A362" t="str">
        <f>C362*10&amp;COUNTIF($C$2:C362,C362)</f>
        <v>18401</v>
      </c>
      <c r="B362" s="5" t="s">
        <v>1646</v>
      </c>
      <c r="C362">
        <v>184</v>
      </c>
      <c r="D362" t="s">
        <v>1709</v>
      </c>
    </row>
    <row r="363" spans="1:4" x14ac:dyDescent="0.2">
      <c r="A363" t="str">
        <f>C363*10&amp;COUNTIF($C$2:C363,C363)</f>
        <v>18501</v>
      </c>
      <c r="B363" s="5" t="s">
        <v>1647</v>
      </c>
      <c r="C363">
        <v>185</v>
      </c>
      <c r="D363" t="s">
        <v>1710</v>
      </c>
    </row>
    <row r="364" spans="1:4" x14ac:dyDescent="0.2">
      <c r="A364" t="str">
        <f>C364*10&amp;COUNTIF($C$2:C364,C364)</f>
        <v>18601</v>
      </c>
      <c r="B364" s="5" t="s">
        <v>1648</v>
      </c>
      <c r="C364">
        <v>186</v>
      </c>
      <c r="D364" t="s">
        <v>1711</v>
      </c>
    </row>
    <row r="365" spans="1:4" x14ac:dyDescent="0.2">
      <c r="A365" t="str">
        <f>C365*10&amp;COUNTIF($C$2:C365,C365)</f>
        <v>18701</v>
      </c>
      <c r="B365" s="5" t="s">
        <v>1649</v>
      </c>
      <c r="C365">
        <v>187</v>
      </c>
      <c r="D365" t="s">
        <v>1712</v>
      </c>
    </row>
    <row r="366" spans="1:4" x14ac:dyDescent="0.2">
      <c r="A366" t="str">
        <f>C366*10&amp;COUNTIF($C$2:C366,C366)</f>
        <v>18801</v>
      </c>
      <c r="B366" s="5" t="s">
        <v>1650</v>
      </c>
      <c r="C366">
        <v>188</v>
      </c>
      <c r="D366" t="s">
        <v>1713</v>
      </c>
    </row>
    <row r="367" spans="1:4" x14ac:dyDescent="0.2">
      <c r="A367" t="str">
        <f>C367*10&amp;COUNTIF($C$2:C367,C367)</f>
        <v>18901</v>
      </c>
      <c r="B367" s="5" t="s">
        <v>1651</v>
      </c>
      <c r="C367">
        <v>189</v>
      </c>
      <c r="D367" t="s">
        <v>1714</v>
      </c>
    </row>
    <row r="368" spans="1:4" x14ac:dyDescent="0.2">
      <c r="A368" t="str">
        <f>C368*10&amp;COUNTIF($C$2:C368,C368)</f>
        <v>19001</v>
      </c>
      <c r="B368" s="5" t="s">
        <v>1652</v>
      </c>
      <c r="C368">
        <v>190</v>
      </c>
      <c r="D368" t="s">
        <v>1715</v>
      </c>
    </row>
    <row r="369" spans="1:4" x14ac:dyDescent="0.2">
      <c r="A369" t="str">
        <f>C369*10&amp;COUNTIF($C$2:C369,C369)</f>
        <v>19101</v>
      </c>
      <c r="B369" s="5" t="s">
        <v>1653</v>
      </c>
      <c r="C369">
        <v>191</v>
      </c>
      <c r="D369" t="s">
        <v>1716</v>
      </c>
    </row>
    <row r="370" spans="1:4" x14ac:dyDescent="0.2">
      <c r="A370" t="str">
        <f>C370*10&amp;COUNTIF($C$2:C370,C370)</f>
        <v>19201</v>
      </c>
      <c r="B370" s="5" t="s">
        <v>1654</v>
      </c>
      <c r="C370">
        <v>192</v>
      </c>
      <c r="D370" t="s">
        <v>1717</v>
      </c>
    </row>
    <row r="371" spans="1:4" x14ac:dyDescent="0.2">
      <c r="A371" t="str">
        <f>C371*10&amp;COUNTIF($C$2:C371,C371)</f>
        <v>19301</v>
      </c>
      <c r="B371" s="5" t="s">
        <v>1655</v>
      </c>
      <c r="C371">
        <v>193</v>
      </c>
      <c r="D371" t="s">
        <v>1718</v>
      </c>
    </row>
    <row r="372" spans="1:4" x14ac:dyDescent="0.2">
      <c r="A372" t="str">
        <f>C372*10&amp;COUNTIF($C$2:C372,C372)</f>
        <v>19401</v>
      </c>
      <c r="B372" s="5" t="s">
        <v>1656</v>
      </c>
      <c r="C372">
        <v>194</v>
      </c>
      <c r="D372" t="s">
        <v>1719</v>
      </c>
    </row>
    <row r="373" spans="1:4" x14ac:dyDescent="0.2">
      <c r="A373" t="str">
        <f>C373*10&amp;COUNTIF($C$2:C373,C373)</f>
        <v>19501</v>
      </c>
      <c r="B373" s="5" t="s">
        <v>1657</v>
      </c>
      <c r="C373">
        <v>195</v>
      </c>
      <c r="D373" t="s">
        <v>1720</v>
      </c>
    </row>
    <row r="374" spans="1:4" x14ac:dyDescent="0.2">
      <c r="A374" t="str">
        <f>C374*10&amp;COUNTIF($C$2:C374,C374)</f>
        <v>19601</v>
      </c>
      <c r="B374" s="5" t="s">
        <v>1658</v>
      </c>
      <c r="C374">
        <v>196</v>
      </c>
      <c r="D374" t="s">
        <v>1721</v>
      </c>
    </row>
    <row r="375" spans="1:4" x14ac:dyDescent="0.2">
      <c r="A375" t="str">
        <f>C375*10&amp;COUNTIF($C$2:C375,C375)</f>
        <v>19701</v>
      </c>
      <c r="B375" s="5" t="s">
        <v>1659</v>
      </c>
      <c r="C375">
        <v>197</v>
      </c>
      <c r="D375" t="s">
        <v>1722</v>
      </c>
    </row>
    <row r="376" spans="1:4" x14ac:dyDescent="0.2">
      <c r="A376" t="str">
        <f>C376*10&amp;COUNTIF($C$2:C376,C376)</f>
        <v>19801</v>
      </c>
      <c r="B376" s="5" t="s">
        <v>1660</v>
      </c>
      <c r="C376">
        <v>198</v>
      </c>
      <c r="D376" t="s">
        <v>1723</v>
      </c>
    </row>
    <row r="377" spans="1:4" x14ac:dyDescent="0.2">
      <c r="A377" t="str">
        <f>C377*10&amp;COUNTIF($C$2:C377,C377)</f>
        <v>19901</v>
      </c>
      <c r="B377" s="5" t="s">
        <v>1661</v>
      </c>
      <c r="C377">
        <v>199</v>
      </c>
      <c r="D377" t="s">
        <v>1724</v>
      </c>
    </row>
    <row r="378" spans="1:4" x14ac:dyDescent="0.2">
      <c r="A378" t="str">
        <f>C378*10&amp;COUNTIF($C$2:C378,C378)</f>
        <v>20001</v>
      </c>
      <c r="B378" s="5" t="s">
        <v>1662</v>
      </c>
      <c r="C378">
        <v>200</v>
      </c>
      <c r="D378" t="s">
        <v>1725</v>
      </c>
    </row>
    <row r="379" spans="1:4" x14ac:dyDescent="0.2">
      <c r="A379" t="str">
        <f>C379*10&amp;COUNTIF($C$2:C379,C379)</f>
        <v>20101</v>
      </c>
      <c r="B379" s="5" t="s">
        <v>1663</v>
      </c>
      <c r="C379">
        <v>201</v>
      </c>
      <c r="D379" t="s">
        <v>1726</v>
      </c>
    </row>
    <row r="380" spans="1:4" x14ac:dyDescent="0.2">
      <c r="A380" t="str">
        <f>C380*10&amp;COUNTIF($C$2:C380,C380)</f>
        <v>18502</v>
      </c>
      <c r="B380" s="5" t="s">
        <v>1664</v>
      </c>
      <c r="C380">
        <v>185</v>
      </c>
      <c r="D380" t="s">
        <v>1727</v>
      </c>
    </row>
    <row r="381" spans="1:4" x14ac:dyDescent="0.2">
      <c r="A381" t="str">
        <f>C381*10&amp;COUNTIF($C$2:C381,C381)</f>
        <v>18602</v>
      </c>
      <c r="B381" s="5" t="s">
        <v>1665</v>
      </c>
      <c r="C381">
        <v>186</v>
      </c>
      <c r="D381" t="s">
        <v>1728</v>
      </c>
    </row>
    <row r="382" spans="1:4" x14ac:dyDescent="0.2">
      <c r="A382" t="str">
        <f>C382*10&amp;COUNTIF($C$2:C382,C382)</f>
        <v>18702</v>
      </c>
      <c r="B382" s="5" t="s">
        <v>1666</v>
      </c>
      <c r="C382">
        <v>187</v>
      </c>
      <c r="D382" t="s">
        <v>1729</v>
      </c>
    </row>
    <row r="383" spans="1:4" x14ac:dyDescent="0.2">
      <c r="A383" t="str">
        <f>C383*10&amp;COUNTIF($C$2:C383,C383)</f>
        <v>18802</v>
      </c>
      <c r="B383" s="5" t="s">
        <v>1667</v>
      </c>
      <c r="C383">
        <v>188</v>
      </c>
      <c r="D383" t="s">
        <v>1730</v>
      </c>
    </row>
    <row r="384" spans="1:4" x14ac:dyDescent="0.2">
      <c r="A384" t="str">
        <f>C384*10&amp;COUNTIF($C$2:C384,C384)</f>
        <v>18902</v>
      </c>
      <c r="B384" s="5" t="s">
        <v>1668</v>
      </c>
      <c r="C384">
        <v>189</v>
      </c>
      <c r="D384" t="s">
        <v>1731</v>
      </c>
    </row>
    <row r="385" spans="1:4" x14ac:dyDescent="0.2">
      <c r="A385" t="str">
        <f>C385*10&amp;COUNTIF($C$2:C385,C385)</f>
        <v>19002</v>
      </c>
      <c r="B385" s="5" t="s">
        <v>1669</v>
      </c>
      <c r="C385">
        <v>190</v>
      </c>
      <c r="D385" t="s">
        <v>1732</v>
      </c>
    </row>
    <row r="386" spans="1:4" x14ac:dyDescent="0.2">
      <c r="A386" t="str">
        <f>C386*10&amp;COUNTIF($C$2:C386,C386)</f>
        <v>19102</v>
      </c>
      <c r="B386" s="5" t="s">
        <v>1670</v>
      </c>
      <c r="C386">
        <v>191</v>
      </c>
      <c r="D386" t="s">
        <v>1733</v>
      </c>
    </row>
    <row r="387" spans="1:4" x14ac:dyDescent="0.2">
      <c r="A387" t="str">
        <f>C387*10&amp;COUNTIF($C$2:C387,C387)</f>
        <v>19202</v>
      </c>
      <c r="B387" s="5" t="s">
        <v>1671</v>
      </c>
      <c r="C387">
        <v>192</v>
      </c>
      <c r="D387" t="s">
        <v>1734</v>
      </c>
    </row>
    <row r="388" spans="1:4" x14ac:dyDescent="0.2">
      <c r="A388" t="str">
        <f>C388*10&amp;COUNTIF($C$2:C388,C388)</f>
        <v>19302</v>
      </c>
      <c r="B388" s="5" t="s">
        <v>1672</v>
      </c>
      <c r="C388">
        <v>193</v>
      </c>
      <c r="D388" t="s">
        <v>1735</v>
      </c>
    </row>
    <row r="389" spans="1:4" x14ac:dyDescent="0.2">
      <c r="A389" t="str">
        <f>C389*10&amp;COUNTIF($C$2:C389,C389)</f>
        <v>19402</v>
      </c>
      <c r="B389" s="5" t="s">
        <v>1673</v>
      </c>
      <c r="C389">
        <v>194</v>
      </c>
      <c r="D389" t="s">
        <v>1736</v>
      </c>
    </row>
    <row r="390" spans="1:4" x14ac:dyDescent="0.2">
      <c r="A390" t="str">
        <f>C390*10&amp;COUNTIF($C$2:C390,C390)</f>
        <v>19502</v>
      </c>
      <c r="B390" s="5" t="s">
        <v>1674</v>
      </c>
      <c r="C390">
        <v>195</v>
      </c>
      <c r="D390" t="s">
        <v>1737</v>
      </c>
    </row>
    <row r="391" spans="1:4" x14ac:dyDescent="0.2">
      <c r="A391" t="str">
        <f>C391*10&amp;COUNTIF($C$2:C391,C391)</f>
        <v>19602</v>
      </c>
      <c r="B391" s="5" t="s">
        <v>1675</v>
      </c>
      <c r="C391">
        <v>196</v>
      </c>
      <c r="D391" t="s">
        <v>1738</v>
      </c>
    </row>
    <row r="392" spans="1:4" x14ac:dyDescent="0.2">
      <c r="A392" t="str">
        <f>C392*10&amp;COUNTIF($C$2:C392,C392)</f>
        <v>19702</v>
      </c>
      <c r="B392" s="5" t="s">
        <v>1676</v>
      </c>
      <c r="C392">
        <v>197</v>
      </c>
      <c r="D392" t="s">
        <v>1739</v>
      </c>
    </row>
    <row r="393" spans="1:4" x14ac:dyDescent="0.2">
      <c r="A393" t="str">
        <f>C393*10&amp;COUNTIF($C$2:C393,C393)</f>
        <v>19802</v>
      </c>
      <c r="B393" s="5" t="s">
        <v>1677</v>
      </c>
      <c r="C393">
        <v>198</v>
      </c>
      <c r="D393" t="s">
        <v>1740</v>
      </c>
    </row>
    <row r="394" spans="1:4" x14ac:dyDescent="0.2">
      <c r="A394" t="str">
        <f>C394*10&amp;COUNTIF($C$2:C394,C394)</f>
        <v>19902</v>
      </c>
      <c r="B394" s="5" t="s">
        <v>1678</v>
      </c>
      <c r="C394">
        <v>199</v>
      </c>
      <c r="D394" t="s">
        <v>1741</v>
      </c>
    </row>
    <row r="395" spans="1:4" x14ac:dyDescent="0.2">
      <c r="A395" t="str">
        <f>C395*10&amp;COUNTIF($C$2:C395,C395)</f>
        <v>20002</v>
      </c>
      <c r="B395" s="5" t="s">
        <v>1679</v>
      </c>
      <c r="C395">
        <v>200</v>
      </c>
      <c r="D395" t="s">
        <v>1742</v>
      </c>
    </row>
    <row r="396" spans="1:4" x14ac:dyDescent="0.2">
      <c r="A396" t="str">
        <f>C396*10&amp;COUNTIF($C$2:C396,C396)</f>
        <v>20102</v>
      </c>
      <c r="B396" s="5" t="s">
        <v>1680</v>
      </c>
      <c r="C396">
        <v>201</v>
      </c>
      <c r="D396" t="s">
        <v>1743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60"/>
  <sheetViews>
    <sheetView topLeftCell="A50" workbookViewId="0">
      <pane xSplit="1" topLeftCell="B1" activePane="topRight" state="frozen"/>
      <selection pane="topRight" activeCell="B66" sqref="B66"/>
    </sheetView>
  </sheetViews>
  <sheetFormatPr defaultRowHeight="14.25" x14ac:dyDescent="0.2"/>
  <cols>
    <col min="2" max="2" width="14.375" customWidth="1"/>
    <col min="4" max="40" width="6.125" customWidth="1"/>
    <col min="41" max="42" width="5.375" customWidth="1"/>
  </cols>
  <sheetData>
    <row r="1" spans="1:63" x14ac:dyDescent="0.2">
      <c r="A1" t="s">
        <v>0</v>
      </c>
      <c r="B1" t="s">
        <v>1</v>
      </c>
      <c r="C1" t="s">
        <v>1240</v>
      </c>
      <c r="D1" t="s">
        <v>1241</v>
      </c>
      <c r="E1" t="s">
        <v>1242</v>
      </c>
      <c r="F1" t="s">
        <v>1243</v>
      </c>
      <c r="G1" t="s">
        <v>1244</v>
      </c>
      <c r="H1" t="s">
        <v>1245</v>
      </c>
      <c r="I1" t="s">
        <v>1246</v>
      </c>
      <c r="J1" t="s">
        <v>1247</v>
      </c>
      <c r="K1" t="s">
        <v>1248</v>
      </c>
      <c r="L1" t="s">
        <v>1249</v>
      </c>
      <c r="M1" t="s">
        <v>1250</v>
      </c>
      <c r="N1" t="s">
        <v>1251</v>
      </c>
      <c r="O1" t="s">
        <v>1252</v>
      </c>
      <c r="P1" t="s">
        <v>1253</v>
      </c>
      <c r="Q1" t="s">
        <v>1254</v>
      </c>
      <c r="R1" t="s">
        <v>1255</v>
      </c>
      <c r="S1" t="s">
        <v>1256</v>
      </c>
      <c r="T1" t="s">
        <v>1257</v>
      </c>
      <c r="U1" t="s">
        <v>1258</v>
      </c>
      <c r="V1" t="s">
        <v>1259</v>
      </c>
      <c r="W1" t="s">
        <v>1241</v>
      </c>
      <c r="X1" t="s">
        <v>1242</v>
      </c>
      <c r="Y1" t="s">
        <v>1243</v>
      </c>
      <c r="Z1" t="s">
        <v>1244</v>
      </c>
      <c r="AA1" t="s">
        <v>1245</v>
      </c>
      <c r="AB1" t="s">
        <v>1246</v>
      </c>
      <c r="AC1" t="s">
        <v>1247</v>
      </c>
      <c r="AD1" t="s">
        <v>1248</v>
      </c>
      <c r="AE1" t="s">
        <v>1249</v>
      </c>
      <c r="AF1" t="s">
        <v>1250</v>
      </c>
      <c r="AG1" t="s">
        <v>1251</v>
      </c>
      <c r="AH1" t="s">
        <v>1252</v>
      </c>
      <c r="AI1" t="s">
        <v>1253</v>
      </c>
      <c r="AJ1" t="s">
        <v>1254</v>
      </c>
      <c r="AK1" t="s">
        <v>1255</v>
      </c>
      <c r="AL1" t="s">
        <v>1256</v>
      </c>
      <c r="AM1" t="s">
        <v>1257</v>
      </c>
      <c r="AN1" t="s">
        <v>1258</v>
      </c>
      <c r="AO1" t="s">
        <v>1259</v>
      </c>
      <c r="AP1" t="s">
        <v>1260</v>
      </c>
      <c r="AQ1" t="s">
        <v>1261</v>
      </c>
      <c r="AR1" t="s">
        <v>1262</v>
      </c>
      <c r="AS1" t="s">
        <v>1263</v>
      </c>
      <c r="AT1" t="s">
        <v>1264</v>
      </c>
      <c r="AU1" t="s">
        <v>1265</v>
      </c>
      <c r="AV1" t="s">
        <v>1266</v>
      </c>
      <c r="AW1" t="s">
        <v>1267</v>
      </c>
      <c r="AX1" t="s">
        <v>1268</v>
      </c>
      <c r="AY1" t="s">
        <v>1269</v>
      </c>
      <c r="AZ1" t="s">
        <v>1270</v>
      </c>
      <c r="BA1" t="s">
        <v>1271</v>
      </c>
      <c r="BB1" t="s">
        <v>1272</v>
      </c>
      <c r="BC1" t="s">
        <v>1273</v>
      </c>
      <c r="BD1" t="s">
        <v>1274</v>
      </c>
      <c r="BE1" t="s">
        <v>1275</v>
      </c>
      <c r="BF1" t="s">
        <v>1276</v>
      </c>
      <c r="BG1" t="s">
        <v>1277</v>
      </c>
      <c r="BH1" t="s">
        <v>1278</v>
      </c>
      <c r="BI1" t="s">
        <v>1279</v>
      </c>
      <c r="BJ1" t="s">
        <v>1280</v>
      </c>
      <c r="BK1" t="s">
        <v>1281</v>
      </c>
    </row>
    <row r="2" spans="1:63" x14ac:dyDescent="0.2">
      <c r="A2">
        <v>100</v>
      </c>
      <c r="B2" t="s">
        <v>1283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500</v>
      </c>
      <c r="X2">
        <v>500</v>
      </c>
      <c r="Y2">
        <v>0</v>
      </c>
      <c r="Z2">
        <v>0</v>
      </c>
      <c r="AA2">
        <v>15</v>
      </c>
      <c r="AB2">
        <v>15</v>
      </c>
      <c r="AC2">
        <v>15</v>
      </c>
      <c r="AD2">
        <v>15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</row>
    <row r="3" spans="1:63" x14ac:dyDescent="0.2">
      <c r="A3">
        <v>100</v>
      </c>
      <c r="B3" t="s">
        <v>1283</v>
      </c>
      <c r="C3">
        <v>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25</v>
      </c>
      <c r="AF3">
        <v>25</v>
      </c>
      <c r="AG3">
        <v>25</v>
      </c>
      <c r="AH3">
        <v>25</v>
      </c>
      <c r="AI3">
        <v>25</v>
      </c>
      <c r="AJ3">
        <v>25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 x14ac:dyDescent="0.2">
      <c r="A4">
        <v>100</v>
      </c>
      <c r="B4" t="s">
        <v>1283</v>
      </c>
      <c r="C4">
        <v>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15</v>
      </c>
      <c r="AL4">
        <v>5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 x14ac:dyDescent="0.2">
      <c r="A5">
        <v>101</v>
      </c>
      <c r="B5" t="s">
        <v>1285</v>
      </c>
      <c r="C5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15</v>
      </c>
      <c r="AF5">
        <v>15</v>
      </c>
      <c r="AG5">
        <v>15</v>
      </c>
      <c r="AH5">
        <v>15</v>
      </c>
      <c r="AI5">
        <v>15</v>
      </c>
      <c r="AJ5">
        <v>15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2">
      <c r="A6">
        <v>101</v>
      </c>
      <c r="B6" t="s">
        <v>1285</v>
      </c>
      <c r="C6">
        <v>4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20</v>
      </c>
      <c r="AB6">
        <v>20</v>
      </c>
      <c r="AC6">
        <v>20</v>
      </c>
      <c r="AD6">
        <v>20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2">
      <c r="A7">
        <v>101</v>
      </c>
      <c r="B7" t="s">
        <v>1285</v>
      </c>
      <c r="C7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8</v>
      </c>
      <c r="M7">
        <v>8</v>
      </c>
      <c r="N7">
        <v>8</v>
      </c>
      <c r="O7">
        <v>8</v>
      </c>
      <c r="P7">
        <v>8</v>
      </c>
      <c r="Q7">
        <v>8</v>
      </c>
      <c r="R7">
        <v>0</v>
      </c>
      <c r="S7">
        <v>0</v>
      </c>
      <c r="T7">
        <v>0</v>
      </c>
      <c r="U7">
        <v>0</v>
      </c>
      <c r="V7">
        <v>0</v>
      </c>
      <c r="W7">
        <v>600</v>
      </c>
      <c r="X7">
        <v>600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2">
      <c r="A8">
        <v>102</v>
      </c>
      <c r="B8" t="s">
        <v>1287</v>
      </c>
      <c r="C8">
        <v>3</v>
      </c>
      <c r="D8">
        <v>8</v>
      </c>
      <c r="E8">
        <v>8</v>
      </c>
      <c r="F8">
        <v>0</v>
      </c>
      <c r="G8">
        <v>0</v>
      </c>
      <c r="H8">
        <v>8</v>
      </c>
      <c r="I8">
        <v>8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2">
      <c r="A9">
        <v>102</v>
      </c>
      <c r="B9" t="s">
        <v>1287</v>
      </c>
      <c r="C9">
        <v>4</v>
      </c>
      <c r="D9">
        <v>0</v>
      </c>
      <c r="E9">
        <v>0</v>
      </c>
      <c r="F9">
        <v>0</v>
      </c>
      <c r="G9">
        <v>0</v>
      </c>
      <c r="H9">
        <v>12</v>
      </c>
      <c r="I9">
        <v>12</v>
      </c>
      <c r="J9">
        <v>0</v>
      </c>
      <c r="K9">
        <v>0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2">
      <c r="A10">
        <v>102</v>
      </c>
      <c r="B10" t="s">
        <v>1287</v>
      </c>
      <c r="C10">
        <v>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35</v>
      </c>
      <c r="AF10">
        <v>35</v>
      </c>
      <c r="AG10">
        <v>35</v>
      </c>
      <c r="AH10">
        <v>35</v>
      </c>
      <c r="AI10">
        <v>35</v>
      </c>
      <c r="AJ10">
        <v>35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2">
      <c r="A11">
        <v>103</v>
      </c>
      <c r="B11" t="s">
        <v>1288</v>
      </c>
      <c r="C11">
        <v>3</v>
      </c>
      <c r="D11">
        <v>0</v>
      </c>
      <c r="E11">
        <v>20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25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2">
      <c r="A12">
        <v>103</v>
      </c>
      <c r="B12" t="s">
        <v>1288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30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2">
      <c r="A13">
        <v>103</v>
      </c>
      <c r="B13" t="s">
        <v>1288</v>
      </c>
      <c r="C13">
        <v>6</v>
      </c>
      <c r="D13">
        <v>10</v>
      </c>
      <c r="E13">
        <v>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55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2">
      <c r="A14">
        <v>104</v>
      </c>
      <c r="B14" t="s">
        <v>1289</v>
      </c>
      <c r="C14">
        <v>3</v>
      </c>
      <c r="D14">
        <v>5</v>
      </c>
      <c r="E14">
        <v>0</v>
      </c>
      <c r="F14">
        <v>0</v>
      </c>
      <c r="G14">
        <v>0</v>
      </c>
      <c r="H14">
        <v>5</v>
      </c>
      <c r="I14">
        <v>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25</v>
      </c>
      <c r="AB14">
        <v>25</v>
      </c>
      <c r="AC14">
        <v>25</v>
      </c>
      <c r="AD14">
        <v>25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2">
      <c r="A15">
        <v>104</v>
      </c>
      <c r="B15" t="s">
        <v>1289</v>
      </c>
      <c r="C15">
        <v>4</v>
      </c>
      <c r="D15">
        <v>0</v>
      </c>
      <c r="E15">
        <v>0</v>
      </c>
      <c r="F15">
        <v>0</v>
      </c>
      <c r="G15">
        <v>0</v>
      </c>
      <c r="H15">
        <v>7</v>
      </c>
      <c r="I15">
        <v>7</v>
      </c>
      <c r="J15">
        <v>5</v>
      </c>
      <c r="K15">
        <v>5</v>
      </c>
      <c r="L15">
        <v>7</v>
      </c>
      <c r="M15">
        <v>7</v>
      </c>
      <c r="N15">
        <v>7</v>
      </c>
      <c r="O15">
        <v>7</v>
      </c>
      <c r="P15">
        <v>7</v>
      </c>
      <c r="Q15">
        <v>7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2">
      <c r="A16">
        <v>104</v>
      </c>
      <c r="B16" t="s">
        <v>1289</v>
      </c>
      <c r="C16">
        <v>6</v>
      </c>
      <c r="D16">
        <v>12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45</v>
      </c>
      <c r="AF16">
        <v>45</v>
      </c>
      <c r="AG16">
        <v>45</v>
      </c>
      <c r="AH16">
        <v>45</v>
      </c>
      <c r="AI16">
        <v>45</v>
      </c>
      <c r="AJ16">
        <v>45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2">
      <c r="A17">
        <v>105</v>
      </c>
      <c r="B17" t="s">
        <v>1290</v>
      </c>
      <c r="C17">
        <v>3</v>
      </c>
      <c r="D17">
        <v>0</v>
      </c>
      <c r="E17">
        <v>0</v>
      </c>
      <c r="F17">
        <v>0</v>
      </c>
      <c r="G17">
        <v>0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2">
      <c r="A18">
        <v>105</v>
      </c>
      <c r="B18" t="s">
        <v>1290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35</v>
      </c>
      <c r="AF18">
        <v>35</v>
      </c>
      <c r="AG18">
        <v>35</v>
      </c>
      <c r="AH18">
        <v>35</v>
      </c>
      <c r="AI18">
        <v>35</v>
      </c>
      <c r="AJ18">
        <v>35</v>
      </c>
      <c r="AK18">
        <v>0</v>
      </c>
      <c r="AL18">
        <v>0</v>
      </c>
      <c r="AM18">
        <v>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2">
      <c r="A19">
        <v>105</v>
      </c>
      <c r="B19" t="s">
        <v>1290</v>
      </c>
      <c r="C19">
        <v>6</v>
      </c>
      <c r="D19">
        <v>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8</v>
      </c>
      <c r="M19">
        <v>8</v>
      </c>
      <c r="N19">
        <v>8</v>
      </c>
      <c r="O19">
        <v>8</v>
      </c>
      <c r="P19">
        <v>8</v>
      </c>
      <c r="Q19">
        <v>8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2">
      <c r="A20">
        <v>106</v>
      </c>
      <c r="B20" t="s">
        <v>1291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25</v>
      </c>
      <c r="AF20">
        <v>25</v>
      </c>
      <c r="AG20">
        <v>25</v>
      </c>
      <c r="AH20">
        <v>25</v>
      </c>
      <c r="AI20">
        <v>25</v>
      </c>
      <c r="AJ20">
        <v>25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2">
      <c r="A21">
        <v>106</v>
      </c>
      <c r="B21" t="s">
        <v>1291</v>
      </c>
      <c r="C21">
        <v>4</v>
      </c>
      <c r="D21">
        <v>0</v>
      </c>
      <c r="E21">
        <v>0</v>
      </c>
      <c r="F21">
        <v>0</v>
      </c>
      <c r="G21">
        <v>0</v>
      </c>
      <c r="H21">
        <v>6</v>
      </c>
      <c r="I21">
        <v>6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15</v>
      </c>
      <c r="AL21">
        <v>8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2">
      <c r="A22">
        <v>106</v>
      </c>
      <c r="B22" t="s">
        <v>1291</v>
      </c>
      <c r="C22">
        <v>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2">
      <c r="A23">
        <v>107</v>
      </c>
      <c r="B23" t="s">
        <v>1292</v>
      </c>
      <c r="C23">
        <v>3</v>
      </c>
      <c r="D23">
        <v>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30</v>
      </c>
      <c r="AB23">
        <v>30</v>
      </c>
      <c r="AC23">
        <v>30</v>
      </c>
      <c r="AD23">
        <v>30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2">
      <c r="A24">
        <v>107</v>
      </c>
      <c r="B24" t="s">
        <v>1292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40</v>
      </c>
      <c r="AF24">
        <v>40</v>
      </c>
      <c r="AG24">
        <v>40</v>
      </c>
      <c r="AH24">
        <v>40</v>
      </c>
      <c r="AI24">
        <v>40</v>
      </c>
      <c r="AJ24">
        <v>40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55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2">
      <c r="A25">
        <v>107</v>
      </c>
      <c r="B25" t="s">
        <v>1292</v>
      </c>
      <c r="C25">
        <v>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10</v>
      </c>
      <c r="M25">
        <v>10</v>
      </c>
      <c r="N25">
        <v>10</v>
      </c>
      <c r="O25">
        <v>10</v>
      </c>
      <c r="P25">
        <v>10</v>
      </c>
      <c r="Q25">
        <v>10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2">
      <c r="A26">
        <v>108</v>
      </c>
      <c r="B26" t="s">
        <v>1293</v>
      </c>
      <c r="C26">
        <v>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1000</v>
      </c>
      <c r="X26">
        <v>1000</v>
      </c>
      <c r="Y26">
        <v>0</v>
      </c>
      <c r="Z26">
        <v>0</v>
      </c>
      <c r="AA26">
        <v>35</v>
      </c>
      <c r="AB26">
        <v>35</v>
      </c>
      <c r="AC26">
        <v>35</v>
      </c>
      <c r="AD26">
        <v>35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2">
      <c r="A27">
        <v>108</v>
      </c>
      <c r="B27" t="s">
        <v>1293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60</v>
      </c>
      <c r="AF27">
        <v>60</v>
      </c>
      <c r="AG27">
        <v>60</v>
      </c>
      <c r="AH27">
        <v>60</v>
      </c>
      <c r="AI27">
        <v>60</v>
      </c>
      <c r="AJ27">
        <v>60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2">
      <c r="A28">
        <v>108</v>
      </c>
      <c r="B28" t="s">
        <v>1293</v>
      </c>
      <c r="C28">
        <v>6</v>
      </c>
      <c r="D28">
        <v>12</v>
      </c>
      <c r="E28">
        <v>12</v>
      </c>
      <c r="F28">
        <v>0</v>
      </c>
      <c r="G28">
        <v>0</v>
      </c>
      <c r="H28">
        <v>10</v>
      </c>
      <c r="I28">
        <v>10</v>
      </c>
      <c r="J28">
        <v>10</v>
      </c>
      <c r="K28">
        <v>10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1000</v>
      </c>
      <c r="X28">
        <v>1000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2">
      <c r="A29">
        <v>109</v>
      </c>
      <c r="B29" t="s">
        <v>1294</v>
      </c>
      <c r="C29">
        <v>3</v>
      </c>
      <c r="D29">
        <v>6</v>
      </c>
      <c r="E29">
        <v>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15</v>
      </c>
      <c r="AL29">
        <v>15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2">
      <c r="A30">
        <v>109</v>
      </c>
      <c r="B30" t="s">
        <v>1294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35</v>
      </c>
      <c r="AF30">
        <v>35</v>
      </c>
      <c r="AG30">
        <v>35</v>
      </c>
      <c r="AH30">
        <v>35</v>
      </c>
      <c r="AI30">
        <v>35</v>
      </c>
      <c r="AJ30">
        <v>35</v>
      </c>
      <c r="AK30">
        <v>0</v>
      </c>
      <c r="AL30">
        <v>0</v>
      </c>
      <c r="AM30">
        <v>0</v>
      </c>
      <c r="AN30">
        <v>3</v>
      </c>
      <c r="AO30">
        <v>3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2">
      <c r="A31">
        <v>109</v>
      </c>
      <c r="B31" t="s">
        <v>1294</v>
      </c>
      <c r="C31">
        <v>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15</v>
      </c>
      <c r="M31">
        <v>15</v>
      </c>
      <c r="N31">
        <v>15</v>
      </c>
      <c r="O31">
        <v>15</v>
      </c>
      <c r="P31">
        <v>15</v>
      </c>
      <c r="Q31">
        <v>15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2">
      <c r="A32">
        <v>110</v>
      </c>
      <c r="B32" t="s">
        <v>1295</v>
      </c>
      <c r="C32">
        <v>3</v>
      </c>
      <c r="D32">
        <v>10</v>
      </c>
      <c r="E32">
        <v>10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2">
      <c r="A33">
        <v>110</v>
      </c>
      <c r="B33" t="s">
        <v>1295</v>
      </c>
      <c r="C33">
        <v>4</v>
      </c>
      <c r="D33">
        <v>12</v>
      </c>
      <c r="E33">
        <v>12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2">
      <c r="A34">
        <v>110</v>
      </c>
      <c r="B34" t="s">
        <v>1295</v>
      </c>
      <c r="C34">
        <v>6</v>
      </c>
      <c r="D34">
        <v>18</v>
      </c>
      <c r="E34">
        <v>18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2">
      <c r="A35">
        <v>111</v>
      </c>
      <c r="B35" t="s">
        <v>1296</v>
      </c>
      <c r="C35">
        <v>3</v>
      </c>
      <c r="D35">
        <v>6</v>
      </c>
      <c r="E35">
        <v>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30</v>
      </c>
      <c r="AF35">
        <v>30</v>
      </c>
      <c r="AG35">
        <v>30</v>
      </c>
      <c r="AH35">
        <v>30</v>
      </c>
      <c r="AI35">
        <v>30</v>
      </c>
      <c r="AJ35">
        <v>30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2">
      <c r="A36">
        <v>111</v>
      </c>
      <c r="B36" t="s">
        <v>1296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2">
      <c r="A37">
        <v>111</v>
      </c>
      <c r="B37" t="s">
        <v>1296</v>
      </c>
      <c r="C37">
        <v>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10</v>
      </c>
      <c r="M37">
        <v>10</v>
      </c>
      <c r="N37">
        <v>10</v>
      </c>
      <c r="O37">
        <v>10</v>
      </c>
      <c r="P37">
        <v>10</v>
      </c>
      <c r="Q37">
        <v>10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2">
      <c r="A38">
        <v>112</v>
      </c>
      <c r="B38" t="s">
        <v>1297</v>
      </c>
      <c r="C38">
        <v>3</v>
      </c>
      <c r="D38">
        <v>0</v>
      </c>
      <c r="E38">
        <v>0</v>
      </c>
      <c r="F38">
        <v>0</v>
      </c>
      <c r="G38">
        <v>0</v>
      </c>
      <c r="H38">
        <v>8</v>
      </c>
      <c r="I38">
        <v>8</v>
      </c>
      <c r="J38">
        <v>8</v>
      </c>
      <c r="K38">
        <v>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1500</v>
      </c>
      <c r="X38">
        <v>1500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2">
      <c r="A39">
        <v>112</v>
      </c>
      <c r="B39" t="s">
        <v>1297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100</v>
      </c>
      <c r="AL39">
        <v>100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2">
      <c r="A40">
        <v>112</v>
      </c>
      <c r="B40" t="s">
        <v>1297</v>
      </c>
      <c r="C40">
        <v>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12</v>
      </c>
      <c r="M40">
        <v>12</v>
      </c>
      <c r="N40">
        <v>12</v>
      </c>
      <c r="O40">
        <v>12</v>
      </c>
      <c r="P40">
        <v>12</v>
      </c>
      <c r="Q40">
        <v>12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2">
      <c r="A41">
        <v>113</v>
      </c>
      <c r="B41" t="s">
        <v>1298</v>
      </c>
      <c r="C41">
        <v>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1000</v>
      </c>
      <c r="X41">
        <v>1000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2">
      <c r="A42">
        <v>113</v>
      </c>
      <c r="B42" t="s">
        <v>1298</v>
      </c>
      <c r="C42">
        <v>4</v>
      </c>
      <c r="D42">
        <v>20</v>
      </c>
      <c r="E42">
        <v>20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2">
      <c r="A43">
        <v>113</v>
      </c>
      <c r="B43" t="s">
        <v>1298</v>
      </c>
      <c r="C43">
        <v>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5</v>
      </c>
      <c r="M43">
        <v>5</v>
      </c>
      <c r="N43">
        <v>5</v>
      </c>
      <c r="O43">
        <v>5</v>
      </c>
      <c r="P43">
        <v>5</v>
      </c>
      <c r="Q43">
        <v>5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120</v>
      </c>
      <c r="AF43">
        <v>120</v>
      </c>
      <c r="AG43">
        <v>120</v>
      </c>
      <c r="AH43">
        <v>120</v>
      </c>
      <c r="AI43">
        <v>120</v>
      </c>
      <c r="AJ43">
        <v>120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2">
      <c r="A44">
        <v>114</v>
      </c>
      <c r="B44" t="s">
        <v>1299</v>
      </c>
      <c r="C44">
        <v>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50</v>
      </c>
      <c r="AF44">
        <v>50</v>
      </c>
      <c r="AG44">
        <v>50</v>
      </c>
      <c r="AH44">
        <v>50</v>
      </c>
      <c r="AI44">
        <v>50</v>
      </c>
      <c r="AJ44">
        <v>50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2">
      <c r="A45">
        <v>114</v>
      </c>
      <c r="B45" t="s">
        <v>1299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80</v>
      </c>
      <c r="AF45">
        <v>80</v>
      </c>
      <c r="AG45">
        <v>80</v>
      </c>
      <c r="AH45">
        <v>80</v>
      </c>
      <c r="AI45">
        <v>80</v>
      </c>
      <c r="AJ45">
        <v>80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2">
      <c r="A46">
        <v>114</v>
      </c>
      <c r="B46" t="s">
        <v>1299</v>
      </c>
      <c r="C46">
        <v>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10</v>
      </c>
      <c r="M46">
        <v>10</v>
      </c>
      <c r="N46">
        <v>10</v>
      </c>
      <c r="O46">
        <v>10</v>
      </c>
      <c r="P46">
        <v>10</v>
      </c>
      <c r="Q46">
        <v>10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2">
      <c r="A47">
        <v>115</v>
      </c>
      <c r="B47" t="s">
        <v>1300</v>
      </c>
      <c r="C47">
        <v>3</v>
      </c>
      <c r="D47">
        <v>5</v>
      </c>
      <c r="E47">
        <v>0</v>
      </c>
      <c r="F47">
        <v>0</v>
      </c>
      <c r="G47">
        <v>0</v>
      </c>
      <c r="H47">
        <v>5</v>
      </c>
      <c r="I47">
        <v>5</v>
      </c>
      <c r="J47">
        <v>5</v>
      </c>
      <c r="K47">
        <v>5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50</v>
      </c>
      <c r="AB47">
        <v>50</v>
      </c>
      <c r="AC47">
        <v>50</v>
      </c>
      <c r="AD47">
        <v>50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2">
      <c r="A48">
        <v>115</v>
      </c>
      <c r="B48" t="s">
        <v>1300</v>
      </c>
      <c r="C48">
        <v>4</v>
      </c>
      <c r="D48">
        <v>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100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30</v>
      </c>
      <c r="AL48">
        <v>30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2">
      <c r="A49">
        <v>115</v>
      </c>
      <c r="B49" t="s">
        <v>1300</v>
      </c>
      <c r="C49">
        <v>6</v>
      </c>
      <c r="D49">
        <v>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100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2">
      <c r="A50">
        <v>116</v>
      </c>
      <c r="B50" t="s">
        <v>1301</v>
      </c>
      <c r="C50">
        <v>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2000</v>
      </c>
      <c r="X50">
        <v>2000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2">
      <c r="A51">
        <v>116</v>
      </c>
      <c r="B51" t="s">
        <v>1301</v>
      </c>
      <c r="C51">
        <v>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12</v>
      </c>
      <c r="M51">
        <v>12</v>
      </c>
      <c r="N51">
        <v>12</v>
      </c>
      <c r="O51">
        <v>12</v>
      </c>
      <c r="P51">
        <v>12</v>
      </c>
      <c r="Q51">
        <v>12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120</v>
      </c>
      <c r="AB51">
        <v>120</v>
      </c>
      <c r="AC51">
        <v>120</v>
      </c>
      <c r="AD51">
        <v>120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2">
      <c r="A52">
        <v>116</v>
      </c>
      <c r="B52" t="s">
        <v>1301</v>
      </c>
      <c r="C52">
        <v>6</v>
      </c>
      <c r="D52">
        <v>20</v>
      </c>
      <c r="E52">
        <v>20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180</v>
      </c>
      <c r="AF52">
        <v>180</v>
      </c>
      <c r="AG52">
        <v>180</v>
      </c>
      <c r="AH52">
        <v>180</v>
      </c>
      <c r="AI52">
        <v>180</v>
      </c>
      <c r="AJ52">
        <v>80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2">
      <c r="A53">
        <v>117</v>
      </c>
      <c r="B53" t="s">
        <v>1951</v>
      </c>
      <c r="C53">
        <v>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500</v>
      </c>
      <c r="X53">
        <v>500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35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2">
      <c r="A54">
        <v>117</v>
      </c>
      <c r="B54" t="s">
        <v>1951</v>
      </c>
      <c r="C54">
        <v>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5</v>
      </c>
      <c r="M54">
        <v>5</v>
      </c>
      <c r="N54">
        <v>5</v>
      </c>
      <c r="O54">
        <v>5</v>
      </c>
      <c r="P54">
        <v>5</v>
      </c>
      <c r="Q54">
        <v>5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2">
      <c r="A55">
        <v>117</v>
      </c>
      <c r="B55" t="s">
        <v>1951</v>
      </c>
      <c r="C55">
        <v>4</v>
      </c>
      <c r="D55">
        <v>5</v>
      </c>
      <c r="E55">
        <v>5</v>
      </c>
      <c r="F55">
        <v>0</v>
      </c>
      <c r="G55">
        <v>0</v>
      </c>
      <c r="H55">
        <v>8</v>
      </c>
      <c r="I55">
        <v>8</v>
      </c>
      <c r="J55">
        <v>8</v>
      </c>
      <c r="K55">
        <v>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  <row r="56" spans="1:63" x14ac:dyDescent="0.2">
      <c r="A56">
        <v>117</v>
      </c>
      <c r="B56" t="s">
        <v>1951</v>
      </c>
      <c r="C56">
        <v>6</v>
      </c>
      <c r="D56">
        <v>3</v>
      </c>
      <c r="E56">
        <v>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50</v>
      </c>
      <c r="AF56">
        <v>50</v>
      </c>
      <c r="AG56">
        <v>50</v>
      </c>
      <c r="AH56">
        <v>50</v>
      </c>
      <c r="AI56">
        <v>50</v>
      </c>
      <c r="AJ56">
        <v>50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</row>
    <row r="57" spans="1:63" x14ac:dyDescent="0.2">
      <c r="A57">
        <v>117</v>
      </c>
      <c r="B57" t="s">
        <v>1951</v>
      </c>
      <c r="C57">
        <v>8</v>
      </c>
      <c r="D57">
        <v>8</v>
      </c>
      <c r="E57">
        <v>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8</v>
      </c>
      <c r="M57">
        <v>8</v>
      </c>
      <c r="N57">
        <v>8</v>
      </c>
      <c r="O57">
        <v>8</v>
      </c>
      <c r="P57">
        <v>8</v>
      </c>
      <c r="Q57">
        <v>8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</row>
    <row r="58" spans="1:63" x14ac:dyDescent="0.2">
      <c r="A58">
        <v>118</v>
      </c>
      <c r="B58" t="s">
        <v>1950</v>
      </c>
      <c r="C58">
        <v>2</v>
      </c>
      <c r="D58">
        <v>5</v>
      </c>
      <c r="E58">
        <v>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45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</row>
    <row r="59" spans="1:63" x14ac:dyDescent="0.2">
      <c r="A59">
        <v>118</v>
      </c>
      <c r="B59" t="s">
        <v>1950</v>
      </c>
      <c r="C59">
        <v>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1000</v>
      </c>
      <c r="X59">
        <v>1000</v>
      </c>
      <c r="Y59">
        <v>0</v>
      </c>
      <c r="Z59">
        <v>0</v>
      </c>
      <c r="AA59">
        <v>80</v>
      </c>
      <c r="AB59">
        <v>80</v>
      </c>
      <c r="AC59">
        <v>80</v>
      </c>
      <c r="AD59">
        <v>80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</row>
    <row r="60" spans="1:63" x14ac:dyDescent="0.2">
      <c r="A60">
        <v>118</v>
      </c>
      <c r="B60" t="s">
        <v>1950</v>
      </c>
      <c r="C60">
        <v>4</v>
      </c>
      <c r="D60">
        <v>0</v>
      </c>
      <c r="E60">
        <v>0</v>
      </c>
      <c r="F60">
        <v>0</v>
      </c>
      <c r="G60">
        <v>0</v>
      </c>
      <c r="H60">
        <v>10</v>
      </c>
      <c r="I60">
        <v>10</v>
      </c>
      <c r="J60">
        <v>10</v>
      </c>
      <c r="K60">
        <v>10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30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</row>
    <row r="61" spans="1:63" x14ac:dyDescent="0.2">
      <c r="A61">
        <v>118</v>
      </c>
      <c r="B61" t="s">
        <v>1950</v>
      </c>
      <c r="C61">
        <v>6</v>
      </c>
      <c r="D61">
        <v>10</v>
      </c>
      <c r="E61">
        <v>10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80</v>
      </c>
      <c r="AF61">
        <v>80</v>
      </c>
      <c r="AG61">
        <v>80</v>
      </c>
      <c r="AH61">
        <v>80</v>
      </c>
      <c r="AI61">
        <v>80</v>
      </c>
      <c r="AJ61">
        <v>80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</row>
    <row r="62" spans="1:63" x14ac:dyDescent="0.2">
      <c r="A62">
        <v>118</v>
      </c>
      <c r="B62" t="s">
        <v>1950</v>
      </c>
      <c r="C62">
        <v>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10</v>
      </c>
      <c r="M62">
        <v>10</v>
      </c>
      <c r="N62">
        <v>10</v>
      </c>
      <c r="O62">
        <v>10</v>
      </c>
      <c r="P62">
        <v>10</v>
      </c>
      <c r="Q62">
        <v>10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</row>
    <row r="63" spans="1:63" x14ac:dyDescent="0.2">
      <c r="A63">
        <v>119</v>
      </c>
      <c r="B63" t="s">
        <v>2084</v>
      </c>
      <c r="C63">
        <v>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5</v>
      </c>
      <c r="M63">
        <v>5</v>
      </c>
      <c r="N63">
        <v>5</v>
      </c>
      <c r="O63">
        <v>5</v>
      </c>
      <c r="P63">
        <v>5</v>
      </c>
      <c r="Q63">
        <v>5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</row>
    <row r="64" spans="1:63" x14ac:dyDescent="0.2">
      <c r="A64">
        <v>119</v>
      </c>
      <c r="B64" t="s">
        <v>2084</v>
      </c>
      <c r="C64">
        <v>3</v>
      </c>
      <c r="D64">
        <v>5</v>
      </c>
      <c r="E64">
        <v>5</v>
      </c>
      <c r="F64">
        <v>0</v>
      </c>
      <c r="G64">
        <v>0</v>
      </c>
      <c r="H64">
        <v>5</v>
      </c>
      <c r="I64">
        <v>5</v>
      </c>
      <c r="J64">
        <v>5</v>
      </c>
      <c r="K64">
        <v>5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</row>
    <row r="65" spans="1:63" x14ac:dyDescent="0.2">
      <c r="A65">
        <v>119</v>
      </c>
      <c r="B65" t="s">
        <v>2084</v>
      </c>
      <c r="C65">
        <v>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100</v>
      </c>
      <c r="AF65">
        <v>100</v>
      </c>
      <c r="AG65">
        <v>100</v>
      </c>
      <c r="AH65">
        <v>100</v>
      </c>
      <c r="AI65">
        <v>100</v>
      </c>
      <c r="AJ65">
        <v>100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</row>
    <row r="66" spans="1:63" x14ac:dyDescent="0.2">
      <c r="A66">
        <v>119</v>
      </c>
      <c r="B66" t="s">
        <v>2084</v>
      </c>
      <c r="C66">
        <v>6</v>
      </c>
      <c r="D66">
        <v>8</v>
      </c>
      <c r="E66">
        <v>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3</v>
      </c>
      <c r="Z66">
        <v>3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</row>
    <row r="67" spans="1:63" x14ac:dyDescent="0.2">
      <c r="A67">
        <v>119</v>
      </c>
      <c r="B67" t="s">
        <v>2084</v>
      </c>
      <c r="C67">
        <v>8</v>
      </c>
      <c r="D67">
        <v>7</v>
      </c>
      <c r="E67">
        <v>7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12</v>
      </c>
      <c r="M67">
        <v>12</v>
      </c>
      <c r="N67">
        <v>12</v>
      </c>
      <c r="O67">
        <v>12</v>
      </c>
      <c r="P67">
        <v>12</v>
      </c>
      <c r="Q67">
        <v>12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</row>
    <row r="68" spans="1:63" x14ac:dyDescent="0.2">
      <c r="A68">
        <v>126</v>
      </c>
      <c r="B68" t="s">
        <v>1692</v>
      </c>
      <c r="C68">
        <v>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5</v>
      </c>
      <c r="M68">
        <v>5</v>
      </c>
      <c r="N68">
        <v>5</v>
      </c>
      <c r="O68">
        <v>5</v>
      </c>
      <c r="P68">
        <v>5</v>
      </c>
      <c r="Q68">
        <v>5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</row>
    <row r="69" spans="1:63" x14ac:dyDescent="0.2">
      <c r="A69">
        <v>127</v>
      </c>
      <c r="B69" t="s">
        <v>1692</v>
      </c>
      <c r="C69">
        <v>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5</v>
      </c>
      <c r="M69">
        <v>5</v>
      </c>
      <c r="N69">
        <v>5</v>
      </c>
      <c r="O69">
        <v>5</v>
      </c>
      <c r="P69">
        <v>5</v>
      </c>
      <c r="Q69">
        <v>5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</row>
    <row r="70" spans="1:63" x14ac:dyDescent="0.2">
      <c r="A70">
        <v>128</v>
      </c>
      <c r="B70" t="s">
        <v>1692</v>
      </c>
      <c r="C70">
        <v>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5</v>
      </c>
      <c r="M70">
        <v>5</v>
      </c>
      <c r="N70">
        <v>5</v>
      </c>
      <c r="O70">
        <v>5</v>
      </c>
      <c r="P70">
        <v>5</v>
      </c>
      <c r="Q70">
        <v>5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</row>
    <row r="71" spans="1:63" x14ac:dyDescent="0.2">
      <c r="A71">
        <v>129</v>
      </c>
      <c r="B71" t="s">
        <v>1692</v>
      </c>
      <c r="C71">
        <v>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5</v>
      </c>
      <c r="M71">
        <v>5</v>
      </c>
      <c r="N71">
        <v>5</v>
      </c>
      <c r="O71">
        <v>5</v>
      </c>
      <c r="P71">
        <v>5</v>
      </c>
      <c r="Q71">
        <v>5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</row>
    <row r="72" spans="1:63" x14ac:dyDescent="0.2">
      <c r="A72">
        <v>130</v>
      </c>
      <c r="B72" t="s">
        <v>1692</v>
      </c>
      <c r="C72">
        <v>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5</v>
      </c>
      <c r="M72">
        <v>5</v>
      </c>
      <c r="N72">
        <v>5</v>
      </c>
      <c r="O72">
        <v>5</v>
      </c>
      <c r="P72">
        <v>5</v>
      </c>
      <c r="Q72">
        <v>5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 x14ac:dyDescent="0.2">
      <c r="A73">
        <v>131</v>
      </c>
      <c r="B73" t="s">
        <v>1692</v>
      </c>
      <c r="C73">
        <v>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6</v>
      </c>
      <c r="M73">
        <v>6</v>
      </c>
      <c r="N73">
        <v>6</v>
      </c>
      <c r="O73">
        <v>6</v>
      </c>
      <c r="P73">
        <v>6</v>
      </c>
      <c r="Q73">
        <v>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 x14ac:dyDescent="0.2">
      <c r="A74">
        <v>132</v>
      </c>
      <c r="B74" t="s">
        <v>1692</v>
      </c>
      <c r="C74">
        <v>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6</v>
      </c>
      <c r="M74">
        <v>6</v>
      </c>
      <c r="N74">
        <v>6</v>
      </c>
      <c r="O74">
        <v>6</v>
      </c>
      <c r="P74">
        <v>6</v>
      </c>
      <c r="Q74">
        <v>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 x14ac:dyDescent="0.2">
      <c r="A75">
        <v>133</v>
      </c>
      <c r="B75" t="s">
        <v>1692</v>
      </c>
      <c r="C75">
        <v>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6</v>
      </c>
      <c r="M75">
        <v>6</v>
      </c>
      <c r="N75">
        <v>6</v>
      </c>
      <c r="O75">
        <v>6</v>
      </c>
      <c r="P75">
        <v>6</v>
      </c>
      <c r="Q75">
        <v>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 x14ac:dyDescent="0.2">
      <c r="A76">
        <v>134</v>
      </c>
      <c r="B76" t="s">
        <v>1692</v>
      </c>
      <c r="C76">
        <v>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6</v>
      </c>
      <c r="M76">
        <v>6</v>
      </c>
      <c r="N76">
        <v>6</v>
      </c>
      <c r="O76">
        <v>6</v>
      </c>
      <c r="P76">
        <v>6</v>
      </c>
      <c r="Q76">
        <v>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 x14ac:dyDescent="0.2">
      <c r="A77">
        <v>135</v>
      </c>
      <c r="B77" t="s">
        <v>1692</v>
      </c>
      <c r="C77">
        <v>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6</v>
      </c>
      <c r="M77">
        <v>6</v>
      </c>
      <c r="N77">
        <v>6</v>
      </c>
      <c r="O77">
        <v>6</v>
      </c>
      <c r="P77">
        <v>6</v>
      </c>
      <c r="Q77">
        <v>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 x14ac:dyDescent="0.2">
      <c r="A78">
        <v>136</v>
      </c>
      <c r="B78" t="s">
        <v>1692</v>
      </c>
      <c r="C78">
        <v>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7</v>
      </c>
      <c r="M78">
        <v>7</v>
      </c>
      <c r="N78">
        <v>7</v>
      </c>
      <c r="O78">
        <v>7</v>
      </c>
      <c r="P78">
        <v>7</v>
      </c>
      <c r="Q78">
        <v>7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 x14ac:dyDescent="0.2">
      <c r="A79">
        <v>137</v>
      </c>
      <c r="B79" t="s">
        <v>1692</v>
      </c>
      <c r="C79">
        <v>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7</v>
      </c>
      <c r="M79">
        <v>7</v>
      </c>
      <c r="N79">
        <v>7</v>
      </c>
      <c r="O79">
        <v>7</v>
      </c>
      <c r="P79">
        <v>7</v>
      </c>
      <c r="Q79">
        <v>7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</row>
    <row r="80" spans="1:63" x14ac:dyDescent="0.2">
      <c r="A80">
        <v>138</v>
      </c>
      <c r="B80" t="s">
        <v>1692</v>
      </c>
      <c r="C80">
        <v>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7</v>
      </c>
      <c r="M80">
        <v>7</v>
      </c>
      <c r="N80">
        <v>7</v>
      </c>
      <c r="O80">
        <v>7</v>
      </c>
      <c r="P80">
        <v>7</v>
      </c>
      <c r="Q80">
        <v>7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</row>
    <row r="81" spans="1:63" x14ac:dyDescent="0.2">
      <c r="A81">
        <v>139</v>
      </c>
      <c r="B81" t="s">
        <v>1692</v>
      </c>
      <c r="C81">
        <v>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7</v>
      </c>
      <c r="M81">
        <v>7</v>
      </c>
      <c r="N81">
        <v>7</v>
      </c>
      <c r="O81">
        <v>7</v>
      </c>
      <c r="P81">
        <v>7</v>
      </c>
      <c r="Q81">
        <v>7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</row>
    <row r="82" spans="1:63" x14ac:dyDescent="0.2">
      <c r="A82">
        <v>140</v>
      </c>
      <c r="B82" t="s">
        <v>1692</v>
      </c>
      <c r="C82">
        <v>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7</v>
      </c>
      <c r="M82">
        <v>7</v>
      </c>
      <c r="N82">
        <v>7</v>
      </c>
      <c r="O82">
        <v>7</v>
      </c>
      <c r="P82">
        <v>7</v>
      </c>
      <c r="Q82">
        <v>7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</row>
    <row r="83" spans="1:63" x14ac:dyDescent="0.2">
      <c r="A83">
        <v>141</v>
      </c>
      <c r="B83" t="s">
        <v>1692</v>
      </c>
      <c r="C83">
        <v>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8</v>
      </c>
      <c r="M83">
        <v>8</v>
      </c>
      <c r="N83">
        <v>8</v>
      </c>
      <c r="O83">
        <v>8</v>
      </c>
      <c r="P83">
        <v>8</v>
      </c>
      <c r="Q83">
        <v>8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</row>
    <row r="84" spans="1:63" x14ac:dyDescent="0.2">
      <c r="A84">
        <v>142</v>
      </c>
      <c r="B84" t="s">
        <v>1692</v>
      </c>
      <c r="C84">
        <v>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8</v>
      </c>
      <c r="M84">
        <v>8</v>
      </c>
      <c r="N84">
        <v>8</v>
      </c>
      <c r="O84">
        <v>8</v>
      </c>
      <c r="P84">
        <v>8</v>
      </c>
      <c r="Q84">
        <v>8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</row>
    <row r="85" spans="1:63" x14ac:dyDescent="0.2">
      <c r="A85">
        <v>143</v>
      </c>
      <c r="B85" t="s">
        <v>1692</v>
      </c>
      <c r="C85">
        <v>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8</v>
      </c>
      <c r="M85">
        <v>8</v>
      </c>
      <c r="N85">
        <v>8</v>
      </c>
      <c r="O85">
        <v>8</v>
      </c>
      <c r="P85">
        <v>8</v>
      </c>
      <c r="Q85">
        <v>8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</row>
    <row r="86" spans="1:63" x14ac:dyDescent="0.2">
      <c r="A86">
        <v>144</v>
      </c>
      <c r="B86" t="s">
        <v>1692</v>
      </c>
      <c r="C86">
        <v>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8</v>
      </c>
      <c r="M86">
        <v>8</v>
      </c>
      <c r="N86">
        <v>8</v>
      </c>
      <c r="O86">
        <v>8</v>
      </c>
      <c r="P86">
        <v>8</v>
      </c>
      <c r="Q86">
        <v>8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 x14ac:dyDescent="0.2">
      <c r="A87">
        <v>145</v>
      </c>
      <c r="B87" t="s">
        <v>1692</v>
      </c>
      <c r="C87">
        <v>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8</v>
      </c>
      <c r="M87">
        <v>8</v>
      </c>
      <c r="N87">
        <v>8</v>
      </c>
      <c r="O87">
        <v>8</v>
      </c>
      <c r="P87">
        <v>8</v>
      </c>
      <c r="Q87">
        <v>8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 x14ac:dyDescent="0.2">
      <c r="A88">
        <v>146</v>
      </c>
      <c r="B88" t="s">
        <v>1692</v>
      </c>
      <c r="C88">
        <v>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9</v>
      </c>
      <c r="M88">
        <v>9</v>
      </c>
      <c r="N88">
        <v>9</v>
      </c>
      <c r="O88">
        <v>9</v>
      </c>
      <c r="P88">
        <v>9</v>
      </c>
      <c r="Q88">
        <v>9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 x14ac:dyDescent="0.2">
      <c r="A89">
        <v>147</v>
      </c>
      <c r="B89" t="s">
        <v>1692</v>
      </c>
      <c r="C89">
        <v>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9</v>
      </c>
      <c r="M89">
        <v>9</v>
      </c>
      <c r="N89">
        <v>9</v>
      </c>
      <c r="O89">
        <v>9</v>
      </c>
      <c r="P89">
        <v>9</v>
      </c>
      <c r="Q89">
        <v>9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 x14ac:dyDescent="0.2">
      <c r="A90">
        <v>148</v>
      </c>
      <c r="B90" t="s">
        <v>1692</v>
      </c>
      <c r="C90">
        <v>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9</v>
      </c>
      <c r="M90">
        <v>9</v>
      </c>
      <c r="N90">
        <v>9</v>
      </c>
      <c r="O90">
        <v>9</v>
      </c>
      <c r="P90">
        <v>9</v>
      </c>
      <c r="Q90">
        <v>9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 x14ac:dyDescent="0.2">
      <c r="A91">
        <v>149</v>
      </c>
      <c r="B91" t="s">
        <v>1692</v>
      </c>
      <c r="C91">
        <v>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9</v>
      </c>
      <c r="M91">
        <v>9</v>
      </c>
      <c r="N91">
        <v>9</v>
      </c>
      <c r="O91">
        <v>9</v>
      </c>
      <c r="P91">
        <v>9</v>
      </c>
      <c r="Q91">
        <v>9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 x14ac:dyDescent="0.2">
      <c r="A92">
        <v>150</v>
      </c>
      <c r="B92" t="s">
        <v>1692</v>
      </c>
      <c r="C92">
        <v>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9</v>
      </c>
      <c r="M92">
        <v>9</v>
      </c>
      <c r="N92">
        <v>9</v>
      </c>
      <c r="O92">
        <v>9</v>
      </c>
      <c r="P92">
        <v>9</v>
      </c>
      <c r="Q92">
        <v>9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</row>
    <row r="93" spans="1:63" x14ac:dyDescent="0.2">
      <c r="A93">
        <v>151</v>
      </c>
      <c r="B93" t="s">
        <v>1692</v>
      </c>
      <c r="C93">
        <v>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10</v>
      </c>
      <c r="M93">
        <v>10</v>
      </c>
      <c r="N93">
        <v>10</v>
      </c>
      <c r="O93">
        <v>10</v>
      </c>
      <c r="P93">
        <v>10</v>
      </c>
      <c r="Q93">
        <v>10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</row>
    <row r="94" spans="1:63" x14ac:dyDescent="0.2">
      <c r="A94">
        <v>152</v>
      </c>
      <c r="B94" t="s">
        <v>1692</v>
      </c>
      <c r="C94">
        <v>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10</v>
      </c>
      <c r="M94">
        <v>10</v>
      </c>
      <c r="N94">
        <v>10</v>
      </c>
      <c r="O94">
        <v>10</v>
      </c>
      <c r="P94">
        <v>10</v>
      </c>
      <c r="Q94">
        <v>10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</row>
    <row r="95" spans="1:63" x14ac:dyDescent="0.2">
      <c r="A95">
        <v>153</v>
      </c>
      <c r="B95" t="s">
        <v>1692</v>
      </c>
      <c r="C95">
        <v>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10</v>
      </c>
      <c r="M95">
        <v>10</v>
      </c>
      <c r="N95">
        <v>10</v>
      </c>
      <c r="O95">
        <v>10</v>
      </c>
      <c r="P95">
        <v>10</v>
      </c>
      <c r="Q95">
        <v>10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</row>
    <row r="96" spans="1:63" x14ac:dyDescent="0.2">
      <c r="A96">
        <v>154</v>
      </c>
      <c r="B96" t="s">
        <v>1692</v>
      </c>
      <c r="C96">
        <v>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11</v>
      </c>
      <c r="M96">
        <v>11</v>
      </c>
      <c r="N96">
        <v>11</v>
      </c>
      <c r="O96">
        <v>11</v>
      </c>
      <c r="P96">
        <v>11</v>
      </c>
      <c r="Q96">
        <v>11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</row>
    <row r="97" spans="1:63" x14ac:dyDescent="0.2">
      <c r="A97">
        <v>155</v>
      </c>
      <c r="B97" t="s">
        <v>1692</v>
      </c>
      <c r="C97">
        <v>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12</v>
      </c>
      <c r="M97">
        <v>12</v>
      </c>
      <c r="N97">
        <v>12</v>
      </c>
      <c r="O97">
        <v>12</v>
      </c>
      <c r="P97">
        <v>12</v>
      </c>
      <c r="Q97">
        <v>12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</row>
    <row r="98" spans="1:63" x14ac:dyDescent="0.2">
      <c r="A98">
        <v>156</v>
      </c>
      <c r="B98" t="s">
        <v>1683</v>
      </c>
      <c r="C98">
        <v>3</v>
      </c>
      <c r="D98">
        <v>3</v>
      </c>
      <c r="E98">
        <v>3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</row>
    <row r="99" spans="1:63" x14ac:dyDescent="0.2">
      <c r="A99">
        <v>156</v>
      </c>
      <c r="B99" t="s">
        <v>1683</v>
      </c>
      <c r="C99">
        <v>4</v>
      </c>
      <c r="D99">
        <v>5</v>
      </c>
      <c r="E99">
        <v>5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</row>
    <row r="100" spans="1:63" x14ac:dyDescent="0.2">
      <c r="A100">
        <v>156</v>
      </c>
      <c r="B100" t="s">
        <v>1683</v>
      </c>
      <c r="C100">
        <v>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5</v>
      </c>
      <c r="M100">
        <v>5</v>
      </c>
      <c r="N100">
        <v>5</v>
      </c>
      <c r="O100">
        <v>5</v>
      </c>
      <c r="P100">
        <v>5</v>
      </c>
      <c r="Q100">
        <v>5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1000</v>
      </c>
      <c r="X100">
        <v>1000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</row>
    <row r="101" spans="1:63" x14ac:dyDescent="0.2">
      <c r="A101">
        <v>157</v>
      </c>
      <c r="B101" t="s">
        <v>1684</v>
      </c>
      <c r="C101">
        <v>3</v>
      </c>
      <c r="D101">
        <v>5</v>
      </c>
      <c r="E101">
        <v>5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</row>
    <row r="102" spans="1:63" x14ac:dyDescent="0.2">
      <c r="A102">
        <v>157</v>
      </c>
      <c r="B102" t="s">
        <v>1684</v>
      </c>
      <c r="C102">
        <v>3</v>
      </c>
      <c r="D102">
        <v>5</v>
      </c>
      <c r="E102">
        <v>5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</row>
    <row r="103" spans="1:63" x14ac:dyDescent="0.2">
      <c r="A103">
        <v>157</v>
      </c>
      <c r="B103" t="s">
        <v>1684</v>
      </c>
      <c r="C103">
        <v>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6</v>
      </c>
      <c r="M103">
        <v>6</v>
      </c>
      <c r="N103">
        <v>6</v>
      </c>
      <c r="O103">
        <v>6</v>
      </c>
      <c r="P103">
        <v>6</v>
      </c>
      <c r="Q103">
        <v>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500</v>
      </c>
      <c r="X103">
        <v>500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</row>
    <row r="104" spans="1:63" x14ac:dyDescent="0.2">
      <c r="A104">
        <v>158</v>
      </c>
      <c r="B104" t="s">
        <v>1685</v>
      </c>
      <c r="C104">
        <v>2</v>
      </c>
      <c r="D104">
        <v>10</v>
      </c>
      <c r="E104">
        <v>10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5</v>
      </c>
      <c r="M104">
        <v>5</v>
      </c>
      <c r="N104">
        <v>5</v>
      </c>
      <c r="O104">
        <v>5</v>
      </c>
      <c r="P104">
        <v>5</v>
      </c>
      <c r="Q104">
        <v>5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1000</v>
      </c>
      <c r="X104">
        <v>1000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</row>
    <row r="105" spans="1:63" x14ac:dyDescent="0.2">
      <c r="A105">
        <v>159</v>
      </c>
      <c r="B105" t="s">
        <v>1686</v>
      </c>
      <c r="C105">
        <v>3</v>
      </c>
      <c r="D105">
        <v>10</v>
      </c>
      <c r="E105">
        <v>10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5</v>
      </c>
      <c r="M105">
        <v>5</v>
      </c>
      <c r="N105">
        <v>5</v>
      </c>
      <c r="O105">
        <v>5</v>
      </c>
      <c r="P105">
        <v>5</v>
      </c>
      <c r="Q105">
        <v>5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1000</v>
      </c>
      <c r="X105">
        <v>1000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</row>
    <row r="106" spans="1:63" x14ac:dyDescent="0.2">
      <c r="A106">
        <v>160</v>
      </c>
      <c r="B106" t="s">
        <v>1687</v>
      </c>
      <c r="C106">
        <v>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5</v>
      </c>
      <c r="M106">
        <v>5</v>
      </c>
      <c r="N106">
        <v>5</v>
      </c>
      <c r="O106">
        <v>5</v>
      </c>
      <c r="P106">
        <v>5</v>
      </c>
      <c r="Q106">
        <v>5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1000</v>
      </c>
      <c r="X106">
        <v>1000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</row>
    <row r="107" spans="1:63" x14ac:dyDescent="0.2">
      <c r="A107">
        <v>160</v>
      </c>
      <c r="B107" t="s">
        <v>1687</v>
      </c>
      <c r="C107">
        <v>4</v>
      </c>
      <c r="D107">
        <v>10</v>
      </c>
      <c r="E107">
        <v>10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60</v>
      </c>
      <c r="AF107">
        <v>60</v>
      </c>
      <c r="AG107">
        <v>60</v>
      </c>
      <c r="AH107">
        <v>60</v>
      </c>
      <c r="AI107">
        <v>60</v>
      </c>
      <c r="AJ107">
        <v>60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</row>
    <row r="108" spans="1:63" x14ac:dyDescent="0.2">
      <c r="A108">
        <v>161</v>
      </c>
      <c r="B108" t="s">
        <v>1688</v>
      </c>
      <c r="C108">
        <v>1</v>
      </c>
      <c r="D108">
        <v>5</v>
      </c>
      <c r="E108">
        <v>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5</v>
      </c>
      <c r="M108">
        <v>5</v>
      </c>
      <c r="N108">
        <v>5</v>
      </c>
      <c r="O108">
        <v>5</v>
      </c>
      <c r="P108">
        <v>5</v>
      </c>
      <c r="Q108">
        <v>5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</row>
    <row r="109" spans="1:63" x14ac:dyDescent="0.2">
      <c r="A109">
        <v>162</v>
      </c>
      <c r="B109" t="s">
        <v>1689</v>
      </c>
      <c r="C109">
        <v>4</v>
      </c>
      <c r="D109">
        <v>5</v>
      </c>
      <c r="E109">
        <v>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</row>
    <row r="110" spans="1:63" x14ac:dyDescent="0.2">
      <c r="A110">
        <v>162</v>
      </c>
      <c r="B110" t="s">
        <v>1689</v>
      </c>
      <c r="C110">
        <v>9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3</v>
      </c>
      <c r="M110">
        <v>3</v>
      </c>
      <c r="N110">
        <v>3</v>
      </c>
      <c r="O110">
        <v>3</v>
      </c>
      <c r="P110">
        <v>3</v>
      </c>
      <c r="Q110">
        <v>3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</row>
    <row r="111" spans="1:63" x14ac:dyDescent="0.2">
      <c r="A111">
        <v>162</v>
      </c>
      <c r="B111" t="s">
        <v>1689</v>
      </c>
      <c r="C111">
        <v>12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5</v>
      </c>
      <c r="M111">
        <v>5</v>
      </c>
      <c r="N111">
        <v>5</v>
      </c>
      <c r="O111">
        <v>5</v>
      </c>
      <c r="P111">
        <v>5</v>
      </c>
      <c r="Q111">
        <v>5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2</v>
      </c>
      <c r="AN111">
        <v>3</v>
      </c>
      <c r="AO111">
        <v>3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</row>
    <row r="112" spans="1:63" x14ac:dyDescent="0.2">
      <c r="A112">
        <v>163</v>
      </c>
      <c r="B112" t="s">
        <v>1689</v>
      </c>
      <c r="C112">
        <v>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50</v>
      </c>
      <c r="AF112">
        <v>50</v>
      </c>
      <c r="AG112">
        <v>50</v>
      </c>
      <c r="AH112">
        <v>50</v>
      </c>
      <c r="AI112">
        <v>50</v>
      </c>
      <c r="AJ112">
        <v>50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</row>
    <row r="113" spans="1:63" x14ac:dyDescent="0.2">
      <c r="A113">
        <v>163</v>
      </c>
      <c r="B113" t="s">
        <v>1689</v>
      </c>
      <c r="C113">
        <v>9</v>
      </c>
      <c r="D113">
        <v>5</v>
      </c>
      <c r="E113">
        <v>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25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</row>
    <row r="114" spans="1:63" x14ac:dyDescent="0.2">
      <c r="A114">
        <v>163</v>
      </c>
      <c r="B114" t="s">
        <v>1689</v>
      </c>
      <c r="C114">
        <v>12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7</v>
      </c>
      <c r="M114">
        <v>7</v>
      </c>
      <c r="N114">
        <v>7</v>
      </c>
      <c r="O114">
        <v>7</v>
      </c>
      <c r="P114">
        <v>7</v>
      </c>
      <c r="Q114">
        <v>7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</row>
    <row r="115" spans="1:63" x14ac:dyDescent="0.2">
      <c r="A115">
        <v>164</v>
      </c>
      <c r="B115" t="s">
        <v>1689</v>
      </c>
      <c r="C115">
        <v>4</v>
      </c>
      <c r="D115">
        <v>8</v>
      </c>
      <c r="E115">
        <v>8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</row>
    <row r="116" spans="1:63" x14ac:dyDescent="0.2">
      <c r="A116">
        <v>164</v>
      </c>
      <c r="B116" t="s">
        <v>1689</v>
      </c>
      <c r="C116">
        <v>9</v>
      </c>
      <c r="D116">
        <v>0</v>
      </c>
      <c r="E116">
        <v>0</v>
      </c>
      <c r="F116">
        <v>0</v>
      </c>
      <c r="G116">
        <v>0</v>
      </c>
      <c r="H116">
        <v>8</v>
      </c>
      <c r="I116">
        <v>8</v>
      </c>
      <c r="J116">
        <v>8</v>
      </c>
      <c r="K116">
        <v>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800</v>
      </c>
      <c r="X116">
        <v>800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</row>
    <row r="117" spans="1:63" x14ac:dyDescent="0.2">
      <c r="A117">
        <v>164</v>
      </c>
      <c r="B117" t="s">
        <v>1689</v>
      </c>
      <c r="C117">
        <v>12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8</v>
      </c>
      <c r="M117">
        <v>8</v>
      </c>
      <c r="N117">
        <v>8</v>
      </c>
      <c r="O117">
        <v>8</v>
      </c>
      <c r="P117">
        <v>8</v>
      </c>
      <c r="Q117">
        <v>8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35</v>
      </c>
      <c r="AF117">
        <v>35</v>
      </c>
      <c r="AG117">
        <v>35</v>
      </c>
      <c r="AH117">
        <v>35</v>
      </c>
      <c r="AI117">
        <v>35</v>
      </c>
      <c r="AJ117">
        <v>35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</row>
    <row r="118" spans="1:63" x14ac:dyDescent="0.2">
      <c r="A118">
        <v>165</v>
      </c>
      <c r="B118" t="s">
        <v>1689</v>
      </c>
      <c r="C118">
        <v>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600</v>
      </c>
      <c r="X118">
        <v>600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 x14ac:dyDescent="0.2">
      <c r="A119">
        <v>165</v>
      </c>
      <c r="B119" t="s">
        <v>1689</v>
      </c>
      <c r="C119">
        <v>9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5</v>
      </c>
      <c r="M119">
        <v>5</v>
      </c>
      <c r="N119">
        <v>5</v>
      </c>
      <c r="O119">
        <v>5</v>
      </c>
      <c r="P119">
        <v>5</v>
      </c>
      <c r="Q119">
        <v>5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25</v>
      </c>
      <c r="AF119">
        <v>25</v>
      </c>
      <c r="AG119">
        <v>25</v>
      </c>
      <c r="AH119">
        <v>25</v>
      </c>
      <c r="AI119">
        <v>25</v>
      </c>
      <c r="AJ119">
        <v>25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 x14ac:dyDescent="0.2">
      <c r="A120">
        <v>165</v>
      </c>
      <c r="B120" t="s">
        <v>1689</v>
      </c>
      <c r="C120">
        <v>12</v>
      </c>
      <c r="D120">
        <v>15</v>
      </c>
      <c r="E120">
        <v>15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55</v>
      </c>
      <c r="AF120">
        <v>55</v>
      </c>
      <c r="AG120">
        <v>55</v>
      </c>
      <c r="AH120">
        <v>55</v>
      </c>
      <c r="AI120">
        <v>55</v>
      </c>
      <c r="AJ120">
        <v>55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</row>
    <row r="121" spans="1:63" x14ac:dyDescent="0.2">
      <c r="A121">
        <v>166</v>
      </c>
      <c r="B121" t="s">
        <v>1689</v>
      </c>
      <c r="C121">
        <v>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50</v>
      </c>
      <c r="AB121">
        <v>50</v>
      </c>
      <c r="AC121">
        <v>50</v>
      </c>
      <c r="AD121">
        <v>50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15</v>
      </c>
      <c r="AL121">
        <v>5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</row>
    <row r="122" spans="1:63" x14ac:dyDescent="0.2">
      <c r="A122">
        <v>166</v>
      </c>
      <c r="B122" t="s">
        <v>1689</v>
      </c>
      <c r="C122">
        <v>9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30</v>
      </c>
      <c r="AF122">
        <v>30</v>
      </c>
      <c r="AG122">
        <v>30</v>
      </c>
      <c r="AH122">
        <v>30</v>
      </c>
      <c r="AI122">
        <v>30</v>
      </c>
      <c r="AJ122">
        <v>30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</row>
    <row r="123" spans="1:63" x14ac:dyDescent="0.2">
      <c r="A123">
        <v>166</v>
      </c>
      <c r="B123" t="s">
        <v>1689</v>
      </c>
      <c r="C123">
        <v>12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12</v>
      </c>
      <c r="M123">
        <v>12</v>
      </c>
      <c r="N123">
        <v>12</v>
      </c>
      <c r="O123">
        <v>12</v>
      </c>
      <c r="P123">
        <v>12</v>
      </c>
      <c r="Q123">
        <v>12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</row>
    <row r="124" spans="1:63" x14ac:dyDescent="0.2">
      <c r="A124">
        <v>167</v>
      </c>
      <c r="B124" t="s">
        <v>1689</v>
      </c>
      <c r="C124">
        <v>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6</v>
      </c>
      <c r="M124">
        <v>6</v>
      </c>
      <c r="N124">
        <v>6</v>
      </c>
      <c r="O124">
        <v>6</v>
      </c>
      <c r="P124">
        <v>6</v>
      </c>
      <c r="Q124">
        <v>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</row>
    <row r="125" spans="1:63" x14ac:dyDescent="0.2">
      <c r="A125">
        <v>167</v>
      </c>
      <c r="B125" t="s">
        <v>1689</v>
      </c>
      <c r="C125">
        <v>9</v>
      </c>
      <c r="D125">
        <v>9</v>
      </c>
      <c r="E125">
        <v>9</v>
      </c>
      <c r="F125">
        <v>0</v>
      </c>
      <c r="G125">
        <v>0</v>
      </c>
      <c r="H125">
        <v>5</v>
      </c>
      <c r="I125">
        <v>5</v>
      </c>
      <c r="J125">
        <v>5</v>
      </c>
      <c r="K125">
        <v>5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</row>
    <row r="126" spans="1:63" x14ac:dyDescent="0.2">
      <c r="A126">
        <v>167</v>
      </c>
      <c r="B126" t="s">
        <v>1689</v>
      </c>
      <c r="C126">
        <v>12</v>
      </c>
      <c r="D126">
        <v>3</v>
      </c>
      <c r="E126">
        <v>3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4</v>
      </c>
      <c r="M126">
        <v>4</v>
      </c>
      <c r="N126">
        <v>4</v>
      </c>
      <c r="O126">
        <v>4</v>
      </c>
      <c r="P126">
        <v>4</v>
      </c>
      <c r="Q126">
        <v>4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50</v>
      </c>
      <c r="AF126">
        <v>50</v>
      </c>
      <c r="AG126">
        <v>50</v>
      </c>
      <c r="AH126">
        <v>50</v>
      </c>
      <c r="AI126">
        <v>50</v>
      </c>
      <c r="AJ126">
        <v>50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</row>
    <row r="127" spans="1:63" x14ac:dyDescent="0.2">
      <c r="A127">
        <v>168</v>
      </c>
      <c r="B127" t="s">
        <v>1690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10</v>
      </c>
      <c r="M127">
        <v>10</v>
      </c>
      <c r="N127">
        <v>10</v>
      </c>
      <c r="O127">
        <v>10</v>
      </c>
      <c r="P127">
        <v>10</v>
      </c>
      <c r="Q127">
        <v>10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</row>
    <row r="128" spans="1:63" x14ac:dyDescent="0.2">
      <c r="A128">
        <v>169</v>
      </c>
      <c r="B128" t="s">
        <v>1690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10</v>
      </c>
      <c r="M128">
        <v>10</v>
      </c>
      <c r="N128">
        <v>10</v>
      </c>
      <c r="O128">
        <v>10</v>
      </c>
      <c r="P128">
        <v>10</v>
      </c>
      <c r="Q128">
        <v>10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</row>
    <row r="129" spans="1:63" x14ac:dyDescent="0.2">
      <c r="A129">
        <v>170</v>
      </c>
      <c r="B129" t="s">
        <v>1690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10</v>
      </c>
      <c r="M129">
        <v>10</v>
      </c>
      <c r="N129">
        <v>10</v>
      </c>
      <c r="O129">
        <v>10</v>
      </c>
      <c r="P129">
        <v>10</v>
      </c>
      <c r="Q129">
        <v>10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</row>
    <row r="130" spans="1:63" x14ac:dyDescent="0.2">
      <c r="A130">
        <v>171</v>
      </c>
      <c r="B130" t="s">
        <v>1690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10</v>
      </c>
      <c r="M130">
        <v>10</v>
      </c>
      <c r="N130">
        <v>10</v>
      </c>
      <c r="O130">
        <v>10</v>
      </c>
      <c r="P130">
        <v>10</v>
      </c>
      <c r="Q130">
        <v>10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</row>
    <row r="131" spans="1:63" x14ac:dyDescent="0.2">
      <c r="A131">
        <v>172</v>
      </c>
      <c r="B131" t="s">
        <v>1690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10</v>
      </c>
      <c r="M131">
        <v>10</v>
      </c>
      <c r="N131">
        <v>10</v>
      </c>
      <c r="O131">
        <v>10</v>
      </c>
      <c r="P131">
        <v>10</v>
      </c>
      <c r="Q131">
        <v>10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</row>
    <row r="132" spans="1:63" x14ac:dyDescent="0.2">
      <c r="A132">
        <v>173</v>
      </c>
      <c r="B132" t="s">
        <v>1690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10</v>
      </c>
      <c r="M132">
        <v>10</v>
      </c>
      <c r="N132">
        <v>10</v>
      </c>
      <c r="O132">
        <v>10</v>
      </c>
      <c r="P132">
        <v>10</v>
      </c>
      <c r="Q132">
        <v>10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</row>
    <row r="133" spans="1:63" x14ac:dyDescent="0.2">
      <c r="A133">
        <v>174</v>
      </c>
      <c r="B133" t="s">
        <v>1690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10</v>
      </c>
      <c r="M133">
        <v>10</v>
      </c>
      <c r="N133">
        <v>10</v>
      </c>
      <c r="O133">
        <v>10</v>
      </c>
      <c r="P133">
        <v>10</v>
      </c>
      <c r="Q133">
        <v>10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</row>
    <row r="134" spans="1:63" x14ac:dyDescent="0.2">
      <c r="A134">
        <v>175</v>
      </c>
      <c r="B134" t="s">
        <v>1690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10</v>
      </c>
      <c r="M134">
        <v>10</v>
      </c>
      <c r="N134">
        <v>10</v>
      </c>
      <c r="O134">
        <v>10</v>
      </c>
      <c r="P134">
        <v>10</v>
      </c>
      <c r="Q134">
        <v>10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</row>
    <row r="135" spans="1:63" x14ac:dyDescent="0.2">
      <c r="A135">
        <v>176</v>
      </c>
      <c r="B135" t="s">
        <v>1690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10</v>
      </c>
      <c r="M135">
        <v>10</v>
      </c>
      <c r="N135">
        <v>10</v>
      </c>
      <c r="O135">
        <v>10</v>
      </c>
      <c r="P135">
        <v>10</v>
      </c>
      <c r="Q135">
        <v>10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</row>
    <row r="136" spans="1:63" x14ac:dyDescent="0.2">
      <c r="A136">
        <v>177</v>
      </c>
      <c r="B136" t="s">
        <v>1690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10</v>
      </c>
      <c r="M136">
        <v>10</v>
      </c>
      <c r="N136">
        <v>10</v>
      </c>
      <c r="O136">
        <v>10</v>
      </c>
      <c r="P136">
        <v>10</v>
      </c>
      <c r="Q136">
        <v>10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</row>
    <row r="137" spans="1:63" x14ac:dyDescent="0.2">
      <c r="A137">
        <v>178</v>
      </c>
      <c r="B137" t="s">
        <v>1690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10</v>
      </c>
      <c r="M137">
        <v>10</v>
      </c>
      <c r="N137">
        <v>10</v>
      </c>
      <c r="O137">
        <v>10</v>
      </c>
      <c r="P137">
        <v>10</v>
      </c>
      <c r="Q137">
        <v>10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</row>
    <row r="138" spans="1:63" x14ac:dyDescent="0.2">
      <c r="A138">
        <v>179</v>
      </c>
      <c r="B138" t="s">
        <v>1690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10</v>
      </c>
      <c r="M138">
        <v>10</v>
      </c>
      <c r="N138">
        <v>10</v>
      </c>
      <c r="O138">
        <v>10</v>
      </c>
      <c r="P138">
        <v>10</v>
      </c>
      <c r="Q138">
        <v>10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</row>
    <row r="139" spans="1:63" x14ac:dyDescent="0.2">
      <c r="A139">
        <v>180</v>
      </c>
      <c r="B139" t="s">
        <v>1690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10</v>
      </c>
      <c r="M139">
        <v>10</v>
      </c>
      <c r="N139">
        <v>10</v>
      </c>
      <c r="O139">
        <v>10</v>
      </c>
      <c r="P139">
        <v>10</v>
      </c>
      <c r="Q139">
        <v>10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</row>
    <row r="140" spans="1:63" x14ac:dyDescent="0.2">
      <c r="A140">
        <v>181</v>
      </c>
      <c r="B140" t="s">
        <v>1690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10</v>
      </c>
      <c r="M140">
        <v>10</v>
      </c>
      <c r="N140">
        <v>10</v>
      </c>
      <c r="O140">
        <v>10</v>
      </c>
      <c r="P140">
        <v>10</v>
      </c>
      <c r="Q140">
        <v>10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</row>
    <row r="141" spans="1:63" x14ac:dyDescent="0.2">
      <c r="A141">
        <v>182</v>
      </c>
      <c r="B141" t="s">
        <v>1690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10</v>
      </c>
      <c r="M141">
        <v>10</v>
      </c>
      <c r="N141">
        <v>10</v>
      </c>
      <c r="O141">
        <v>10</v>
      </c>
      <c r="P141">
        <v>10</v>
      </c>
      <c r="Q141">
        <v>10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</row>
    <row r="142" spans="1:63" x14ac:dyDescent="0.2">
      <c r="A142">
        <v>183</v>
      </c>
      <c r="B142" t="s">
        <v>1690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10</v>
      </c>
      <c r="M142">
        <v>10</v>
      </c>
      <c r="N142">
        <v>10</v>
      </c>
      <c r="O142">
        <v>10</v>
      </c>
      <c r="P142">
        <v>10</v>
      </c>
      <c r="Q142">
        <v>10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</row>
    <row r="143" spans="1:63" x14ac:dyDescent="0.2">
      <c r="A143">
        <v>184</v>
      </c>
      <c r="B143" t="s">
        <v>1690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10</v>
      </c>
      <c r="M143">
        <v>10</v>
      </c>
      <c r="N143">
        <v>10</v>
      </c>
      <c r="O143">
        <v>10</v>
      </c>
      <c r="P143">
        <v>10</v>
      </c>
      <c r="Q143">
        <v>10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</row>
    <row r="144" spans="1:63" x14ac:dyDescent="0.2">
      <c r="A144">
        <v>185</v>
      </c>
      <c r="B144" t="s">
        <v>1691</v>
      </c>
      <c r="C144">
        <v>1</v>
      </c>
      <c r="D144">
        <v>20</v>
      </c>
      <c r="E144">
        <v>20</v>
      </c>
      <c r="F144">
        <v>0</v>
      </c>
      <c r="G144">
        <v>0</v>
      </c>
      <c r="H144">
        <v>8</v>
      </c>
      <c r="I144">
        <v>8</v>
      </c>
      <c r="J144">
        <v>5</v>
      </c>
      <c r="K144">
        <v>5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</row>
    <row r="145" spans="1:63" x14ac:dyDescent="0.2">
      <c r="A145">
        <v>186</v>
      </c>
      <c r="B145" t="s">
        <v>1691</v>
      </c>
      <c r="C145">
        <v>1</v>
      </c>
      <c r="D145">
        <v>20</v>
      </c>
      <c r="E145">
        <v>20</v>
      </c>
      <c r="F145">
        <v>0</v>
      </c>
      <c r="G145">
        <v>0</v>
      </c>
      <c r="H145">
        <v>8</v>
      </c>
      <c r="I145">
        <v>8</v>
      </c>
      <c r="J145">
        <v>5</v>
      </c>
      <c r="K145">
        <v>5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</row>
    <row r="146" spans="1:63" x14ac:dyDescent="0.2">
      <c r="A146">
        <v>187</v>
      </c>
      <c r="B146" t="s">
        <v>1691</v>
      </c>
      <c r="C146">
        <v>1</v>
      </c>
      <c r="D146">
        <v>20</v>
      </c>
      <c r="E146">
        <v>20</v>
      </c>
      <c r="F146">
        <v>0</v>
      </c>
      <c r="G146">
        <v>0</v>
      </c>
      <c r="H146">
        <v>8</v>
      </c>
      <c r="I146">
        <v>8</v>
      </c>
      <c r="J146">
        <v>5</v>
      </c>
      <c r="K146">
        <v>5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</row>
    <row r="147" spans="1:63" x14ac:dyDescent="0.2">
      <c r="A147">
        <v>188</v>
      </c>
      <c r="B147" t="s">
        <v>1691</v>
      </c>
      <c r="C147">
        <v>1</v>
      </c>
      <c r="D147">
        <v>20</v>
      </c>
      <c r="E147">
        <v>20</v>
      </c>
      <c r="F147">
        <v>0</v>
      </c>
      <c r="G147">
        <v>0</v>
      </c>
      <c r="H147">
        <v>8</v>
      </c>
      <c r="I147">
        <v>8</v>
      </c>
      <c r="J147">
        <v>5</v>
      </c>
      <c r="K147">
        <v>5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</row>
    <row r="148" spans="1:63" x14ac:dyDescent="0.2">
      <c r="A148">
        <v>189</v>
      </c>
      <c r="B148" t="s">
        <v>1691</v>
      </c>
      <c r="C148">
        <v>1</v>
      </c>
      <c r="D148">
        <v>20</v>
      </c>
      <c r="E148">
        <v>20</v>
      </c>
      <c r="F148">
        <v>0</v>
      </c>
      <c r="G148">
        <v>0</v>
      </c>
      <c r="H148">
        <v>8</v>
      </c>
      <c r="I148">
        <v>8</v>
      </c>
      <c r="J148">
        <v>5</v>
      </c>
      <c r="K148">
        <v>5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</row>
    <row r="149" spans="1:63" x14ac:dyDescent="0.2">
      <c r="A149">
        <v>190</v>
      </c>
      <c r="B149" t="s">
        <v>1691</v>
      </c>
      <c r="C149">
        <v>1</v>
      </c>
      <c r="D149">
        <v>20</v>
      </c>
      <c r="E149">
        <v>20</v>
      </c>
      <c r="F149">
        <v>0</v>
      </c>
      <c r="G149">
        <v>0</v>
      </c>
      <c r="H149">
        <v>8</v>
      </c>
      <c r="I149">
        <v>8</v>
      </c>
      <c r="J149">
        <v>5</v>
      </c>
      <c r="K149">
        <v>5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</row>
    <row r="150" spans="1:63" x14ac:dyDescent="0.2">
      <c r="A150">
        <v>191</v>
      </c>
      <c r="B150" t="s">
        <v>1691</v>
      </c>
      <c r="C150">
        <v>1</v>
      </c>
      <c r="D150">
        <v>20</v>
      </c>
      <c r="E150">
        <v>20</v>
      </c>
      <c r="F150">
        <v>0</v>
      </c>
      <c r="G150">
        <v>0</v>
      </c>
      <c r="H150">
        <v>8</v>
      </c>
      <c r="I150">
        <v>8</v>
      </c>
      <c r="J150">
        <v>5</v>
      </c>
      <c r="K150">
        <v>5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</row>
    <row r="151" spans="1:63" x14ac:dyDescent="0.2">
      <c r="A151">
        <v>192</v>
      </c>
      <c r="B151" t="s">
        <v>1691</v>
      </c>
      <c r="C151">
        <v>1</v>
      </c>
      <c r="D151">
        <v>20</v>
      </c>
      <c r="E151">
        <v>20</v>
      </c>
      <c r="F151">
        <v>0</v>
      </c>
      <c r="G151">
        <v>0</v>
      </c>
      <c r="H151">
        <v>8</v>
      </c>
      <c r="I151">
        <v>8</v>
      </c>
      <c r="J151">
        <v>5</v>
      </c>
      <c r="K151">
        <v>5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</row>
    <row r="152" spans="1:63" x14ac:dyDescent="0.2">
      <c r="A152">
        <v>193</v>
      </c>
      <c r="B152" t="s">
        <v>1691</v>
      </c>
      <c r="C152">
        <v>1</v>
      </c>
      <c r="D152">
        <v>20</v>
      </c>
      <c r="E152">
        <v>20</v>
      </c>
      <c r="F152">
        <v>0</v>
      </c>
      <c r="G152">
        <v>0</v>
      </c>
      <c r="H152">
        <v>8</v>
      </c>
      <c r="I152">
        <v>8</v>
      </c>
      <c r="J152">
        <v>5</v>
      </c>
      <c r="K152">
        <v>5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</row>
    <row r="153" spans="1:63" x14ac:dyDescent="0.2">
      <c r="A153">
        <v>194</v>
      </c>
      <c r="B153" t="s">
        <v>1691</v>
      </c>
      <c r="C153">
        <v>1</v>
      </c>
      <c r="D153">
        <v>20</v>
      </c>
      <c r="E153">
        <v>20</v>
      </c>
      <c r="F153">
        <v>0</v>
      </c>
      <c r="G153">
        <v>0</v>
      </c>
      <c r="H153">
        <v>8</v>
      </c>
      <c r="I153">
        <v>8</v>
      </c>
      <c r="J153">
        <v>5</v>
      </c>
      <c r="K153">
        <v>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</row>
    <row r="154" spans="1:63" x14ac:dyDescent="0.2">
      <c r="A154">
        <v>195</v>
      </c>
      <c r="B154" t="s">
        <v>1691</v>
      </c>
      <c r="C154">
        <v>1</v>
      </c>
      <c r="D154">
        <v>20</v>
      </c>
      <c r="E154">
        <v>20</v>
      </c>
      <c r="F154">
        <v>0</v>
      </c>
      <c r="G154">
        <v>0</v>
      </c>
      <c r="H154">
        <v>8</v>
      </c>
      <c r="I154">
        <v>8</v>
      </c>
      <c r="J154">
        <v>5</v>
      </c>
      <c r="K154">
        <v>5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</row>
    <row r="155" spans="1:63" x14ac:dyDescent="0.2">
      <c r="A155">
        <v>196</v>
      </c>
      <c r="B155" t="s">
        <v>1691</v>
      </c>
      <c r="C155">
        <v>1</v>
      </c>
      <c r="D155">
        <v>20</v>
      </c>
      <c r="E155">
        <v>20</v>
      </c>
      <c r="F155">
        <v>0</v>
      </c>
      <c r="G155">
        <v>0</v>
      </c>
      <c r="H155">
        <v>8</v>
      </c>
      <c r="I155">
        <v>8</v>
      </c>
      <c r="J155">
        <v>5</v>
      </c>
      <c r="K155">
        <v>5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</row>
    <row r="156" spans="1:63" x14ac:dyDescent="0.2">
      <c r="A156">
        <v>197</v>
      </c>
      <c r="B156" t="s">
        <v>1691</v>
      </c>
      <c r="C156">
        <v>1</v>
      </c>
      <c r="D156">
        <v>20</v>
      </c>
      <c r="E156">
        <v>20</v>
      </c>
      <c r="F156">
        <v>0</v>
      </c>
      <c r="G156">
        <v>0</v>
      </c>
      <c r="H156">
        <v>8</v>
      </c>
      <c r="I156">
        <v>8</v>
      </c>
      <c r="J156">
        <v>5</v>
      </c>
      <c r="K156">
        <v>5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</row>
    <row r="157" spans="1:63" x14ac:dyDescent="0.2">
      <c r="A157">
        <v>198</v>
      </c>
      <c r="B157" t="s">
        <v>1691</v>
      </c>
      <c r="C157">
        <v>1</v>
      </c>
      <c r="D157">
        <v>20</v>
      </c>
      <c r="E157">
        <v>20</v>
      </c>
      <c r="F157">
        <v>0</v>
      </c>
      <c r="G157">
        <v>0</v>
      </c>
      <c r="H157">
        <v>8</v>
      </c>
      <c r="I157">
        <v>8</v>
      </c>
      <c r="J157">
        <v>5</v>
      </c>
      <c r="K157">
        <v>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</row>
    <row r="158" spans="1:63" x14ac:dyDescent="0.2">
      <c r="A158">
        <v>199</v>
      </c>
      <c r="B158" t="s">
        <v>1691</v>
      </c>
      <c r="C158">
        <v>1</v>
      </c>
      <c r="D158">
        <v>20</v>
      </c>
      <c r="E158">
        <v>20</v>
      </c>
      <c r="F158">
        <v>0</v>
      </c>
      <c r="G158">
        <v>0</v>
      </c>
      <c r="H158">
        <v>8</v>
      </c>
      <c r="I158">
        <v>8</v>
      </c>
      <c r="J158">
        <v>5</v>
      </c>
      <c r="K158">
        <v>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</row>
    <row r="159" spans="1:63" x14ac:dyDescent="0.2">
      <c r="A159">
        <v>200</v>
      </c>
      <c r="B159" t="s">
        <v>1691</v>
      </c>
      <c r="C159">
        <v>1</v>
      </c>
      <c r="D159">
        <v>20</v>
      </c>
      <c r="E159">
        <v>20</v>
      </c>
      <c r="F159">
        <v>0</v>
      </c>
      <c r="G159">
        <v>0</v>
      </c>
      <c r="H159">
        <v>8</v>
      </c>
      <c r="I159">
        <v>8</v>
      </c>
      <c r="J159">
        <v>5</v>
      </c>
      <c r="K159">
        <v>5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</row>
    <row r="160" spans="1:63" x14ac:dyDescent="0.2">
      <c r="A160">
        <v>201</v>
      </c>
      <c r="B160" t="s">
        <v>1691</v>
      </c>
      <c r="C160">
        <v>1</v>
      </c>
      <c r="D160">
        <v>20</v>
      </c>
      <c r="E160">
        <v>20</v>
      </c>
      <c r="F160">
        <v>0</v>
      </c>
      <c r="G160">
        <v>0</v>
      </c>
      <c r="H160">
        <v>8</v>
      </c>
      <c r="I160">
        <v>8</v>
      </c>
      <c r="J160">
        <v>5</v>
      </c>
      <c r="K160">
        <v>5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60"/>
  <sheetViews>
    <sheetView topLeftCell="A48" zoomScaleNormal="100" workbookViewId="0">
      <pane xSplit="5" topLeftCell="F1" activePane="topRight" state="frozen"/>
      <selection pane="topRight" activeCell="A48" sqref="A1:A1048576"/>
    </sheetView>
  </sheetViews>
  <sheetFormatPr defaultRowHeight="14.25" x14ac:dyDescent="0.2"/>
  <cols>
    <col min="1" max="1" width="13.375" customWidth="1"/>
    <col min="3" max="3" width="15.125" bestFit="1" customWidth="1"/>
    <col min="4" max="4" width="13.375" customWidth="1"/>
    <col min="5" max="5" width="46.75" customWidth="1"/>
    <col min="6" max="10" width="3.625" customWidth="1"/>
    <col min="11" max="11" width="4" customWidth="1"/>
    <col min="12" max="24" width="3.625" customWidth="1"/>
    <col min="25" max="25" width="4.75" customWidth="1"/>
    <col min="26" max="26" width="4.875" customWidth="1"/>
    <col min="27" max="66" width="3.625" customWidth="1"/>
  </cols>
  <sheetData>
    <row r="1" spans="1:66" x14ac:dyDescent="0.2">
      <c r="F1" t="str">
        <f>groupAttr!D1</f>
        <v>Hp</v>
      </c>
      <c r="G1" t="str">
        <f>groupAttr!E1</f>
        <v>Mp</v>
      </c>
      <c r="H1" t="str">
        <f>groupAttr!F1</f>
        <v>HP恢复</v>
      </c>
      <c r="I1" t="str">
        <f>groupAttr!G1</f>
        <v>Mp恢复</v>
      </c>
      <c r="J1" t="str">
        <f>groupAttr!H1</f>
        <v>物防下限</v>
      </c>
      <c r="K1" t="str">
        <f>groupAttr!I1</f>
        <v>物防上限</v>
      </c>
      <c r="L1" t="str">
        <f>groupAttr!J1</f>
        <v>魔防下限</v>
      </c>
      <c r="M1" t="str">
        <f>groupAttr!K1</f>
        <v>魔防上限</v>
      </c>
      <c r="N1" t="str">
        <f>groupAttr!L1</f>
        <v>攻击下限</v>
      </c>
      <c r="O1" t="str">
        <f>groupAttr!M1</f>
        <v>攻击上限</v>
      </c>
      <c r="P1" t="str">
        <f>groupAttr!N1</f>
        <v>魔法下限</v>
      </c>
      <c r="Q1" t="str">
        <f>groupAttr!O1</f>
        <v>魔法上限</v>
      </c>
      <c r="R1" t="str">
        <f>groupAttr!P1</f>
        <v>道术下限</v>
      </c>
      <c r="S1" t="str">
        <f>groupAttr!Q1</f>
        <v>道术上限</v>
      </c>
      <c r="T1" t="str">
        <f>groupAttr!R1</f>
        <v>准确</v>
      </c>
      <c r="U1" t="str">
        <f>groupAttr!S1</f>
        <v>敏捷</v>
      </c>
      <c r="V1" t="str">
        <f>groupAttr!T1</f>
        <v>魔法躲避</v>
      </c>
      <c r="W1" t="str">
        <f>groupAttr!U1</f>
        <v>毒物躲避</v>
      </c>
      <c r="X1" t="str">
        <f>groupAttr!V1</f>
        <v>毒物恢复</v>
      </c>
      <c r="Y1" t="str">
        <f>groupAttr!W1</f>
        <v>Hp</v>
      </c>
      <c r="Z1" t="str">
        <f>groupAttr!X1</f>
        <v>Mp</v>
      </c>
      <c r="AA1" t="str">
        <f>groupAttr!Y1</f>
        <v>HP恢复</v>
      </c>
      <c r="AB1" t="str">
        <f>groupAttr!Z1</f>
        <v>Mp恢复</v>
      </c>
      <c r="AC1" t="str">
        <f>groupAttr!AA1</f>
        <v>物防下限</v>
      </c>
      <c r="AD1" t="str">
        <f>groupAttr!AB1</f>
        <v>物防上限</v>
      </c>
      <c r="AE1" t="str">
        <f>groupAttr!AC1</f>
        <v>魔防下限</v>
      </c>
      <c r="AF1" t="str">
        <f>groupAttr!AD1</f>
        <v>魔防上限</v>
      </c>
      <c r="AG1" t="str">
        <f>groupAttr!AE1</f>
        <v>攻击下限</v>
      </c>
      <c r="AH1" t="str">
        <f>groupAttr!AF1</f>
        <v>攻击上限</v>
      </c>
      <c r="AI1" t="str">
        <f>groupAttr!AG1</f>
        <v>魔法下限</v>
      </c>
      <c r="AJ1" t="str">
        <f>groupAttr!AH1</f>
        <v>魔法上限</v>
      </c>
      <c r="AK1" t="str">
        <f>groupAttr!AI1</f>
        <v>道术下限</v>
      </c>
      <c r="AL1" t="str">
        <f>groupAttr!AJ1</f>
        <v>道术上限</v>
      </c>
      <c r="AM1" t="str">
        <f>groupAttr!AK1</f>
        <v>准确</v>
      </c>
      <c r="AN1" t="str">
        <f>groupAttr!AL1</f>
        <v>敏捷</v>
      </c>
      <c r="AO1" t="str">
        <f>groupAttr!AM1</f>
        <v>魔法躲避</v>
      </c>
      <c r="AP1" t="str">
        <f>groupAttr!AN1</f>
        <v>毒物躲避</v>
      </c>
      <c r="AQ1" t="str">
        <f>groupAttr!AO1</f>
        <v>毒物恢复</v>
      </c>
      <c r="AR1" t="str">
        <f>groupAttr!AP1</f>
        <v>经验百分比</v>
      </c>
      <c r="AS1" t="str">
        <f>groupAttr!AQ1</f>
        <v>隐身</v>
      </c>
      <c r="AT1" t="str">
        <f>groupAttr!AR1</f>
        <v>吸血</v>
      </c>
      <c r="AU1" t="str">
        <f>groupAttr!AS1</f>
        <v>麻痹</v>
      </c>
      <c r="AV1" t="str">
        <f>groupAttr!AT1</f>
        <v>防麻痹</v>
      </c>
      <c r="AW1" t="str">
        <f>groupAttr!AU1</f>
        <v>防全毒</v>
      </c>
      <c r="AX1" t="str">
        <f>groupAttr!AV1</f>
        <v>传送</v>
      </c>
      <c r="AY1" t="str">
        <f>groupAttr!AW1</f>
        <v>探测</v>
      </c>
      <c r="AZ1" t="str">
        <f>groupAttr!AX1</f>
        <v>护身</v>
      </c>
      <c r="BA1" t="str">
        <f>groupAttr!AY1</f>
        <v>破护身</v>
      </c>
      <c r="BB1" t="str">
        <f>groupAttr!AZ1</f>
        <v>记忆</v>
      </c>
      <c r="BC1" t="str">
        <f>groupAttr!BA1</f>
        <v>技巧</v>
      </c>
      <c r="BD1" t="str">
        <f>groupAttr!BB1</f>
        <v>负载</v>
      </c>
      <c r="BE1" t="str">
        <f>groupAttr!BC1</f>
        <v>复活</v>
      </c>
      <c r="BF1" t="str">
        <f>groupAttr!BD1</f>
        <v>破复活</v>
      </c>
      <c r="BG1" t="str">
        <f>groupAttr!BE1</f>
        <v>不掉背包装备</v>
      </c>
      <c r="BH1" t="str">
        <f>groupAttr!BF1</f>
        <v>冰冻</v>
      </c>
      <c r="BI1" t="str">
        <f>groupAttr!BG1</f>
        <v>防冰冻</v>
      </c>
      <c r="BJ1" t="str">
        <f>groupAttr!BH1</f>
        <v>蛛网</v>
      </c>
      <c r="BK1" t="str">
        <f>groupAttr!BI1</f>
        <v>防蛛网</v>
      </c>
      <c r="BL1" t="str">
        <f>groupAttr!BJ1</f>
        <v>不掉身上装备</v>
      </c>
      <c r="BM1" t="str">
        <f>groupAttr!BK1</f>
        <v>魔道麻痹</v>
      </c>
    </row>
    <row r="2" spans="1:66" x14ac:dyDescent="0.2">
      <c r="A2" t="str">
        <f>IF(B2=0,"", CONCATENATE("223/",groupAttr!B2,"|",groupText!V2,"|",groupText!AA2,":\-\",D2,D3,D4))</f>
        <v>223/王者套装|6|151/王者头盔|151/王者项链|151/王者戒指|151/王者护腕|151/王者腰带|151/王者之靴:\-\250/穿戴[3]件效果\255/MaxHp:  +500\255/MaxMp:  +500\255/防御:   +15\250/穿戴[4]件效果\255/全属性: +25\250/穿戴[6]件效果\255/准确:   +15\255/敏捷:   +5\255/全属性: +10%</v>
      </c>
      <c r="B2">
        <f>groupAttr!A2</f>
        <v>100</v>
      </c>
      <c r="C2" t="str">
        <f>groupAttr!B2</f>
        <v>王者套装</v>
      </c>
      <c r="D2" t="str">
        <f>"250/穿戴["&amp;groupAttr!C2&amp;"]件效果\" &amp;E2</f>
        <v>250/穿戴[3]件效果\255/MaxHp:  +500\255/MaxMp:  +500\255/防御:   +15\</v>
      </c>
      <c r="E2" t="s">
        <v>1959</v>
      </c>
      <c r="F2" t="str">
        <f>IF(groupAttr!D2=0,"",groupAttr!D2)</f>
        <v/>
      </c>
      <c r="G2" t="str">
        <f>IF(groupAttr!E2=0,"",groupAttr!E2)</f>
        <v/>
      </c>
      <c r="H2" t="str">
        <f>IF(groupAttr!F2=0,"",groupAttr!F2)</f>
        <v/>
      </c>
      <c r="I2" t="str">
        <f>IF(groupAttr!G2=0,"",groupAttr!G2)</f>
        <v/>
      </c>
      <c r="J2" t="str">
        <f>IF(groupAttr!H2=0,"",groupAttr!H2)</f>
        <v/>
      </c>
      <c r="K2" t="str">
        <f>IF(groupAttr!I2=0,"",groupAttr!I2)</f>
        <v/>
      </c>
      <c r="L2" t="str">
        <f>IF(groupAttr!J2=0,"",groupAttr!J2)</f>
        <v/>
      </c>
      <c r="M2" t="str">
        <f>IF(groupAttr!K2=0,"",groupAttr!K2)</f>
        <v/>
      </c>
      <c r="N2" t="str">
        <f>IF(groupAttr!L2=0,"",groupAttr!L2)</f>
        <v/>
      </c>
      <c r="O2" t="str">
        <f>IF(groupAttr!M2=0,"",groupAttr!M2)</f>
        <v/>
      </c>
      <c r="P2" t="str">
        <f>IF(groupAttr!N2=0,"",groupAttr!N2)</f>
        <v/>
      </c>
      <c r="Q2" t="str">
        <f>IF(groupAttr!O2=0,"",groupAttr!O2)</f>
        <v/>
      </c>
      <c r="R2" t="str">
        <f>IF(groupAttr!P2=0,"",groupAttr!P2)</f>
        <v/>
      </c>
      <c r="S2" t="str">
        <f>IF(groupAttr!Q2=0,"",groupAttr!Q2)</f>
        <v/>
      </c>
      <c r="T2" t="str">
        <f>IF(groupAttr!R2=0,"",groupAttr!R2)</f>
        <v/>
      </c>
      <c r="U2" t="str">
        <f>IF(groupAttr!S2=0,"",groupAttr!S2)</f>
        <v/>
      </c>
      <c r="V2" t="str">
        <f>IF(groupAttr!T2=0,"",groupAttr!T2)</f>
        <v/>
      </c>
      <c r="W2" t="str">
        <f>IF(groupAttr!U2=0,"",groupAttr!U2)</f>
        <v/>
      </c>
      <c r="X2" t="str">
        <f>IF(groupAttr!V2=0,"",groupAttr!V2)</f>
        <v/>
      </c>
      <c r="Y2">
        <f>IF(groupAttr!W2=0,"",groupAttr!W2)</f>
        <v>500</v>
      </c>
      <c r="Z2">
        <f>IF(groupAttr!X2=0,"",groupAttr!X2)</f>
        <v>500</v>
      </c>
      <c r="AA2" t="str">
        <f>IF(groupAttr!Y2=0,"",groupAttr!Y2)</f>
        <v/>
      </c>
      <c r="AB2" t="str">
        <f>IF(groupAttr!Z2=0,"",groupAttr!Z2)</f>
        <v/>
      </c>
      <c r="AC2">
        <f>IF(groupAttr!AA2=0,"",groupAttr!AA2)</f>
        <v>15</v>
      </c>
      <c r="AD2">
        <f>IF(groupAttr!AB2=0,"",groupAttr!AB2)</f>
        <v>15</v>
      </c>
      <c r="AE2">
        <f>IF(groupAttr!AC2=0,"",groupAttr!AC2)</f>
        <v>15</v>
      </c>
      <c r="AF2">
        <f>IF(groupAttr!AD2=0,"",groupAttr!AD2)</f>
        <v>15</v>
      </c>
      <c r="AG2" t="str">
        <f>IF(groupAttr!AE2=0,"",groupAttr!AE2)</f>
        <v/>
      </c>
      <c r="AH2" t="str">
        <f>IF(groupAttr!AF2=0,"",groupAttr!AF2)</f>
        <v/>
      </c>
      <c r="AI2" t="str">
        <f>IF(groupAttr!AG2=0,"",groupAttr!AG2)</f>
        <v/>
      </c>
      <c r="AJ2" t="str">
        <f>IF(groupAttr!AH2=0,"",groupAttr!AH2)</f>
        <v/>
      </c>
      <c r="AK2" t="str">
        <f>IF(groupAttr!AI2=0,"",groupAttr!AI2)</f>
        <v/>
      </c>
      <c r="AL2" t="str">
        <f>IF(groupAttr!AJ2=0,"",groupAttr!AJ2)</f>
        <v/>
      </c>
      <c r="AM2" t="str">
        <f>IF(groupAttr!AK2=0,"",groupAttr!AK2)</f>
        <v/>
      </c>
      <c r="AN2" t="str">
        <f>IF(groupAttr!AL2=0,"",groupAttr!AL2)</f>
        <v/>
      </c>
      <c r="AO2" t="str">
        <f>IF(groupAttr!AM2=0,"",groupAttr!AM2)</f>
        <v/>
      </c>
      <c r="AP2" t="str">
        <f>IF(groupAttr!AN2=0,"",groupAttr!AN2)</f>
        <v/>
      </c>
      <c r="AQ2" t="str">
        <f>IF(groupAttr!AO2=0,"",groupAttr!AO2)</f>
        <v/>
      </c>
      <c r="AR2" t="str">
        <f>IF(groupAttr!AP2=0,"",groupAttr!AP2)</f>
        <v/>
      </c>
      <c r="AS2" t="str">
        <f>IF(groupAttr!AQ2=0,"",groupAttr!AQ2)</f>
        <v/>
      </c>
      <c r="AT2" t="str">
        <f>IF(groupAttr!AR2=0,"",groupAttr!AR2)</f>
        <v/>
      </c>
      <c r="AU2" t="str">
        <f>IF(groupAttr!AS2=0,"",groupAttr!AS2)</f>
        <v/>
      </c>
      <c r="AV2" t="str">
        <f>IF(groupAttr!AT2=0,"",groupAttr!AT2)</f>
        <v/>
      </c>
      <c r="AW2" t="str">
        <f>IF(groupAttr!AU2=0,"",groupAttr!AU2)</f>
        <v/>
      </c>
      <c r="AX2" t="str">
        <f>IF(groupAttr!AV2=0,"",groupAttr!AV2)</f>
        <v/>
      </c>
      <c r="AY2" t="str">
        <f>IF(groupAttr!AW2=0,"",groupAttr!AW2)</f>
        <v/>
      </c>
      <c r="AZ2" t="str">
        <f>IF(groupAttr!AX2=0,"",groupAttr!AX2)</f>
        <v/>
      </c>
      <c r="BA2" t="str">
        <f>IF(groupAttr!AY2=0,"",groupAttr!AY2)</f>
        <v/>
      </c>
      <c r="BB2" t="str">
        <f>IF(groupAttr!AZ2=0,"",groupAttr!AZ2)</f>
        <v/>
      </c>
      <c r="BC2" t="str">
        <f>IF(groupAttr!BA2=0,"",groupAttr!BA2)</f>
        <v/>
      </c>
      <c r="BD2" t="str">
        <f>IF(groupAttr!BB2=0,"",groupAttr!BB2)</f>
        <v/>
      </c>
      <c r="BE2" t="str">
        <f>IF(groupAttr!BC2=0,"",groupAttr!BC2)</f>
        <v/>
      </c>
      <c r="BF2" t="str">
        <f>IF(groupAttr!BD2=0,"",groupAttr!BD2)</f>
        <v/>
      </c>
      <c r="BG2" t="str">
        <f>IF(groupAttr!BE2=0,"",groupAttr!BE2)</f>
        <v/>
      </c>
      <c r="BH2" t="str">
        <f>IF(groupAttr!BF2=0,"",groupAttr!BF2)</f>
        <v/>
      </c>
      <c r="BI2" t="str">
        <f>IF(groupAttr!BG2=0,"",groupAttr!BG2)</f>
        <v/>
      </c>
      <c r="BJ2" t="str">
        <f>IF(groupAttr!BH2=0,"",groupAttr!BH2)</f>
        <v/>
      </c>
      <c r="BK2" t="str">
        <f>IF(groupAttr!BI2=0,"",groupAttr!BI2)</f>
        <v/>
      </c>
      <c r="BL2" t="str">
        <f>IF(groupAttr!BJ2=0,"",groupAttr!BJ2)</f>
        <v/>
      </c>
      <c r="BM2" t="str">
        <f>IF(groupAttr!BK2=0,"",groupAttr!BK2)</f>
        <v/>
      </c>
      <c r="BN2" t="str">
        <f>IF(groupAttr!BL2=0,"",groupAttr!BL2)</f>
        <v/>
      </c>
    </row>
    <row r="3" spans="1:66" x14ac:dyDescent="0.2">
      <c r="A3" t="str">
        <f>IF(B3=0,"", CONCATENATE("223/",groupAttr!B3,"|",groupText!V3,"|",groupText!AA3,":\-\",D3,D4,D5))</f>
        <v/>
      </c>
      <c r="B3">
        <v>0</v>
      </c>
      <c r="C3" t="str">
        <f>groupAttr!B3</f>
        <v>王者套装</v>
      </c>
      <c r="D3" t="str">
        <f>"250/穿戴["&amp;groupAttr!C3&amp;"]件效果\" &amp;E3</f>
        <v>250/穿戴[4]件效果\255/全属性: +25\</v>
      </c>
      <c r="E3" t="s">
        <v>1954</v>
      </c>
      <c r="F3" t="str">
        <f>IF(groupAttr!D3=0,"",groupAttr!D3)</f>
        <v/>
      </c>
      <c r="G3" t="str">
        <f>IF(groupAttr!E3=0,"",groupAttr!E3)</f>
        <v/>
      </c>
      <c r="H3" t="str">
        <f>IF(groupAttr!F3=0,"",groupAttr!F3)</f>
        <v/>
      </c>
      <c r="I3" t="str">
        <f>IF(groupAttr!G3=0,"",groupAttr!G3)</f>
        <v/>
      </c>
      <c r="J3" t="str">
        <f>IF(groupAttr!H3=0,"",groupAttr!H3)</f>
        <v/>
      </c>
      <c r="K3" t="str">
        <f>IF(groupAttr!I3=0,"",groupAttr!I3)</f>
        <v/>
      </c>
      <c r="L3" t="str">
        <f>IF(groupAttr!J3=0,"",groupAttr!J3)</f>
        <v/>
      </c>
      <c r="M3" t="str">
        <f>IF(groupAttr!K3=0,"",groupAttr!K3)</f>
        <v/>
      </c>
      <c r="N3" t="str">
        <f>IF(groupAttr!L3=0,"",groupAttr!L3)</f>
        <v/>
      </c>
      <c r="O3" t="str">
        <f>IF(groupAttr!M3=0,"",groupAttr!M3)</f>
        <v/>
      </c>
      <c r="P3" t="str">
        <f>IF(groupAttr!N3=0,"",groupAttr!N3)</f>
        <v/>
      </c>
      <c r="Q3" t="str">
        <f>IF(groupAttr!O3=0,"",groupAttr!O3)</f>
        <v/>
      </c>
      <c r="R3" t="str">
        <f>IF(groupAttr!P3=0,"",groupAttr!P3)</f>
        <v/>
      </c>
      <c r="S3" t="str">
        <f>IF(groupAttr!Q3=0,"",groupAttr!Q3)</f>
        <v/>
      </c>
      <c r="T3" t="str">
        <f>IF(groupAttr!R3=0,"",groupAttr!R3)</f>
        <v/>
      </c>
      <c r="U3" t="str">
        <f>IF(groupAttr!S3=0,"",groupAttr!S3)</f>
        <v/>
      </c>
      <c r="V3" t="str">
        <f>IF(groupAttr!T3=0,"",groupAttr!T3)</f>
        <v/>
      </c>
      <c r="W3" t="str">
        <f>IF(groupAttr!U3=0,"",groupAttr!U3)</f>
        <v/>
      </c>
      <c r="X3" t="str">
        <f>IF(groupAttr!V3=0,"",groupAttr!V3)</f>
        <v/>
      </c>
      <c r="Y3" t="str">
        <f>IF(groupAttr!W3=0,"",groupAttr!W3)</f>
        <v/>
      </c>
      <c r="Z3" t="str">
        <f>IF(groupAttr!X3=0,"",groupAttr!X3)</f>
        <v/>
      </c>
      <c r="AA3" t="str">
        <f>IF(groupAttr!Y3=0,"",groupAttr!Y3)</f>
        <v/>
      </c>
      <c r="AB3" t="str">
        <f>IF(groupAttr!Z3=0,"",groupAttr!Z3)</f>
        <v/>
      </c>
      <c r="AC3" t="str">
        <f>IF(groupAttr!AA3=0,"",groupAttr!AA3)</f>
        <v/>
      </c>
      <c r="AD3" t="str">
        <f>IF(groupAttr!AB3=0,"",groupAttr!AB3)</f>
        <v/>
      </c>
      <c r="AE3" t="str">
        <f>IF(groupAttr!AC3=0,"",groupAttr!AC3)</f>
        <v/>
      </c>
      <c r="AF3" t="str">
        <f>IF(groupAttr!AD3=0,"",groupAttr!AD3)</f>
        <v/>
      </c>
      <c r="AG3">
        <f>IF(groupAttr!AE3=0,"",groupAttr!AE3)</f>
        <v>25</v>
      </c>
      <c r="AH3">
        <f>IF(groupAttr!AF3=0,"",groupAttr!AF3)</f>
        <v>25</v>
      </c>
      <c r="AI3">
        <f>IF(groupAttr!AG3=0,"",groupAttr!AG3)</f>
        <v>25</v>
      </c>
      <c r="AJ3">
        <f>IF(groupAttr!AH3=0,"",groupAttr!AH3)</f>
        <v>25</v>
      </c>
      <c r="AK3">
        <f>IF(groupAttr!AI3=0,"",groupAttr!AI3)</f>
        <v>25</v>
      </c>
      <c r="AL3">
        <f>IF(groupAttr!AJ3=0,"",groupAttr!AJ3)</f>
        <v>25</v>
      </c>
      <c r="AM3" t="str">
        <f>IF(groupAttr!AK3=0,"",groupAttr!AK3)</f>
        <v/>
      </c>
      <c r="AN3" t="str">
        <f>IF(groupAttr!AL3=0,"",groupAttr!AL3)</f>
        <v/>
      </c>
      <c r="AO3" t="str">
        <f>IF(groupAttr!AM3=0,"",groupAttr!AM3)</f>
        <v/>
      </c>
      <c r="AP3" t="str">
        <f>IF(groupAttr!AN3=0,"",groupAttr!AN3)</f>
        <v/>
      </c>
      <c r="AQ3" t="str">
        <f>IF(groupAttr!AO3=0,"",groupAttr!AO3)</f>
        <v/>
      </c>
      <c r="AR3" t="str">
        <f>IF(groupAttr!AP3=0,"",groupAttr!AP3)</f>
        <v/>
      </c>
      <c r="AS3" t="str">
        <f>IF(groupAttr!AQ3=0,"",groupAttr!AQ3)</f>
        <v/>
      </c>
      <c r="AT3" t="str">
        <f>IF(groupAttr!AR3=0,"",groupAttr!AR3)</f>
        <v/>
      </c>
      <c r="AU3" t="str">
        <f>IF(groupAttr!AS3=0,"",groupAttr!AS3)</f>
        <v/>
      </c>
      <c r="AV3" t="str">
        <f>IF(groupAttr!AT3=0,"",groupAttr!AT3)</f>
        <v/>
      </c>
      <c r="AW3" t="str">
        <f>IF(groupAttr!AU3=0,"",groupAttr!AU3)</f>
        <v/>
      </c>
      <c r="AX3" t="str">
        <f>IF(groupAttr!AV3=0,"",groupAttr!AV3)</f>
        <v/>
      </c>
      <c r="AY3" t="str">
        <f>IF(groupAttr!AW3=0,"",groupAttr!AW3)</f>
        <v/>
      </c>
      <c r="AZ3" t="str">
        <f>IF(groupAttr!AX3=0,"",groupAttr!AX3)</f>
        <v/>
      </c>
      <c r="BA3" t="str">
        <f>IF(groupAttr!AY3=0,"",groupAttr!AY3)</f>
        <v/>
      </c>
      <c r="BB3" t="str">
        <f>IF(groupAttr!AZ3=0,"",groupAttr!AZ3)</f>
        <v/>
      </c>
      <c r="BC3" t="str">
        <f>IF(groupAttr!BA3=0,"",groupAttr!BA3)</f>
        <v/>
      </c>
      <c r="BD3" t="str">
        <f>IF(groupAttr!BB3=0,"",groupAttr!BB3)</f>
        <v/>
      </c>
      <c r="BE3" t="str">
        <f>IF(groupAttr!BC3=0,"",groupAttr!BC3)</f>
        <v/>
      </c>
      <c r="BF3" t="str">
        <f>IF(groupAttr!BD3=0,"",groupAttr!BD3)</f>
        <v/>
      </c>
      <c r="BG3" t="str">
        <f>IF(groupAttr!BE3=0,"",groupAttr!BE3)</f>
        <v/>
      </c>
      <c r="BH3" t="str">
        <f>IF(groupAttr!BF3=0,"",groupAttr!BF3)</f>
        <v/>
      </c>
      <c r="BI3" t="str">
        <f>IF(groupAttr!BG3=0,"",groupAttr!BG3)</f>
        <v/>
      </c>
      <c r="BJ3" t="str">
        <f>IF(groupAttr!BH3=0,"",groupAttr!BH3)</f>
        <v/>
      </c>
      <c r="BK3" t="str">
        <f>IF(groupAttr!BI3=0,"",groupAttr!BI3)</f>
        <v/>
      </c>
      <c r="BL3" t="str">
        <f>IF(groupAttr!BJ3=0,"",groupAttr!BJ3)</f>
        <v/>
      </c>
      <c r="BM3" t="str">
        <f>IF(groupAttr!BK3=0,"",groupAttr!BK3)</f>
        <v/>
      </c>
      <c r="BN3" t="str">
        <f>IF(groupAttr!BL3=0,"",groupAttr!BL3)</f>
        <v/>
      </c>
    </row>
    <row r="4" spans="1:66" x14ac:dyDescent="0.2">
      <c r="A4" t="str">
        <f>IF(B4=0,"", CONCATENATE("223/",groupAttr!B4,"|",groupText!V4,"|",groupText!AA4,":\-\",D4,D5,D6))</f>
        <v/>
      </c>
      <c r="B4">
        <v>0</v>
      </c>
      <c r="C4" t="str">
        <f>groupAttr!B4</f>
        <v>王者套装</v>
      </c>
      <c r="D4" t="str">
        <f>"250/穿戴["&amp;groupAttr!C4&amp;"]件效果\" &amp;E4</f>
        <v>250/穿戴[6]件效果\255/准确:   +15\255/敏捷:   +5\255/全属性: +10%</v>
      </c>
      <c r="E4" t="s">
        <v>1960</v>
      </c>
      <c r="F4" t="str">
        <f>IF(groupAttr!D4=0,"",groupAttr!D4)</f>
        <v/>
      </c>
      <c r="G4" t="str">
        <f>IF(groupAttr!E4=0,"",groupAttr!E4)</f>
        <v/>
      </c>
      <c r="H4" t="str">
        <f>IF(groupAttr!F4=0,"",groupAttr!F4)</f>
        <v/>
      </c>
      <c r="I4" t="str">
        <f>IF(groupAttr!G4=0,"",groupAttr!G4)</f>
        <v/>
      </c>
      <c r="J4" t="str">
        <f>IF(groupAttr!H4=0,"",groupAttr!H4)</f>
        <v/>
      </c>
      <c r="K4" t="str">
        <f>IF(groupAttr!I4=0,"",groupAttr!I4)</f>
        <v/>
      </c>
      <c r="L4" t="str">
        <f>IF(groupAttr!J4=0,"",groupAttr!J4)</f>
        <v/>
      </c>
      <c r="M4" t="str">
        <f>IF(groupAttr!K4=0,"",groupAttr!K4)</f>
        <v/>
      </c>
      <c r="N4">
        <f>IF(groupAttr!L4=0,"",groupAttr!L4)</f>
        <v>10</v>
      </c>
      <c r="O4">
        <f>IF(groupAttr!M4=0,"",groupAttr!M4)</f>
        <v>10</v>
      </c>
      <c r="P4">
        <f>IF(groupAttr!N4=0,"",groupAttr!N4)</f>
        <v>10</v>
      </c>
      <c r="Q4">
        <f>IF(groupAttr!O4=0,"",groupAttr!O4)</f>
        <v>10</v>
      </c>
      <c r="R4">
        <f>IF(groupAttr!P4=0,"",groupAttr!P4)</f>
        <v>10</v>
      </c>
      <c r="S4">
        <f>IF(groupAttr!Q4=0,"",groupAttr!Q4)</f>
        <v>10</v>
      </c>
      <c r="T4" t="str">
        <f>IF(groupAttr!R4=0,"",groupAttr!R4)</f>
        <v/>
      </c>
      <c r="U4" t="str">
        <f>IF(groupAttr!S4=0,"",groupAttr!S4)</f>
        <v/>
      </c>
      <c r="V4" t="str">
        <f>IF(groupAttr!T4=0,"",groupAttr!T4)</f>
        <v/>
      </c>
      <c r="W4" t="str">
        <f>IF(groupAttr!U4=0,"",groupAttr!U4)</f>
        <v/>
      </c>
      <c r="X4" t="str">
        <f>IF(groupAttr!V4=0,"",groupAttr!V4)</f>
        <v/>
      </c>
      <c r="Y4" t="str">
        <f>IF(groupAttr!W4=0,"",groupAttr!W4)</f>
        <v/>
      </c>
      <c r="Z4" t="str">
        <f>IF(groupAttr!X4=0,"",groupAttr!X4)</f>
        <v/>
      </c>
      <c r="AA4" t="str">
        <f>IF(groupAttr!Y4=0,"",groupAttr!Y4)</f>
        <v/>
      </c>
      <c r="AB4" t="str">
        <f>IF(groupAttr!Z4=0,"",groupAttr!Z4)</f>
        <v/>
      </c>
      <c r="AC4" t="str">
        <f>IF(groupAttr!AA4=0,"",groupAttr!AA4)</f>
        <v/>
      </c>
      <c r="AD4" t="str">
        <f>IF(groupAttr!AB4=0,"",groupAttr!AB4)</f>
        <v/>
      </c>
      <c r="AE4" t="str">
        <f>IF(groupAttr!AC4=0,"",groupAttr!AC4)</f>
        <v/>
      </c>
      <c r="AF4" t="str">
        <f>IF(groupAttr!AD4=0,"",groupAttr!AD4)</f>
        <v/>
      </c>
      <c r="AG4" t="str">
        <f>IF(groupAttr!AE4=0,"",groupAttr!AE4)</f>
        <v/>
      </c>
      <c r="AH4" t="str">
        <f>IF(groupAttr!AF4=0,"",groupAttr!AF4)</f>
        <v/>
      </c>
      <c r="AI4" t="str">
        <f>IF(groupAttr!AG4=0,"",groupAttr!AG4)</f>
        <v/>
      </c>
      <c r="AJ4" t="str">
        <f>IF(groupAttr!AH4=0,"",groupAttr!AH4)</f>
        <v/>
      </c>
      <c r="AK4" t="str">
        <f>IF(groupAttr!AI4=0,"",groupAttr!AI4)</f>
        <v/>
      </c>
      <c r="AL4" t="str">
        <f>IF(groupAttr!AJ4=0,"",groupAttr!AJ4)</f>
        <v/>
      </c>
      <c r="AM4">
        <f>IF(groupAttr!AK4=0,"",groupAttr!AK4)</f>
        <v>15</v>
      </c>
      <c r="AN4">
        <f>IF(groupAttr!AL4=0,"",groupAttr!AL4)</f>
        <v>5</v>
      </c>
      <c r="AO4" t="str">
        <f>IF(groupAttr!AM4=0,"",groupAttr!AM4)</f>
        <v/>
      </c>
      <c r="AP4" t="str">
        <f>IF(groupAttr!AN4=0,"",groupAttr!AN4)</f>
        <v/>
      </c>
      <c r="AQ4" t="str">
        <f>IF(groupAttr!AO4=0,"",groupAttr!AO4)</f>
        <v/>
      </c>
      <c r="AR4" t="str">
        <f>IF(groupAttr!AP4=0,"",groupAttr!AP4)</f>
        <v/>
      </c>
      <c r="AS4" t="str">
        <f>IF(groupAttr!AQ4=0,"",groupAttr!AQ4)</f>
        <v/>
      </c>
      <c r="AT4" t="str">
        <f>IF(groupAttr!AR4=0,"",groupAttr!AR4)</f>
        <v/>
      </c>
      <c r="AU4" t="str">
        <f>IF(groupAttr!AS4=0,"",groupAttr!AS4)</f>
        <v/>
      </c>
      <c r="AV4" t="str">
        <f>IF(groupAttr!AT4=0,"",groupAttr!AT4)</f>
        <v/>
      </c>
      <c r="AW4" t="str">
        <f>IF(groupAttr!AU4=0,"",groupAttr!AU4)</f>
        <v/>
      </c>
      <c r="AX4" t="str">
        <f>IF(groupAttr!AV4=0,"",groupAttr!AV4)</f>
        <v/>
      </c>
      <c r="AY4" t="str">
        <f>IF(groupAttr!AW4=0,"",groupAttr!AW4)</f>
        <v/>
      </c>
      <c r="AZ4" t="str">
        <f>IF(groupAttr!AX4=0,"",groupAttr!AX4)</f>
        <v/>
      </c>
      <c r="BA4" t="str">
        <f>IF(groupAttr!AY4=0,"",groupAttr!AY4)</f>
        <v/>
      </c>
      <c r="BB4" t="str">
        <f>IF(groupAttr!AZ4=0,"",groupAttr!AZ4)</f>
        <v/>
      </c>
      <c r="BC4" t="str">
        <f>IF(groupAttr!BA4=0,"",groupAttr!BA4)</f>
        <v/>
      </c>
      <c r="BD4" t="str">
        <f>IF(groupAttr!BB4=0,"",groupAttr!BB4)</f>
        <v/>
      </c>
      <c r="BE4" t="str">
        <f>IF(groupAttr!BC4=0,"",groupAttr!BC4)</f>
        <v/>
      </c>
      <c r="BF4" t="str">
        <f>IF(groupAttr!BD4=0,"",groupAttr!BD4)</f>
        <v/>
      </c>
      <c r="BG4" t="str">
        <f>IF(groupAttr!BE4=0,"",groupAttr!BE4)</f>
        <v/>
      </c>
      <c r="BH4" t="str">
        <f>IF(groupAttr!BF4=0,"",groupAttr!BF4)</f>
        <v/>
      </c>
      <c r="BI4" t="str">
        <f>IF(groupAttr!BG4=0,"",groupAttr!BG4)</f>
        <v/>
      </c>
      <c r="BJ4" t="str">
        <f>IF(groupAttr!BH4=0,"",groupAttr!BH4)</f>
        <v/>
      </c>
      <c r="BK4" t="str">
        <f>IF(groupAttr!BI4=0,"",groupAttr!BI4)</f>
        <v/>
      </c>
      <c r="BL4" t="str">
        <f>IF(groupAttr!BJ4=0,"",groupAttr!BJ4)</f>
        <v/>
      </c>
      <c r="BM4" t="str">
        <f>IF(groupAttr!BK4=0,"",groupAttr!BK4)</f>
        <v/>
      </c>
      <c r="BN4" t="str">
        <f>IF(groupAttr!BL4=0,"",groupAttr!BL4)</f>
        <v/>
      </c>
    </row>
    <row r="5" spans="1:66" x14ac:dyDescent="0.2">
      <c r="A5" t="str">
        <f>IF(B5=0,"", CONCATENATE("223/",groupAttr!B5,"|",groupText!V5,"|",groupText!AA5,":\-\",D5,D6,D7))</f>
        <v>223/传奇套装|6|151/传奇之冠|151/传奇项链|151/传奇之戒|151/传奇护腕|151/传奇腰带|151/传奇之靴:\-\250/穿戴[3]件效果\255/全属性: +15\250/穿戴[4]件效果\255/MaxHp:  +5%\255/防御:   +20\250/穿戴[6]件效果\255/MaxHp:  +600\255/MaxMp:  +600\255/全属性: +8%\</v>
      </c>
      <c r="B5">
        <f>groupAttr!A5</f>
        <v>101</v>
      </c>
      <c r="C5" t="str">
        <f>groupAttr!B5</f>
        <v>传奇套装</v>
      </c>
      <c r="D5" t="str">
        <f>"250/穿戴["&amp;groupAttr!C5&amp;"]件效果\" &amp;E5</f>
        <v>250/穿戴[3]件效果\255/全属性: +15\</v>
      </c>
      <c r="E5" t="s">
        <v>1955</v>
      </c>
      <c r="F5" t="str">
        <f>IF(groupAttr!D5=0,"",groupAttr!D5)</f>
        <v/>
      </c>
      <c r="G5" t="str">
        <f>IF(groupAttr!E5=0,"",groupAttr!E5)</f>
        <v/>
      </c>
      <c r="H5" t="str">
        <f>IF(groupAttr!F5=0,"",groupAttr!F5)</f>
        <v/>
      </c>
      <c r="I5" t="str">
        <f>IF(groupAttr!G5=0,"",groupAttr!G5)</f>
        <v/>
      </c>
      <c r="J5" t="str">
        <f>IF(groupAttr!H5=0,"",groupAttr!H5)</f>
        <v/>
      </c>
      <c r="K5" t="str">
        <f>IF(groupAttr!I5=0,"",groupAttr!I5)</f>
        <v/>
      </c>
      <c r="L5" t="str">
        <f>IF(groupAttr!J5=0,"",groupAttr!J5)</f>
        <v/>
      </c>
      <c r="M5" t="str">
        <f>IF(groupAttr!K5=0,"",groupAttr!K5)</f>
        <v/>
      </c>
      <c r="N5" t="str">
        <f>IF(groupAttr!L5=0,"",groupAttr!L5)</f>
        <v/>
      </c>
      <c r="O5" t="str">
        <f>IF(groupAttr!M5=0,"",groupAttr!M5)</f>
        <v/>
      </c>
      <c r="P5" t="str">
        <f>IF(groupAttr!N5=0,"",groupAttr!N5)</f>
        <v/>
      </c>
      <c r="Q5" t="str">
        <f>IF(groupAttr!O5=0,"",groupAttr!O5)</f>
        <v/>
      </c>
      <c r="R5" t="str">
        <f>IF(groupAttr!P5=0,"",groupAttr!P5)</f>
        <v/>
      </c>
      <c r="S5" t="str">
        <f>IF(groupAttr!Q5=0,"",groupAttr!Q5)</f>
        <v/>
      </c>
      <c r="T5" t="str">
        <f>IF(groupAttr!R5=0,"",groupAttr!R5)</f>
        <v/>
      </c>
      <c r="U5" t="str">
        <f>IF(groupAttr!S5=0,"",groupAttr!S5)</f>
        <v/>
      </c>
      <c r="V5" t="str">
        <f>IF(groupAttr!T5=0,"",groupAttr!T5)</f>
        <v/>
      </c>
      <c r="W5" t="str">
        <f>IF(groupAttr!U5=0,"",groupAttr!U5)</f>
        <v/>
      </c>
      <c r="X5" t="str">
        <f>IF(groupAttr!V5=0,"",groupAttr!V5)</f>
        <v/>
      </c>
      <c r="Y5" t="str">
        <f>IF(groupAttr!W5=0,"",groupAttr!W5)</f>
        <v/>
      </c>
      <c r="Z5" t="str">
        <f>IF(groupAttr!X5=0,"",groupAttr!X5)</f>
        <v/>
      </c>
      <c r="AA5" t="str">
        <f>IF(groupAttr!Y5=0,"",groupAttr!Y5)</f>
        <v/>
      </c>
      <c r="AB5" t="str">
        <f>IF(groupAttr!Z5=0,"",groupAttr!Z5)</f>
        <v/>
      </c>
      <c r="AC5" t="str">
        <f>IF(groupAttr!AA5=0,"",groupAttr!AA5)</f>
        <v/>
      </c>
      <c r="AD5" t="str">
        <f>IF(groupAttr!AB5=0,"",groupAttr!AB5)</f>
        <v/>
      </c>
      <c r="AE5" t="str">
        <f>IF(groupAttr!AC5=0,"",groupAttr!AC5)</f>
        <v/>
      </c>
      <c r="AF5" t="str">
        <f>IF(groupAttr!AD5=0,"",groupAttr!AD5)</f>
        <v/>
      </c>
      <c r="AG5">
        <f>IF(groupAttr!AE5=0,"",groupAttr!AE5)</f>
        <v>15</v>
      </c>
      <c r="AH5">
        <f>IF(groupAttr!AF5=0,"",groupAttr!AF5)</f>
        <v>15</v>
      </c>
      <c r="AI5">
        <f>IF(groupAttr!AG5=0,"",groupAttr!AG5)</f>
        <v>15</v>
      </c>
      <c r="AJ5">
        <f>IF(groupAttr!AH5=0,"",groupAttr!AH5)</f>
        <v>15</v>
      </c>
      <c r="AK5">
        <f>IF(groupAttr!AI5=0,"",groupAttr!AI5)</f>
        <v>15</v>
      </c>
      <c r="AL5">
        <f>IF(groupAttr!AJ5=0,"",groupAttr!AJ5)</f>
        <v>15</v>
      </c>
      <c r="AM5" t="str">
        <f>IF(groupAttr!AK5=0,"",groupAttr!AK5)</f>
        <v/>
      </c>
      <c r="AN5" t="str">
        <f>IF(groupAttr!AL5=0,"",groupAttr!AL5)</f>
        <v/>
      </c>
      <c r="AO5" t="str">
        <f>IF(groupAttr!AM5=0,"",groupAttr!AM5)</f>
        <v/>
      </c>
      <c r="AP5" t="str">
        <f>IF(groupAttr!AN5=0,"",groupAttr!AN5)</f>
        <v/>
      </c>
      <c r="AQ5" t="str">
        <f>IF(groupAttr!AO5=0,"",groupAttr!AO5)</f>
        <v/>
      </c>
      <c r="AR5" t="str">
        <f>IF(groupAttr!AP5=0,"",groupAttr!AP5)</f>
        <v/>
      </c>
      <c r="AS5" t="str">
        <f>IF(groupAttr!AQ5=0,"",groupAttr!AQ5)</f>
        <v/>
      </c>
      <c r="AT5" t="str">
        <f>IF(groupAttr!AR5=0,"",groupAttr!AR5)</f>
        <v/>
      </c>
      <c r="AU5" t="str">
        <f>IF(groupAttr!AS5=0,"",groupAttr!AS5)</f>
        <v/>
      </c>
      <c r="AV5" t="str">
        <f>IF(groupAttr!AT5=0,"",groupAttr!AT5)</f>
        <v/>
      </c>
      <c r="AW5" t="str">
        <f>IF(groupAttr!AU5=0,"",groupAttr!AU5)</f>
        <v/>
      </c>
      <c r="AX5" t="str">
        <f>IF(groupAttr!AV5=0,"",groupAttr!AV5)</f>
        <v/>
      </c>
      <c r="AY5" t="str">
        <f>IF(groupAttr!AW5=0,"",groupAttr!AW5)</f>
        <v/>
      </c>
      <c r="AZ5" t="str">
        <f>IF(groupAttr!AX5=0,"",groupAttr!AX5)</f>
        <v/>
      </c>
      <c r="BA5" t="str">
        <f>IF(groupAttr!AY5=0,"",groupAttr!AY5)</f>
        <v/>
      </c>
      <c r="BB5" t="str">
        <f>IF(groupAttr!AZ5=0,"",groupAttr!AZ5)</f>
        <v/>
      </c>
      <c r="BC5" t="str">
        <f>IF(groupAttr!BA5=0,"",groupAttr!BA5)</f>
        <v/>
      </c>
      <c r="BD5" t="str">
        <f>IF(groupAttr!BB5=0,"",groupAttr!BB5)</f>
        <v/>
      </c>
      <c r="BE5" t="str">
        <f>IF(groupAttr!BC5=0,"",groupAttr!BC5)</f>
        <v/>
      </c>
      <c r="BF5" t="str">
        <f>IF(groupAttr!BD5=0,"",groupAttr!BD5)</f>
        <v/>
      </c>
      <c r="BG5" t="str">
        <f>IF(groupAttr!BE5=0,"",groupAttr!BE5)</f>
        <v/>
      </c>
      <c r="BH5" t="str">
        <f>IF(groupAttr!BF5=0,"",groupAttr!BF5)</f>
        <v/>
      </c>
      <c r="BI5" t="str">
        <f>IF(groupAttr!BG5=0,"",groupAttr!BG5)</f>
        <v/>
      </c>
      <c r="BJ5" t="str">
        <f>IF(groupAttr!BH5=0,"",groupAttr!BH5)</f>
        <v/>
      </c>
      <c r="BK5" t="str">
        <f>IF(groupAttr!BI5=0,"",groupAttr!BI5)</f>
        <v/>
      </c>
      <c r="BL5" t="str">
        <f>IF(groupAttr!BJ5=0,"",groupAttr!BJ5)</f>
        <v/>
      </c>
      <c r="BM5" t="str">
        <f>IF(groupAttr!BK5=0,"",groupAttr!BK5)</f>
        <v/>
      </c>
      <c r="BN5" t="str">
        <f>IF(groupAttr!BL5=0,"",groupAttr!BL5)</f>
        <v/>
      </c>
    </row>
    <row r="6" spans="1:66" x14ac:dyDescent="0.2">
      <c r="A6" t="str">
        <f>IF(B6=0,"", CONCATENATE("223/",groupAttr!B6,"|",groupText!V6,"|",groupText!AA6,":\-\",D6,D7,D8))</f>
        <v/>
      </c>
      <c r="B6">
        <v>0</v>
      </c>
      <c r="C6" t="str">
        <f>groupAttr!B6</f>
        <v>传奇套装</v>
      </c>
      <c r="D6" t="str">
        <f>"250/穿戴["&amp;groupAttr!C6&amp;"]件效果\" &amp;E6</f>
        <v>250/穿戴[4]件效果\255/MaxHp:  +5%\255/防御:   +20\</v>
      </c>
      <c r="E6" t="s">
        <v>1961</v>
      </c>
      <c r="F6">
        <f>IF(groupAttr!D6=0,"",groupAttr!D6)</f>
        <v>5</v>
      </c>
      <c r="G6" t="str">
        <f>IF(groupAttr!E6=0,"",groupAttr!E6)</f>
        <v/>
      </c>
      <c r="H6" t="str">
        <f>IF(groupAttr!F6=0,"",groupAttr!F6)</f>
        <v/>
      </c>
      <c r="I6" t="str">
        <f>IF(groupAttr!G6=0,"",groupAttr!G6)</f>
        <v/>
      </c>
      <c r="J6" t="str">
        <f>IF(groupAttr!H6=0,"",groupAttr!H6)</f>
        <v/>
      </c>
      <c r="K6" t="str">
        <f>IF(groupAttr!I6=0,"",groupAttr!I6)</f>
        <v/>
      </c>
      <c r="L6" t="str">
        <f>IF(groupAttr!J6=0,"",groupAttr!J6)</f>
        <v/>
      </c>
      <c r="M6" t="str">
        <f>IF(groupAttr!K6=0,"",groupAttr!K6)</f>
        <v/>
      </c>
      <c r="N6" t="str">
        <f>IF(groupAttr!L6=0,"",groupAttr!L6)</f>
        <v/>
      </c>
      <c r="O6" t="str">
        <f>IF(groupAttr!M6=0,"",groupAttr!M6)</f>
        <v/>
      </c>
      <c r="P6" t="str">
        <f>IF(groupAttr!N6=0,"",groupAttr!N6)</f>
        <v/>
      </c>
      <c r="Q6" t="str">
        <f>IF(groupAttr!O6=0,"",groupAttr!O6)</f>
        <v/>
      </c>
      <c r="R6" t="str">
        <f>IF(groupAttr!P6=0,"",groupAttr!P6)</f>
        <v/>
      </c>
      <c r="S6" t="str">
        <f>IF(groupAttr!Q6=0,"",groupAttr!Q6)</f>
        <v/>
      </c>
      <c r="T6" t="str">
        <f>IF(groupAttr!R6=0,"",groupAttr!R6)</f>
        <v/>
      </c>
      <c r="U6" t="str">
        <f>IF(groupAttr!S6=0,"",groupAttr!S6)</f>
        <v/>
      </c>
      <c r="V6" t="str">
        <f>IF(groupAttr!T6=0,"",groupAttr!T6)</f>
        <v/>
      </c>
      <c r="W6" t="str">
        <f>IF(groupAttr!U6=0,"",groupAttr!U6)</f>
        <v/>
      </c>
      <c r="X6" t="str">
        <f>IF(groupAttr!V6=0,"",groupAttr!V6)</f>
        <v/>
      </c>
      <c r="Y6" t="str">
        <f>IF(groupAttr!W6=0,"",groupAttr!W6)</f>
        <v/>
      </c>
      <c r="Z6" t="str">
        <f>IF(groupAttr!X6=0,"",groupAttr!X6)</f>
        <v/>
      </c>
      <c r="AA6" t="str">
        <f>IF(groupAttr!Y6=0,"",groupAttr!Y6)</f>
        <v/>
      </c>
      <c r="AB6" t="str">
        <f>IF(groupAttr!Z6=0,"",groupAttr!Z6)</f>
        <v/>
      </c>
      <c r="AC6">
        <f>IF(groupAttr!AA6=0,"",groupAttr!AA6)</f>
        <v>20</v>
      </c>
      <c r="AD6">
        <f>IF(groupAttr!AB6=0,"",groupAttr!AB6)</f>
        <v>20</v>
      </c>
      <c r="AE6">
        <f>IF(groupAttr!AC6=0,"",groupAttr!AC6)</f>
        <v>20</v>
      </c>
      <c r="AF6">
        <f>IF(groupAttr!AD6=0,"",groupAttr!AD6)</f>
        <v>20</v>
      </c>
      <c r="AG6" t="str">
        <f>IF(groupAttr!AE6=0,"",groupAttr!AE6)</f>
        <v/>
      </c>
      <c r="AH6" t="str">
        <f>IF(groupAttr!AF6=0,"",groupAttr!AF6)</f>
        <v/>
      </c>
      <c r="AI6" t="str">
        <f>IF(groupAttr!AG6=0,"",groupAttr!AG6)</f>
        <v/>
      </c>
      <c r="AJ6" t="str">
        <f>IF(groupAttr!AH6=0,"",groupAttr!AH6)</f>
        <v/>
      </c>
      <c r="AK6" t="str">
        <f>IF(groupAttr!AI6=0,"",groupAttr!AI6)</f>
        <v/>
      </c>
      <c r="AL6" t="str">
        <f>IF(groupAttr!AJ6=0,"",groupAttr!AJ6)</f>
        <v/>
      </c>
      <c r="AM6" t="str">
        <f>IF(groupAttr!AK6=0,"",groupAttr!AK6)</f>
        <v/>
      </c>
      <c r="AN6" t="str">
        <f>IF(groupAttr!AL6=0,"",groupAttr!AL6)</f>
        <v/>
      </c>
      <c r="AO6" t="str">
        <f>IF(groupAttr!AM6=0,"",groupAttr!AM6)</f>
        <v/>
      </c>
      <c r="AP6" t="str">
        <f>IF(groupAttr!AN6=0,"",groupAttr!AN6)</f>
        <v/>
      </c>
      <c r="AQ6" t="str">
        <f>IF(groupAttr!AO6=0,"",groupAttr!AO6)</f>
        <v/>
      </c>
      <c r="AR6" t="str">
        <f>IF(groupAttr!AP6=0,"",groupAttr!AP6)</f>
        <v/>
      </c>
      <c r="AS6" t="str">
        <f>IF(groupAttr!AQ6=0,"",groupAttr!AQ6)</f>
        <v/>
      </c>
      <c r="AT6" t="str">
        <f>IF(groupAttr!AR6=0,"",groupAttr!AR6)</f>
        <v/>
      </c>
      <c r="AU6" t="str">
        <f>IF(groupAttr!AS6=0,"",groupAttr!AS6)</f>
        <v/>
      </c>
      <c r="AV6" t="str">
        <f>IF(groupAttr!AT6=0,"",groupAttr!AT6)</f>
        <v/>
      </c>
      <c r="AW6" t="str">
        <f>IF(groupAttr!AU6=0,"",groupAttr!AU6)</f>
        <v/>
      </c>
      <c r="AX6" t="str">
        <f>IF(groupAttr!AV6=0,"",groupAttr!AV6)</f>
        <v/>
      </c>
      <c r="AY6" t="str">
        <f>IF(groupAttr!AW6=0,"",groupAttr!AW6)</f>
        <v/>
      </c>
      <c r="AZ6" t="str">
        <f>IF(groupAttr!AX6=0,"",groupAttr!AX6)</f>
        <v/>
      </c>
      <c r="BA6" t="str">
        <f>IF(groupAttr!AY6=0,"",groupAttr!AY6)</f>
        <v/>
      </c>
      <c r="BB6" t="str">
        <f>IF(groupAttr!AZ6=0,"",groupAttr!AZ6)</f>
        <v/>
      </c>
      <c r="BC6" t="str">
        <f>IF(groupAttr!BA6=0,"",groupAttr!BA6)</f>
        <v/>
      </c>
      <c r="BD6" t="str">
        <f>IF(groupAttr!BB6=0,"",groupAttr!BB6)</f>
        <v/>
      </c>
      <c r="BE6" t="str">
        <f>IF(groupAttr!BC6=0,"",groupAttr!BC6)</f>
        <v/>
      </c>
      <c r="BF6" t="str">
        <f>IF(groupAttr!BD6=0,"",groupAttr!BD6)</f>
        <v/>
      </c>
      <c r="BG6" t="str">
        <f>IF(groupAttr!BE6=0,"",groupAttr!BE6)</f>
        <v/>
      </c>
      <c r="BH6" t="str">
        <f>IF(groupAttr!BF6=0,"",groupAttr!BF6)</f>
        <v/>
      </c>
      <c r="BI6" t="str">
        <f>IF(groupAttr!BG6=0,"",groupAttr!BG6)</f>
        <v/>
      </c>
      <c r="BJ6" t="str">
        <f>IF(groupAttr!BH6=0,"",groupAttr!BH6)</f>
        <v/>
      </c>
      <c r="BK6" t="str">
        <f>IF(groupAttr!BI6=0,"",groupAttr!BI6)</f>
        <v/>
      </c>
      <c r="BL6" t="str">
        <f>IF(groupAttr!BJ6=0,"",groupAttr!BJ6)</f>
        <v/>
      </c>
      <c r="BM6" t="str">
        <f>IF(groupAttr!BK6=0,"",groupAttr!BK6)</f>
        <v/>
      </c>
      <c r="BN6" t="str">
        <f>IF(groupAttr!BL6=0,"",groupAttr!BL6)</f>
        <v/>
      </c>
    </row>
    <row r="7" spans="1:66" x14ac:dyDescent="0.2">
      <c r="A7" t="str">
        <f>IF(B7=0,"", CONCATENATE("223/",groupAttr!B7,"|",groupText!V7,"|",groupText!AA7,":\-\",D7,D8,D9))</f>
        <v/>
      </c>
      <c r="B7">
        <v>0</v>
      </c>
      <c r="C7" t="str">
        <f>groupAttr!B7</f>
        <v>传奇套装</v>
      </c>
      <c r="D7" t="str">
        <f>"250/穿戴["&amp;groupAttr!C7&amp;"]件效果\" &amp;E7</f>
        <v>250/穿戴[6]件效果\255/MaxHp:  +600\255/MaxMp:  +600\255/全属性: +8%\</v>
      </c>
      <c r="E7" t="s">
        <v>1962</v>
      </c>
      <c r="F7" t="str">
        <f>IF(groupAttr!D7=0,"",groupAttr!D7)</f>
        <v/>
      </c>
      <c r="G7" t="str">
        <f>IF(groupAttr!E7=0,"",groupAttr!E7)</f>
        <v/>
      </c>
      <c r="H7" t="str">
        <f>IF(groupAttr!F7=0,"",groupAttr!F7)</f>
        <v/>
      </c>
      <c r="I7" t="str">
        <f>IF(groupAttr!G7=0,"",groupAttr!G7)</f>
        <v/>
      </c>
      <c r="J7" t="str">
        <f>IF(groupAttr!H7=0,"",groupAttr!H7)</f>
        <v/>
      </c>
      <c r="K7" t="str">
        <f>IF(groupAttr!I7=0,"",groupAttr!I7)</f>
        <v/>
      </c>
      <c r="L7" t="str">
        <f>IF(groupAttr!J7=0,"",groupAttr!J7)</f>
        <v/>
      </c>
      <c r="M7" t="str">
        <f>IF(groupAttr!K7=0,"",groupAttr!K7)</f>
        <v/>
      </c>
      <c r="N7">
        <f>IF(groupAttr!L7=0,"",groupAttr!L7)</f>
        <v>8</v>
      </c>
      <c r="O7">
        <f>IF(groupAttr!M7=0,"",groupAttr!M7)</f>
        <v>8</v>
      </c>
      <c r="P7">
        <f>IF(groupAttr!N7=0,"",groupAttr!N7)</f>
        <v>8</v>
      </c>
      <c r="Q7">
        <f>IF(groupAttr!O7=0,"",groupAttr!O7)</f>
        <v>8</v>
      </c>
      <c r="R7">
        <f>IF(groupAttr!P7=0,"",groupAttr!P7)</f>
        <v>8</v>
      </c>
      <c r="S7">
        <f>IF(groupAttr!Q7=0,"",groupAttr!Q7)</f>
        <v>8</v>
      </c>
      <c r="T7" t="str">
        <f>IF(groupAttr!R7=0,"",groupAttr!R7)</f>
        <v/>
      </c>
      <c r="U7" t="str">
        <f>IF(groupAttr!S7=0,"",groupAttr!S7)</f>
        <v/>
      </c>
      <c r="V7" t="str">
        <f>IF(groupAttr!T7=0,"",groupAttr!T7)</f>
        <v/>
      </c>
      <c r="W7" t="str">
        <f>IF(groupAttr!U7=0,"",groupAttr!U7)</f>
        <v/>
      </c>
      <c r="X7" t="str">
        <f>IF(groupAttr!V7=0,"",groupAttr!V7)</f>
        <v/>
      </c>
      <c r="Y7">
        <f>IF(groupAttr!W7=0,"",groupAttr!W7)</f>
        <v>600</v>
      </c>
      <c r="Z7">
        <f>IF(groupAttr!X7=0,"",groupAttr!X7)</f>
        <v>600</v>
      </c>
      <c r="AA7" t="str">
        <f>IF(groupAttr!Y7=0,"",groupAttr!Y7)</f>
        <v/>
      </c>
      <c r="AB7" t="str">
        <f>IF(groupAttr!Z7=0,"",groupAttr!Z7)</f>
        <v/>
      </c>
      <c r="AC7" t="str">
        <f>IF(groupAttr!AA7=0,"",groupAttr!AA7)</f>
        <v/>
      </c>
      <c r="AD7" t="str">
        <f>IF(groupAttr!AB7=0,"",groupAttr!AB7)</f>
        <v/>
      </c>
      <c r="AE7" t="str">
        <f>IF(groupAttr!AC7=0,"",groupAttr!AC7)</f>
        <v/>
      </c>
      <c r="AF7" t="str">
        <f>IF(groupAttr!AD7=0,"",groupAttr!AD7)</f>
        <v/>
      </c>
      <c r="AG7" t="str">
        <f>IF(groupAttr!AE7=0,"",groupAttr!AE7)</f>
        <v/>
      </c>
      <c r="AH7" t="str">
        <f>IF(groupAttr!AF7=0,"",groupAttr!AF7)</f>
        <v/>
      </c>
      <c r="AI7" t="str">
        <f>IF(groupAttr!AG7=0,"",groupAttr!AG7)</f>
        <v/>
      </c>
      <c r="AJ7" t="str">
        <f>IF(groupAttr!AH7=0,"",groupAttr!AH7)</f>
        <v/>
      </c>
      <c r="AK7" t="str">
        <f>IF(groupAttr!AI7=0,"",groupAttr!AI7)</f>
        <v/>
      </c>
      <c r="AL7" t="str">
        <f>IF(groupAttr!AJ7=0,"",groupAttr!AJ7)</f>
        <v/>
      </c>
      <c r="AM7" t="str">
        <f>IF(groupAttr!AK7=0,"",groupAttr!AK7)</f>
        <v/>
      </c>
      <c r="AN7" t="str">
        <f>IF(groupAttr!AL7=0,"",groupAttr!AL7)</f>
        <v/>
      </c>
      <c r="AO7" t="str">
        <f>IF(groupAttr!AM7=0,"",groupAttr!AM7)</f>
        <v/>
      </c>
      <c r="AP7" t="str">
        <f>IF(groupAttr!AN7=0,"",groupAttr!AN7)</f>
        <v/>
      </c>
      <c r="AQ7" t="str">
        <f>IF(groupAttr!AO7=0,"",groupAttr!AO7)</f>
        <v/>
      </c>
      <c r="AR7" t="str">
        <f>IF(groupAttr!AP7=0,"",groupAttr!AP7)</f>
        <v/>
      </c>
      <c r="AS7" t="str">
        <f>IF(groupAttr!AQ7=0,"",groupAttr!AQ7)</f>
        <v/>
      </c>
      <c r="AT7" t="str">
        <f>IF(groupAttr!AR7=0,"",groupAttr!AR7)</f>
        <v/>
      </c>
      <c r="AU7" t="str">
        <f>IF(groupAttr!AS7=0,"",groupAttr!AS7)</f>
        <v/>
      </c>
      <c r="AV7" t="str">
        <f>IF(groupAttr!AT7=0,"",groupAttr!AT7)</f>
        <v/>
      </c>
      <c r="AW7" t="str">
        <f>IF(groupAttr!AU7=0,"",groupAttr!AU7)</f>
        <v/>
      </c>
      <c r="AX7" t="str">
        <f>IF(groupAttr!AV7=0,"",groupAttr!AV7)</f>
        <v/>
      </c>
      <c r="AY7" t="str">
        <f>IF(groupAttr!AW7=0,"",groupAttr!AW7)</f>
        <v/>
      </c>
      <c r="AZ7" t="str">
        <f>IF(groupAttr!AX7=0,"",groupAttr!AX7)</f>
        <v/>
      </c>
      <c r="BA7" t="str">
        <f>IF(groupAttr!AY7=0,"",groupAttr!AY7)</f>
        <v/>
      </c>
      <c r="BB7" t="str">
        <f>IF(groupAttr!AZ7=0,"",groupAttr!AZ7)</f>
        <v/>
      </c>
      <c r="BC7" t="str">
        <f>IF(groupAttr!BA7=0,"",groupAttr!BA7)</f>
        <v/>
      </c>
      <c r="BD7" t="str">
        <f>IF(groupAttr!BB7=0,"",groupAttr!BB7)</f>
        <v/>
      </c>
      <c r="BE7" t="str">
        <f>IF(groupAttr!BC7=0,"",groupAttr!BC7)</f>
        <v/>
      </c>
      <c r="BF7" t="str">
        <f>IF(groupAttr!BD7=0,"",groupAttr!BD7)</f>
        <v/>
      </c>
      <c r="BG7" t="str">
        <f>IF(groupAttr!BE7=0,"",groupAttr!BE7)</f>
        <v/>
      </c>
      <c r="BH7" t="str">
        <f>IF(groupAttr!BF7=0,"",groupAttr!BF7)</f>
        <v/>
      </c>
      <c r="BI7" t="str">
        <f>IF(groupAttr!BG7=0,"",groupAttr!BG7)</f>
        <v/>
      </c>
      <c r="BJ7" t="str">
        <f>IF(groupAttr!BH7=0,"",groupAttr!BH7)</f>
        <v/>
      </c>
      <c r="BK7" t="str">
        <f>IF(groupAttr!BI7=0,"",groupAttr!BI7)</f>
        <v/>
      </c>
      <c r="BL7" t="str">
        <f>IF(groupAttr!BJ7=0,"",groupAttr!BJ7)</f>
        <v/>
      </c>
      <c r="BM7" t="str">
        <f>IF(groupAttr!BK7=0,"",groupAttr!BK7)</f>
        <v/>
      </c>
      <c r="BN7" t="str">
        <f>IF(groupAttr!BL7=0,"",groupAttr!BL7)</f>
        <v/>
      </c>
    </row>
    <row r="8" spans="1:66" x14ac:dyDescent="0.2">
      <c r="A8" t="str">
        <f>IF(B8=0,"", CONCATENATE("223/",groupAttr!B8,"|",groupText!V8,"|",groupText!AA8,":\-\",D8,D9,D10))</f>
        <v>223/皓月套装|6|151/皓月之冠|151/皓月项链|151/皓月之戒|151/皓月护腕|151/皓月腰带|151/皓月之靴:\-\250/穿戴[3]件效果\255/MaxHp:    +8%\255/MaxMp:    +8%\255/物理防御: +8%\250/穿戴[4]件效果\255/物理防御: +12%\255/全属性:   +5%\250/穿戴[6]件效果\255/全属性:   +35\255/全属性:   +3%\</v>
      </c>
      <c r="B8">
        <f>groupAttr!A8</f>
        <v>102</v>
      </c>
      <c r="C8" t="str">
        <f>groupAttr!B8</f>
        <v>皓月套装</v>
      </c>
      <c r="D8" t="str">
        <f>"250/穿戴["&amp;groupAttr!C8&amp;"]件效果\" &amp;E8</f>
        <v>250/穿戴[3]件效果\255/MaxHp:    +8%\255/MaxMp:    +8%\255/物理防御: +8%\</v>
      </c>
      <c r="E8" t="s">
        <v>1963</v>
      </c>
      <c r="F8">
        <f>IF(groupAttr!D8=0,"",groupAttr!D8)</f>
        <v>8</v>
      </c>
      <c r="G8">
        <f>IF(groupAttr!E8=0,"",groupAttr!E8)</f>
        <v>8</v>
      </c>
      <c r="H8" t="str">
        <f>IF(groupAttr!F8=0,"",groupAttr!F8)</f>
        <v/>
      </c>
      <c r="I8" t="str">
        <f>IF(groupAttr!G8=0,"",groupAttr!G8)</f>
        <v/>
      </c>
      <c r="J8">
        <f>IF(groupAttr!H8=0,"",groupAttr!H8)</f>
        <v>8</v>
      </c>
      <c r="K8">
        <f>IF(groupAttr!I8=0,"",groupAttr!I8)</f>
        <v>8</v>
      </c>
      <c r="L8" t="str">
        <f>IF(groupAttr!J8=0,"",groupAttr!J8)</f>
        <v/>
      </c>
      <c r="M8" t="str">
        <f>IF(groupAttr!K8=0,"",groupAttr!K8)</f>
        <v/>
      </c>
      <c r="N8" t="str">
        <f>IF(groupAttr!L8=0,"",groupAttr!L8)</f>
        <v/>
      </c>
      <c r="O8" t="str">
        <f>IF(groupAttr!M8=0,"",groupAttr!M8)</f>
        <v/>
      </c>
      <c r="P8" t="str">
        <f>IF(groupAttr!N8=0,"",groupAttr!N8)</f>
        <v/>
      </c>
      <c r="Q8" t="str">
        <f>IF(groupAttr!O8=0,"",groupAttr!O8)</f>
        <v/>
      </c>
      <c r="R8" t="str">
        <f>IF(groupAttr!P8=0,"",groupAttr!P8)</f>
        <v/>
      </c>
      <c r="S8" t="str">
        <f>IF(groupAttr!Q8=0,"",groupAttr!Q8)</f>
        <v/>
      </c>
      <c r="T8" t="str">
        <f>IF(groupAttr!R8=0,"",groupAttr!R8)</f>
        <v/>
      </c>
      <c r="U8" t="str">
        <f>IF(groupAttr!S8=0,"",groupAttr!S8)</f>
        <v/>
      </c>
      <c r="V8" t="str">
        <f>IF(groupAttr!T8=0,"",groupAttr!T8)</f>
        <v/>
      </c>
      <c r="W8" t="str">
        <f>IF(groupAttr!U8=0,"",groupAttr!U8)</f>
        <v/>
      </c>
      <c r="X8" t="str">
        <f>IF(groupAttr!V8=0,"",groupAttr!V8)</f>
        <v/>
      </c>
      <c r="Y8" t="str">
        <f>IF(groupAttr!W8=0,"",groupAttr!W8)</f>
        <v/>
      </c>
      <c r="Z8" t="str">
        <f>IF(groupAttr!X8=0,"",groupAttr!X8)</f>
        <v/>
      </c>
      <c r="AA8" t="str">
        <f>IF(groupAttr!Y8=0,"",groupAttr!Y8)</f>
        <v/>
      </c>
      <c r="AB8" t="str">
        <f>IF(groupAttr!Z8=0,"",groupAttr!Z8)</f>
        <v/>
      </c>
      <c r="AC8" t="str">
        <f>IF(groupAttr!AA8=0,"",groupAttr!AA8)</f>
        <v/>
      </c>
      <c r="AD8" t="str">
        <f>IF(groupAttr!AB8=0,"",groupAttr!AB8)</f>
        <v/>
      </c>
      <c r="AE8" t="str">
        <f>IF(groupAttr!AC8=0,"",groupAttr!AC8)</f>
        <v/>
      </c>
      <c r="AF8" t="str">
        <f>IF(groupAttr!AD8=0,"",groupAttr!AD8)</f>
        <v/>
      </c>
      <c r="AG8" t="str">
        <f>IF(groupAttr!AE8=0,"",groupAttr!AE8)</f>
        <v/>
      </c>
      <c r="AH8" t="str">
        <f>IF(groupAttr!AF8=0,"",groupAttr!AF8)</f>
        <v/>
      </c>
      <c r="AI8" t="str">
        <f>IF(groupAttr!AG8=0,"",groupAttr!AG8)</f>
        <v/>
      </c>
      <c r="AJ8" t="str">
        <f>IF(groupAttr!AH8=0,"",groupAttr!AH8)</f>
        <v/>
      </c>
      <c r="AK8" t="str">
        <f>IF(groupAttr!AI8=0,"",groupAttr!AI8)</f>
        <v/>
      </c>
      <c r="AL8" t="str">
        <f>IF(groupAttr!AJ8=0,"",groupAttr!AJ8)</f>
        <v/>
      </c>
      <c r="AM8" t="str">
        <f>IF(groupAttr!AK8=0,"",groupAttr!AK8)</f>
        <v/>
      </c>
      <c r="AN8" t="str">
        <f>IF(groupAttr!AL8=0,"",groupAttr!AL8)</f>
        <v/>
      </c>
      <c r="AO8" t="str">
        <f>IF(groupAttr!AM8=0,"",groupAttr!AM8)</f>
        <v/>
      </c>
      <c r="AP8" t="str">
        <f>IF(groupAttr!AN8=0,"",groupAttr!AN8)</f>
        <v/>
      </c>
      <c r="AQ8" t="str">
        <f>IF(groupAttr!AO8=0,"",groupAttr!AO8)</f>
        <v/>
      </c>
      <c r="AR8" t="str">
        <f>IF(groupAttr!AP8=0,"",groupAttr!AP8)</f>
        <v/>
      </c>
      <c r="AS8" t="str">
        <f>IF(groupAttr!AQ8=0,"",groupAttr!AQ8)</f>
        <v/>
      </c>
      <c r="AT8" t="str">
        <f>IF(groupAttr!AR8=0,"",groupAttr!AR8)</f>
        <v/>
      </c>
      <c r="AU8" t="str">
        <f>IF(groupAttr!AS8=0,"",groupAttr!AS8)</f>
        <v/>
      </c>
      <c r="AV8" t="str">
        <f>IF(groupAttr!AT8=0,"",groupAttr!AT8)</f>
        <v/>
      </c>
      <c r="AW8" t="str">
        <f>IF(groupAttr!AU8=0,"",groupAttr!AU8)</f>
        <v/>
      </c>
      <c r="AX8" t="str">
        <f>IF(groupAttr!AV8=0,"",groupAttr!AV8)</f>
        <v/>
      </c>
      <c r="AY8" t="str">
        <f>IF(groupAttr!AW8=0,"",groupAttr!AW8)</f>
        <v/>
      </c>
      <c r="AZ8" t="str">
        <f>IF(groupAttr!AX8=0,"",groupAttr!AX8)</f>
        <v/>
      </c>
      <c r="BA8" t="str">
        <f>IF(groupAttr!AY8=0,"",groupAttr!AY8)</f>
        <v/>
      </c>
      <c r="BB8" t="str">
        <f>IF(groupAttr!AZ8=0,"",groupAttr!AZ8)</f>
        <v/>
      </c>
      <c r="BC8" t="str">
        <f>IF(groupAttr!BA8=0,"",groupAttr!BA8)</f>
        <v/>
      </c>
      <c r="BD8" t="str">
        <f>IF(groupAttr!BB8=0,"",groupAttr!BB8)</f>
        <v/>
      </c>
      <c r="BE8" t="str">
        <f>IF(groupAttr!BC8=0,"",groupAttr!BC8)</f>
        <v/>
      </c>
      <c r="BF8" t="str">
        <f>IF(groupAttr!BD8=0,"",groupAttr!BD8)</f>
        <v/>
      </c>
      <c r="BG8" t="str">
        <f>IF(groupAttr!BE8=0,"",groupAttr!BE8)</f>
        <v/>
      </c>
      <c r="BH8" t="str">
        <f>IF(groupAttr!BF8=0,"",groupAttr!BF8)</f>
        <v/>
      </c>
      <c r="BI8" t="str">
        <f>IF(groupAttr!BG8=0,"",groupAttr!BG8)</f>
        <v/>
      </c>
      <c r="BJ8" t="str">
        <f>IF(groupAttr!BH8=0,"",groupAttr!BH8)</f>
        <v/>
      </c>
      <c r="BK8" t="str">
        <f>IF(groupAttr!BI8=0,"",groupAttr!BI8)</f>
        <v/>
      </c>
      <c r="BL8" t="str">
        <f>IF(groupAttr!BJ8=0,"",groupAttr!BJ8)</f>
        <v/>
      </c>
      <c r="BM8" t="str">
        <f>IF(groupAttr!BK8=0,"",groupAttr!BK8)</f>
        <v/>
      </c>
      <c r="BN8" t="str">
        <f>IF(groupAttr!BL8=0,"",groupAttr!BL8)</f>
        <v/>
      </c>
    </row>
    <row r="9" spans="1:66" x14ac:dyDescent="0.2">
      <c r="A9" t="str">
        <f>IF(B9=0,"", CONCATENATE("223/",groupAttr!B9,"|",groupText!V9,"|",groupText!AA9,":\-\",D9,D10,D11))</f>
        <v/>
      </c>
      <c r="B9">
        <v>0</v>
      </c>
      <c r="C9" t="str">
        <f>groupAttr!B9</f>
        <v>皓月套装</v>
      </c>
      <c r="D9" t="str">
        <f>"250/穿戴["&amp;groupAttr!C9&amp;"]件效果\" &amp;E9</f>
        <v>250/穿戴[4]件效果\255/物理防御: +12%\255/全属性:   +5%\</v>
      </c>
      <c r="E9" t="s">
        <v>1964</v>
      </c>
      <c r="F9" t="str">
        <f>IF(groupAttr!D9=0,"",groupAttr!D9)</f>
        <v/>
      </c>
      <c r="G9" t="str">
        <f>IF(groupAttr!E9=0,"",groupAttr!E9)</f>
        <v/>
      </c>
      <c r="H9" t="str">
        <f>IF(groupAttr!F9=0,"",groupAttr!F9)</f>
        <v/>
      </c>
      <c r="I9" t="str">
        <f>IF(groupAttr!G9=0,"",groupAttr!G9)</f>
        <v/>
      </c>
      <c r="J9">
        <f>IF(groupAttr!H9=0,"",groupAttr!H9)</f>
        <v>12</v>
      </c>
      <c r="K9">
        <f>IF(groupAttr!I9=0,"",groupAttr!I9)</f>
        <v>12</v>
      </c>
      <c r="L9" t="str">
        <f>IF(groupAttr!J9=0,"",groupAttr!J9)</f>
        <v/>
      </c>
      <c r="M9" t="str">
        <f>IF(groupAttr!K9=0,"",groupAttr!K9)</f>
        <v/>
      </c>
      <c r="N9">
        <f>IF(groupAttr!L9=0,"",groupAttr!L9)</f>
        <v>5</v>
      </c>
      <c r="O9">
        <f>IF(groupAttr!M9=0,"",groupAttr!M9)</f>
        <v>5</v>
      </c>
      <c r="P9">
        <f>IF(groupAttr!N9=0,"",groupAttr!N9)</f>
        <v>5</v>
      </c>
      <c r="Q9">
        <f>IF(groupAttr!O9=0,"",groupAttr!O9)</f>
        <v>5</v>
      </c>
      <c r="R9">
        <f>IF(groupAttr!P9=0,"",groupAttr!P9)</f>
        <v>5</v>
      </c>
      <c r="S9">
        <f>IF(groupAttr!Q9=0,"",groupAttr!Q9)</f>
        <v>5</v>
      </c>
      <c r="T9" t="str">
        <f>IF(groupAttr!R9=0,"",groupAttr!R9)</f>
        <v/>
      </c>
      <c r="U9" t="str">
        <f>IF(groupAttr!S9=0,"",groupAttr!S9)</f>
        <v/>
      </c>
      <c r="V9" t="str">
        <f>IF(groupAttr!T9=0,"",groupAttr!T9)</f>
        <v/>
      </c>
      <c r="W9" t="str">
        <f>IF(groupAttr!U9=0,"",groupAttr!U9)</f>
        <v/>
      </c>
      <c r="X9" t="str">
        <f>IF(groupAttr!V9=0,"",groupAttr!V9)</f>
        <v/>
      </c>
      <c r="Y9" t="str">
        <f>IF(groupAttr!W9=0,"",groupAttr!W9)</f>
        <v/>
      </c>
      <c r="Z9" t="str">
        <f>IF(groupAttr!X9=0,"",groupAttr!X9)</f>
        <v/>
      </c>
      <c r="AA9" t="str">
        <f>IF(groupAttr!Y9=0,"",groupAttr!Y9)</f>
        <v/>
      </c>
      <c r="AB9" t="str">
        <f>IF(groupAttr!Z9=0,"",groupAttr!Z9)</f>
        <v/>
      </c>
      <c r="AC9" t="str">
        <f>IF(groupAttr!AA9=0,"",groupAttr!AA9)</f>
        <v/>
      </c>
      <c r="AD9" t="str">
        <f>IF(groupAttr!AB9=0,"",groupAttr!AB9)</f>
        <v/>
      </c>
      <c r="AE9" t="str">
        <f>IF(groupAttr!AC9=0,"",groupAttr!AC9)</f>
        <v/>
      </c>
      <c r="AF9" t="str">
        <f>IF(groupAttr!AD9=0,"",groupAttr!AD9)</f>
        <v/>
      </c>
      <c r="AG9" t="str">
        <f>IF(groupAttr!AE9=0,"",groupAttr!AE9)</f>
        <v/>
      </c>
      <c r="AH9" t="str">
        <f>IF(groupAttr!AF9=0,"",groupAttr!AF9)</f>
        <v/>
      </c>
      <c r="AI9" t="str">
        <f>IF(groupAttr!AG9=0,"",groupAttr!AG9)</f>
        <v/>
      </c>
      <c r="AJ9" t="str">
        <f>IF(groupAttr!AH9=0,"",groupAttr!AH9)</f>
        <v/>
      </c>
      <c r="AK9" t="str">
        <f>IF(groupAttr!AI9=0,"",groupAttr!AI9)</f>
        <v/>
      </c>
      <c r="AL9" t="str">
        <f>IF(groupAttr!AJ9=0,"",groupAttr!AJ9)</f>
        <v/>
      </c>
      <c r="AM9" t="str">
        <f>IF(groupAttr!AK9=0,"",groupAttr!AK9)</f>
        <v/>
      </c>
      <c r="AN9" t="str">
        <f>IF(groupAttr!AL9=0,"",groupAttr!AL9)</f>
        <v/>
      </c>
      <c r="AO9" t="str">
        <f>IF(groupAttr!AM9=0,"",groupAttr!AM9)</f>
        <v/>
      </c>
      <c r="AP9" t="str">
        <f>IF(groupAttr!AN9=0,"",groupAttr!AN9)</f>
        <v/>
      </c>
      <c r="AQ9" t="str">
        <f>IF(groupAttr!AO9=0,"",groupAttr!AO9)</f>
        <v/>
      </c>
      <c r="AR9" t="str">
        <f>IF(groupAttr!AP9=0,"",groupAttr!AP9)</f>
        <v/>
      </c>
      <c r="AS9" t="str">
        <f>IF(groupAttr!AQ9=0,"",groupAttr!AQ9)</f>
        <v/>
      </c>
      <c r="AT9" t="str">
        <f>IF(groupAttr!AR9=0,"",groupAttr!AR9)</f>
        <v/>
      </c>
      <c r="AU9" t="str">
        <f>IF(groupAttr!AS9=0,"",groupAttr!AS9)</f>
        <v/>
      </c>
      <c r="AV9" t="str">
        <f>IF(groupAttr!AT9=0,"",groupAttr!AT9)</f>
        <v/>
      </c>
      <c r="AW9" t="str">
        <f>IF(groupAttr!AU9=0,"",groupAttr!AU9)</f>
        <v/>
      </c>
      <c r="AX9" t="str">
        <f>IF(groupAttr!AV9=0,"",groupAttr!AV9)</f>
        <v/>
      </c>
      <c r="AY9" t="str">
        <f>IF(groupAttr!AW9=0,"",groupAttr!AW9)</f>
        <v/>
      </c>
      <c r="AZ9" t="str">
        <f>IF(groupAttr!AX9=0,"",groupAttr!AX9)</f>
        <v/>
      </c>
      <c r="BA9" t="str">
        <f>IF(groupAttr!AY9=0,"",groupAttr!AY9)</f>
        <v/>
      </c>
      <c r="BB9" t="str">
        <f>IF(groupAttr!AZ9=0,"",groupAttr!AZ9)</f>
        <v/>
      </c>
      <c r="BC9" t="str">
        <f>IF(groupAttr!BA9=0,"",groupAttr!BA9)</f>
        <v/>
      </c>
      <c r="BD9" t="str">
        <f>IF(groupAttr!BB9=0,"",groupAttr!BB9)</f>
        <v/>
      </c>
      <c r="BE9" t="str">
        <f>IF(groupAttr!BC9=0,"",groupAttr!BC9)</f>
        <v/>
      </c>
      <c r="BF9" t="str">
        <f>IF(groupAttr!BD9=0,"",groupAttr!BD9)</f>
        <v/>
      </c>
      <c r="BG9" t="str">
        <f>IF(groupAttr!BE9=0,"",groupAttr!BE9)</f>
        <v/>
      </c>
      <c r="BH9" t="str">
        <f>IF(groupAttr!BF9=0,"",groupAttr!BF9)</f>
        <v/>
      </c>
      <c r="BI9" t="str">
        <f>IF(groupAttr!BG9=0,"",groupAttr!BG9)</f>
        <v/>
      </c>
      <c r="BJ9" t="str">
        <f>IF(groupAttr!BH9=0,"",groupAttr!BH9)</f>
        <v/>
      </c>
      <c r="BK9" t="str">
        <f>IF(groupAttr!BI9=0,"",groupAttr!BI9)</f>
        <v/>
      </c>
      <c r="BL9" t="str">
        <f>IF(groupAttr!BJ9=0,"",groupAttr!BJ9)</f>
        <v/>
      </c>
      <c r="BM9" t="str">
        <f>IF(groupAttr!BK9=0,"",groupAttr!BK9)</f>
        <v/>
      </c>
      <c r="BN9" t="str">
        <f>IF(groupAttr!BL9=0,"",groupAttr!BL9)</f>
        <v/>
      </c>
    </row>
    <row r="10" spans="1:66" x14ac:dyDescent="0.2">
      <c r="A10" t="str">
        <f>IF(B10=0,"", CONCATENATE("223/",groupAttr!B10,"|",groupText!V10,"|",groupText!AA10,":\-\",D10,D11,D12))</f>
        <v/>
      </c>
      <c r="B10">
        <v>0</v>
      </c>
      <c r="C10" t="str">
        <f>groupAttr!B10</f>
        <v>皓月套装</v>
      </c>
      <c r="D10" t="str">
        <f>"250/穿戴["&amp;groupAttr!C10&amp;"]件效果\" &amp;E10</f>
        <v>250/穿戴[6]件效果\255/全属性:   +35\255/全属性:   +3%\</v>
      </c>
      <c r="E10" t="s">
        <v>1965</v>
      </c>
      <c r="F10" t="str">
        <f>IF(groupAttr!D10=0,"",groupAttr!D10)</f>
        <v/>
      </c>
      <c r="G10" t="str">
        <f>IF(groupAttr!E10=0,"",groupAttr!E10)</f>
        <v/>
      </c>
      <c r="H10" t="str">
        <f>IF(groupAttr!F10=0,"",groupAttr!F10)</f>
        <v/>
      </c>
      <c r="I10" t="str">
        <f>IF(groupAttr!G10=0,"",groupAttr!G10)</f>
        <v/>
      </c>
      <c r="J10" t="str">
        <f>IF(groupAttr!H10=0,"",groupAttr!H10)</f>
        <v/>
      </c>
      <c r="K10" t="str">
        <f>IF(groupAttr!I10=0,"",groupAttr!I10)</f>
        <v/>
      </c>
      <c r="L10" t="str">
        <f>IF(groupAttr!J10=0,"",groupAttr!J10)</f>
        <v/>
      </c>
      <c r="M10" t="str">
        <f>IF(groupAttr!K10=0,"",groupAttr!K10)</f>
        <v/>
      </c>
      <c r="N10">
        <f>IF(groupAttr!L10=0,"",groupAttr!L10)</f>
        <v>3</v>
      </c>
      <c r="O10">
        <f>IF(groupAttr!M10=0,"",groupAttr!M10)</f>
        <v>3</v>
      </c>
      <c r="P10">
        <f>IF(groupAttr!N10=0,"",groupAttr!N10)</f>
        <v>3</v>
      </c>
      <c r="Q10">
        <f>IF(groupAttr!O10=0,"",groupAttr!O10)</f>
        <v>3</v>
      </c>
      <c r="R10">
        <f>IF(groupAttr!P10=0,"",groupAttr!P10)</f>
        <v>3</v>
      </c>
      <c r="S10">
        <f>IF(groupAttr!Q10=0,"",groupAttr!Q10)</f>
        <v>3</v>
      </c>
      <c r="T10" t="str">
        <f>IF(groupAttr!R10=0,"",groupAttr!R10)</f>
        <v/>
      </c>
      <c r="U10" t="str">
        <f>IF(groupAttr!S10=0,"",groupAttr!S10)</f>
        <v/>
      </c>
      <c r="V10" t="str">
        <f>IF(groupAttr!T10=0,"",groupAttr!T10)</f>
        <v/>
      </c>
      <c r="W10" t="str">
        <f>IF(groupAttr!U10=0,"",groupAttr!U10)</f>
        <v/>
      </c>
      <c r="X10" t="str">
        <f>IF(groupAttr!V10=0,"",groupAttr!V10)</f>
        <v/>
      </c>
      <c r="Y10" t="str">
        <f>IF(groupAttr!W10=0,"",groupAttr!W10)</f>
        <v/>
      </c>
      <c r="Z10" t="str">
        <f>IF(groupAttr!X10=0,"",groupAttr!X10)</f>
        <v/>
      </c>
      <c r="AA10" t="str">
        <f>IF(groupAttr!Y10=0,"",groupAttr!Y10)</f>
        <v/>
      </c>
      <c r="AB10" t="str">
        <f>IF(groupAttr!Z10=0,"",groupAttr!Z10)</f>
        <v/>
      </c>
      <c r="AC10" t="str">
        <f>IF(groupAttr!AA10=0,"",groupAttr!AA10)</f>
        <v/>
      </c>
      <c r="AD10" t="str">
        <f>IF(groupAttr!AB10=0,"",groupAttr!AB10)</f>
        <v/>
      </c>
      <c r="AE10" t="str">
        <f>IF(groupAttr!AC10=0,"",groupAttr!AC10)</f>
        <v/>
      </c>
      <c r="AF10" t="str">
        <f>IF(groupAttr!AD10=0,"",groupAttr!AD10)</f>
        <v/>
      </c>
      <c r="AG10">
        <f>IF(groupAttr!AE10=0,"",groupAttr!AE10)</f>
        <v>35</v>
      </c>
      <c r="AH10">
        <f>IF(groupAttr!AF10=0,"",groupAttr!AF10)</f>
        <v>35</v>
      </c>
      <c r="AI10">
        <f>IF(groupAttr!AG10=0,"",groupAttr!AG10)</f>
        <v>35</v>
      </c>
      <c r="AJ10">
        <f>IF(groupAttr!AH10=0,"",groupAttr!AH10)</f>
        <v>35</v>
      </c>
      <c r="AK10">
        <f>IF(groupAttr!AI10=0,"",groupAttr!AI10)</f>
        <v>35</v>
      </c>
      <c r="AL10">
        <f>IF(groupAttr!AJ10=0,"",groupAttr!AJ10)</f>
        <v>35</v>
      </c>
      <c r="AM10" t="str">
        <f>IF(groupAttr!AK10=0,"",groupAttr!AK10)</f>
        <v/>
      </c>
      <c r="AN10" t="str">
        <f>IF(groupAttr!AL10=0,"",groupAttr!AL10)</f>
        <v/>
      </c>
      <c r="AO10" t="str">
        <f>IF(groupAttr!AM10=0,"",groupAttr!AM10)</f>
        <v/>
      </c>
      <c r="AP10" t="str">
        <f>IF(groupAttr!AN10=0,"",groupAttr!AN10)</f>
        <v/>
      </c>
      <c r="AQ10" t="str">
        <f>IF(groupAttr!AO10=0,"",groupAttr!AO10)</f>
        <v/>
      </c>
      <c r="AR10" t="str">
        <f>IF(groupAttr!AP10=0,"",groupAttr!AP10)</f>
        <v/>
      </c>
      <c r="AS10" t="str">
        <f>IF(groupAttr!AQ10=0,"",groupAttr!AQ10)</f>
        <v/>
      </c>
      <c r="AT10" t="str">
        <f>IF(groupAttr!AR10=0,"",groupAttr!AR10)</f>
        <v/>
      </c>
      <c r="AU10" t="str">
        <f>IF(groupAttr!AS10=0,"",groupAttr!AS10)</f>
        <v/>
      </c>
      <c r="AV10" t="str">
        <f>IF(groupAttr!AT10=0,"",groupAttr!AT10)</f>
        <v/>
      </c>
      <c r="AW10" t="str">
        <f>IF(groupAttr!AU10=0,"",groupAttr!AU10)</f>
        <v/>
      </c>
      <c r="AX10" t="str">
        <f>IF(groupAttr!AV10=0,"",groupAttr!AV10)</f>
        <v/>
      </c>
      <c r="AY10" t="str">
        <f>IF(groupAttr!AW10=0,"",groupAttr!AW10)</f>
        <v/>
      </c>
      <c r="AZ10" t="str">
        <f>IF(groupAttr!AX10=0,"",groupAttr!AX10)</f>
        <v/>
      </c>
      <c r="BA10" t="str">
        <f>IF(groupAttr!AY10=0,"",groupAttr!AY10)</f>
        <v/>
      </c>
      <c r="BB10" t="str">
        <f>IF(groupAttr!AZ10=0,"",groupAttr!AZ10)</f>
        <v/>
      </c>
      <c r="BC10" t="str">
        <f>IF(groupAttr!BA10=0,"",groupAttr!BA10)</f>
        <v/>
      </c>
      <c r="BD10" t="str">
        <f>IF(groupAttr!BB10=0,"",groupAttr!BB10)</f>
        <v/>
      </c>
      <c r="BE10" t="str">
        <f>IF(groupAttr!BC10=0,"",groupAttr!BC10)</f>
        <v/>
      </c>
      <c r="BF10" t="str">
        <f>IF(groupAttr!BD10=0,"",groupAttr!BD10)</f>
        <v/>
      </c>
      <c r="BG10" t="str">
        <f>IF(groupAttr!BE10=0,"",groupAttr!BE10)</f>
        <v/>
      </c>
      <c r="BH10" t="str">
        <f>IF(groupAttr!BF10=0,"",groupAttr!BF10)</f>
        <v/>
      </c>
      <c r="BI10" t="str">
        <f>IF(groupAttr!BG10=0,"",groupAttr!BG10)</f>
        <v/>
      </c>
      <c r="BJ10" t="str">
        <f>IF(groupAttr!BH10=0,"",groupAttr!BH10)</f>
        <v/>
      </c>
      <c r="BK10" t="str">
        <f>IF(groupAttr!BI10=0,"",groupAttr!BI10)</f>
        <v/>
      </c>
      <c r="BL10" t="str">
        <f>IF(groupAttr!BJ10=0,"",groupAttr!BJ10)</f>
        <v/>
      </c>
      <c r="BM10" t="str">
        <f>IF(groupAttr!BK10=0,"",groupAttr!BK10)</f>
        <v/>
      </c>
      <c r="BN10" t="str">
        <f>IF(groupAttr!BL10=0,"",groupAttr!BL10)</f>
        <v/>
      </c>
    </row>
    <row r="11" spans="1:66" x14ac:dyDescent="0.2">
      <c r="A11" t="str">
        <f>IF(B11=0,"", CONCATENATE("223/",groupAttr!B11,"|",groupText!V11,"|",groupText!AA11,":\-\",D11,D12,D13))</f>
        <v>223/梵天套装|6|151/梵天头盔|151/梵天项链|151/梵天戒指|151/梵天护腕|151/梵天之带|151/梵天之靴:\-\250/穿戴[3]件效果\255/MaxMp: +20%\255/敏捷:  +25\250/穿戴[4]件效果\255/经验:  +30%\250/穿戴[6]件效果\255/MaxHp: +10%\255/MaxMp: +8%\255/经验:  +55%\</v>
      </c>
      <c r="B11">
        <f>groupAttr!A11</f>
        <v>103</v>
      </c>
      <c r="C11" t="str">
        <f>groupAttr!B11</f>
        <v>梵天套装</v>
      </c>
      <c r="D11" t="str">
        <f>"250/穿戴["&amp;groupAttr!C11&amp;"]件效果\" &amp;E11</f>
        <v>250/穿戴[3]件效果\255/MaxMp: +20%\255/敏捷:  +25\</v>
      </c>
      <c r="E11" t="s">
        <v>1966</v>
      </c>
      <c r="F11" t="str">
        <f>IF(groupAttr!D11=0,"",groupAttr!D11)</f>
        <v/>
      </c>
      <c r="G11">
        <f>IF(groupAttr!E11=0,"",groupAttr!E11)</f>
        <v>20</v>
      </c>
      <c r="H11" t="str">
        <f>IF(groupAttr!F11=0,"",groupAttr!F11)</f>
        <v/>
      </c>
      <c r="I11" t="str">
        <f>IF(groupAttr!G11=0,"",groupAttr!G11)</f>
        <v/>
      </c>
      <c r="J11" t="str">
        <f>IF(groupAttr!H11=0,"",groupAttr!H11)</f>
        <v/>
      </c>
      <c r="K11" t="str">
        <f>IF(groupAttr!I11=0,"",groupAttr!I11)</f>
        <v/>
      </c>
      <c r="L11" t="str">
        <f>IF(groupAttr!J11=0,"",groupAttr!J11)</f>
        <v/>
      </c>
      <c r="M11" t="str">
        <f>IF(groupAttr!K11=0,"",groupAttr!K11)</f>
        <v/>
      </c>
      <c r="N11" t="str">
        <f>IF(groupAttr!L11=0,"",groupAttr!L11)</f>
        <v/>
      </c>
      <c r="O11" t="str">
        <f>IF(groupAttr!M11=0,"",groupAttr!M11)</f>
        <v/>
      </c>
      <c r="P11" t="str">
        <f>IF(groupAttr!N11=0,"",groupAttr!N11)</f>
        <v/>
      </c>
      <c r="Q11" t="str">
        <f>IF(groupAttr!O11=0,"",groupAttr!O11)</f>
        <v/>
      </c>
      <c r="R11" t="str">
        <f>IF(groupAttr!P11=0,"",groupAttr!P11)</f>
        <v/>
      </c>
      <c r="S11" t="str">
        <f>IF(groupAttr!Q11=0,"",groupAttr!Q11)</f>
        <v/>
      </c>
      <c r="T11" t="str">
        <f>IF(groupAttr!R11=0,"",groupAttr!R11)</f>
        <v/>
      </c>
      <c r="U11" t="str">
        <f>IF(groupAttr!S11=0,"",groupAttr!S11)</f>
        <v/>
      </c>
      <c r="V11" t="str">
        <f>IF(groupAttr!T11=0,"",groupAttr!T11)</f>
        <v/>
      </c>
      <c r="W11" t="str">
        <f>IF(groupAttr!U11=0,"",groupAttr!U11)</f>
        <v/>
      </c>
      <c r="X11" t="str">
        <f>IF(groupAttr!V11=0,"",groupAttr!V11)</f>
        <v/>
      </c>
      <c r="Y11" t="str">
        <f>IF(groupAttr!W11=0,"",groupAttr!W11)</f>
        <v/>
      </c>
      <c r="Z11" t="str">
        <f>IF(groupAttr!X11=0,"",groupAttr!X11)</f>
        <v/>
      </c>
      <c r="AA11" t="str">
        <f>IF(groupAttr!Y11=0,"",groupAttr!Y11)</f>
        <v/>
      </c>
      <c r="AB11" t="str">
        <f>IF(groupAttr!Z11=0,"",groupAttr!Z11)</f>
        <v/>
      </c>
      <c r="AC11" t="str">
        <f>IF(groupAttr!AA11=0,"",groupAttr!AA11)</f>
        <v/>
      </c>
      <c r="AD11" t="str">
        <f>IF(groupAttr!AB11=0,"",groupAttr!AB11)</f>
        <v/>
      </c>
      <c r="AE11" t="str">
        <f>IF(groupAttr!AC11=0,"",groupAttr!AC11)</f>
        <v/>
      </c>
      <c r="AF11" t="str">
        <f>IF(groupAttr!AD11=0,"",groupAttr!AD11)</f>
        <v/>
      </c>
      <c r="AG11" t="str">
        <f>IF(groupAttr!AE11=0,"",groupAttr!AE11)</f>
        <v/>
      </c>
      <c r="AH11" t="str">
        <f>IF(groupAttr!AF11=0,"",groupAttr!AF11)</f>
        <v/>
      </c>
      <c r="AI11" t="str">
        <f>IF(groupAttr!AG11=0,"",groupAttr!AG11)</f>
        <v/>
      </c>
      <c r="AJ11" t="str">
        <f>IF(groupAttr!AH11=0,"",groupAttr!AH11)</f>
        <v/>
      </c>
      <c r="AK11" t="str">
        <f>IF(groupAttr!AI11=0,"",groupAttr!AI11)</f>
        <v/>
      </c>
      <c r="AL11" t="str">
        <f>IF(groupAttr!AJ11=0,"",groupAttr!AJ11)</f>
        <v/>
      </c>
      <c r="AM11" t="str">
        <f>IF(groupAttr!AK11=0,"",groupAttr!AK11)</f>
        <v/>
      </c>
      <c r="AN11">
        <f>IF(groupAttr!AL11=0,"",groupAttr!AL11)</f>
        <v>25</v>
      </c>
      <c r="AO11" t="str">
        <f>IF(groupAttr!AM11=0,"",groupAttr!AM11)</f>
        <v/>
      </c>
      <c r="AP11" t="str">
        <f>IF(groupAttr!AN11=0,"",groupAttr!AN11)</f>
        <v/>
      </c>
      <c r="AQ11" t="str">
        <f>IF(groupAttr!AO11=0,"",groupAttr!AO11)</f>
        <v/>
      </c>
      <c r="AR11" t="str">
        <f>IF(groupAttr!AP11=0,"",groupAttr!AP11)</f>
        <v/>
      </c>
      <c r="AS11" t="str">
        <f>IF(groupAttr!AQ11=0,"",groupAttr!AQ11)</f>
        <v/>
      </c>
      <c r="AT11" t="str">
        <f>IF(groupAttr!AR11=0,"",groupAttr!AR11)</f>
        <v/>
      </c>
      <c r="AU11" t="str">
        <f>IF(groupAttr!AS11=0,"",groupAttr!AS11)</f>
        <v/>
      </c>
      <c r="AV11" t="str">
        <f>IF(groupAttr!AT11=0,"",groupAttr!AT11)</f>
        <v/>
      </c>
      <c r="AW11" t="str">
        <f>IF(groupAttr!AU11=0,"",groupAttr!AU11)</f>
        <v/>
      </c>
      <c r="AX11" t="str">
        <f>IF(groupAttr!AV11=0,"",groupAttr!AV11)</f>
        <v/>
      </c>
      <c r="AY11" t="str">
        <f>IF(groupAttr!AW11=0,"",groupAttr!AW11)</f>
        <v/>
      </c>
      <c r="AZ11" t="str">
        <f>IF(groupAttr!AX11=0,"",groupAttr!AX11)</f>
        <v/>
      </c>
      <c r="BA11" t="str">
        <f>IF(groupAttr!AY11=0,"",groupAttr!AY11)</f>
        <v/>
      </c>
      <c r="BB11" t="str">
        <f>IF(groupAttr!AZ11=0,"",groupAttr!AZ11)</f>
        <v/>
      </c>
      <c r="BC11" t="str">
        <f>IF(groupAttr!BA11=0,"",groupAttr!BA11)</f>
        <v/>
      </c>
      <c r="BD11" t="str">
        <f>IF(groupAttr!BB11=0,"",groupAttr!BB11)</f>
        <v/>
      </c>
      <c r="BE11" t="str">
        <f>IF(groupAttr!BC11=0,"",groupAttr!BC11)</f>
        <v/>
      </c>
      <c r="BF11" t="str">
        <f>IF(groupAttr!BD11=0,"",groupAttr!BD11)</f>
        <v/>
      </c>
      <c r="BG11" t="str">
        <f>IF(groupAttr!BE11=0,"",groupAttr!BE11)</f>
        <v/>
      </c>
      <c r="BH11" t="str">
        <f>IF(groupAttr!BF11=0,"",groupAttr!BF11)</f>
        <v/>
      </c>
      <c r="BI11" t="str">
        <f>IF(groupAttr!BG11=0,"",groupAttr!BG11)</f>
        <v/>
      </c>
      <c r="BJ11" t="str">
        <f>IF(groupAttr!BH11=0,"",groupAttr!BH11)</f>
        <v/>
      </c>
      <c r="BK11" t="str">
        <f>IF(groupAttr!BI11=0,"",groupAttr!BI11)</f>
        <v/>
      </c>
      <c r="BL11" t="str">
        <f>IF(groupAttr!BJ11=0,"",groupAttr!BJ11)</f>
        <v/>
      </c>
      <c r="BM11" t="str">
        <f>IF(groupAttr!BK11=0,"",groupAttr!BK11)</f>
        <v/>
      </c>
      <c r="BN11" t="str">
        <f>IF(groupAttr!BL11=0,"",groupAttr!BL11)</f>
        <v/>
      </c>
    </row>
    <row r="12" spans="1:66" x14ac:dyDescent="0.2">
      <c r="A12" t="str">
        <f>IF(B12=0,"", CONCATENATE("223/",groupAttr!B12,"|",groupText!V12,"|",groupText!AA12,":\-\",D12,D13,D14))</f>
        <v/>
      </c>
      <c r="B12">
        <v>0</v>
      </c>
      <c r="C12" t="str">
        <f>groupAttr!B12</f>
        <v>梵天套装</v>
      </c>
      <c r="D12" t="str">
        <f>"250/穿戴["&amp;groupAttr!C12&amp;"]件效果\" &amp;E12</f>
        <v>250/穿戴[4]件效果\255/经验:  +30%\</v>
      </c>
      <c r="E12" t="s">
        <v>1967</v>
      </c>
      <c r="F12" t="str">
        <f>IF(groupAttr!D12=0,"",groupAttr!D12)</f>
        <v/>
      </c>
      <c r="G12" t="str">
        <f>IF(groupAttr!E12=0,"",groupAttr!E12)</f>
        <v/>
      </c>
      <c r="H12" t="str">
        <f>IF(groupAttr!F12=0,"",groupAttr!F12)</f>
        <v/>
      </c>
      <c r="I12" t="str">
        <f>IF(groupAttr!G12=0,"",groupAttr!G12)</f>
        <v/>
      </c>
      <c r="J12" t="str">
        <f>IF(groupAttr!H12=0,"",groupAttr!H12)</f>
        <v/>
      </c>
      <c r="K12" t="str">
        <f>IF(groupAttr!I12=0,"",groupAttr!I12)</f>
        <v/>
      </c>
      <c r="L12" t="str">
        <f>IF(groupAttr!J12=0,"",groupAttr!J12)</f>
        <v/>
      </c>
      <c r="M12" t="str">
        <f>IF(groupAttr!K12=0,"",groupAttr!K12)</f>
        <v/>
      </c>
      <c r="N12">
        <f>IF(groupAttr!L12=0,"",groupAttr!L12)</f>
        <v>3</v>
      </c>
      <c r="O12">
        <f>IF(groupAttr!M12=0,"",groupAttr!M12)</f>
        <v>3</v>
      </c>
      <c r="P12">
        <f>IF(groupAttr!N12=0,"",groupAttr!N12)</f>
        <v>3</v>
      </c>
      <c r="Q12">
        <f>IF(groupAttr!O12=0,"",groupAttr!O12)</f>
        <v>3</v>
      </c>
      <c r="R12">
        <f>IF(groupAttr!P12=0,"",groupAttr!P12)</f>
        <v>3</v>
      </c>
      <c r="S12">
        <f>IF(groupAttr!Q12=0,"",groupAttr!Q12)</f>
        <v>3</v>
      </c>
      <c r="T12" t="str">
        <f>IF(groupAttr!R12=0,"",groupAttr!R12)</f>
        <v/>
      </c>
      <c r="U12" t="str">
        <f>IF(groupAttr!S12=0,"",groupAttr!S12)</f>
        <v/>
      </c>
      <c r="V12" t="str">
        <f>IF(groupAttr!T12=0,"",groupAttr!T12)</f>
        <v/>
      </c>
      <c r="W12" t="str">
        <f>IF(groupAttr!U12=0,"",groupAttr!U12)</f>
        <v/>
      </c>
      <c r="X12" t="str">
        <f>IF(groupAttr!V12=0,"",groupAttr!V12)</f>
        <v/>
      </c>
      <c r="Y12" t="str">
        <f>IF(groupAttr!W12=0,"",groupAttr!W12)</f>
        <v/>
      </c>
      <c r="Z12" t="str">
        <f>IF(groupAttr!X12=0,"",groupAttr!X12)</f>
        <v/>
      </c>
      <c r="AA12" t="str">
        <f>IF(groupAttr!Y12=0,"",groupAttr!Y12)</f>
        <v/>
      </c>
      <c r="AB12" t="str">
        <f>IF(groupAttr!Z12=0,"",groupAttr!Z12)</f>
        <v/>
      </c>
      <c r="AC12" t="str">
        <f>IF(groupAttr!AA12=0,"",groupAttr!AA12)</f>
        <v/>
      </c>
      <c r="AD12" t="str">
        <f>IF(groupAttr!AB12=0,"",groupAttr!AB12)</f>
        <v/>
      </c>
      <c r="AE12" t="str">
        <f>IF(groupAttr!AC12=0,"",groupAttr!AC12)</f>
        <v/>
      </c>
      <c r="AF12" t="str">
        <f>IF(groupAttr!AD12=0,"",groupAttr!AD12)</f>
        <v/>
      </c>
      <c r="AG12" t="str">
        <f>IF(groupAttr!AE12=0,"",groupAttr!AE12)</f>
        <v/>
      </c>
      <c r="AH12" t="str">
        <f>IF(groupAttr!AF12=0,"",groupAttr!AF12)</f>
        <v/>
      </c>
      <c r="AI12" t="str">
        <f>IF(groupAttr!AG12=0,"",groupAttr!AG12)</f>
        <v/>
      </c>
      <c r="AJ12" t="str">
        <f>IF(groupAttr!AH12=0,"",groupAttr!AH12)</f>
        <v/>
      </c>
      <c r="AK12" t="str">
        <f>IF(groupAttr!AI12=0,"",groupAttr!AI12)</f>
        <v/>
      </c>
      <c r="AL12" t="str">
        <f>IF(groupAttr!AJ12=0,"",groupAttr!AJ12)</f>
        <v/>
      </c>
      <c r="AM12" t="str">
        <f>IF(groupAttr!AK12=0,"",groupAttr!AK12)</f>
        <v/>
      </c>
      <c r="AN12" t="str">
        <f>IF(groupAttr!AL12=0,"",groupAttr!AL12)</f>
        <v/>
      </c>
      <c r="AO12" t="str">
        <f>IF(groupAttr!AM12=0,"",groupAttr!AM12)</f>
        <v/>
      </c>
      <c r="AP12" t="str">
        <f>IF(groupAttr!AN12=0,"",groupAttr!AN12)</f>
        <v/>
      </c>
      <c r="AQ12" t="str">
        <f>IF(groupAttr!AO12=0,"",groupAttr!AO12)</f>
        <v/>
      </c>
      <c r="AR12">
        <f>IF(groupAttr!AP12=0,"",groupAttr!AP12)</f>
        <v>30</v>
      </c>
      <c r="AS12" t="str">
        <f>IF(groupAttr!AQ12=0,"",groupAttr!AQ12)</f>
        <v/>
      </c>
      <c r="AT12" t="str">
        <f>IF(groupAttr!AR12=0,"",groupAttr!AR12)</f>
        <v/>
      </c>
      <c r="AU12" t="str">
        <f>IF(groupAttr!AS12=0,"",groupAttr!AS12)</f>
        <v/>
      </c>
      <c r="AV12" t="str">
        <f>IF(groupAttr!AT12=0,"",groupAttr!AT12)</f>
        <v/>
      </c>
      <c r="AW12" t="str">
        <f>IF(groupAttr!AU12=0,"",groupAttr!AU12)</f>
        <v/>
      </c>
      <c r="AX12" t="str">
        <f>IF(groupAttr!AV12=0,"",groupAttr!AV12)</f>
        <v/>
      </c>
      <c r="AY12" t="str">
        <f>IF(groupAttr!AW12=0,"",groupAttr!AW12)</f>
        <v/>
      </c>
      <c r="AZ12" t="str">
        <f>IF(groupAttr!AX12=0,"",groupAttr!AX12)</f>
        <v/>
      </c>
      <c r="BA12" t="str">
        <f>IF(groupAttr!AY12=0,"",groupAttr!AY12)</f>
        <v/>
      </c>
      <c r="BB12" t="str">
        <f>IF(groupAttr!AZ12=0,"",groupAttr!AZ12)</f>
        <v/>
      </c>
      <c r="BC12" t="str">
        <f>IF(groupAttr!BA12=0,"",groupAttr!BA12)</f>
        <v/>
      </c>
      <c r="BD12" t="str">
        <f>IF(groupAttr!BB12=0,"",groupAttr!BB12)</f>
        <v/>
      </c>
      <c r="BE12" t="str">
        <f>IF(groupAttr!BC12=0,"",groupAttr!BC12)</f>
        <v/>
      </c>
      <c r="BF12" t="str">
        <f>IF(groupAttr!BD12=0,"",groupAttr!BD12)</f>
        <v/>
      </c>
      <c r="BG12" t="str">
        <f>IF(groupAttr!BE12=0,"",groupAttr!BE12)</f>
        <v/>
      </c>
      <c r="BH12" t="str">
        <f>IF(groupAttr!BF12=0,"",groupAttr!BF12)</f>
        <v/>
      </c>
      <c r="BI12" t="str">
        <f>IF(groupAttr!BG12=0,"",groupAttr!BG12)</f>
        <v/>
      </c>
      <c r="BJ12" t="str">
        <f>IF(groupAttr!BH12=0,"",groupAttr!BH12)</f>
        <v/>
      </c>
      <c r="BK12" t="str">
        <f>IF(groupAttr!BI12=0,"",groupAttr!BI12)</f>
        <v/>
      </c>
      <c r="BL12" t="str">
        <f>IF(groupAttr!BJ12=0,"",groupAttr!BJ12)</f>
        <v/>
      </c>
      <c r="BM12" t="str">
        <f>IF(groupAttr!BK12=0,"",groupAttr!BK12)</f>
        <v/>
      </c>
      <c r="BN12" t="str">
        <f>IF(groupAttr!BL12=0,"",groupAttr!BL12)</f>
        <v/>
      </c>
    </row>
    <row r="13" spans="1:66" x14ac:dyDescent="0.2">
      <c r="A13" t="str">
        <f>IF(B13=0,"", CONCATENATE("223/",groupAttr!B13,"|",groupText!V13,"|",groupText!AA13,":\-\",D13,D14,D15))</f>
        <v/>
      </c>
      <c r="B13">
        <v>0</v>
      </c>
      <c r="C13" t="str">
        <f>groupAttr!B13</f>
        <v>梵天套装</v>
      </c>
      <c r="D13" t="str">
        <f>"250/穿戴["&amp;groupAttr!C13&amp;"]件效果\" &amp;E13</f>
        <v>250/穿戴[6]件效果\255/MaxHp: +10%\255/MaxMp: +8%\255/经验:  +55%\</v>
      </c>
      <c r="E13" t="s">
        <v>1968</v>
      </c>
      <c r="F13">
        <f>IF(groupAttr!D13=0,"",groupAttr!D13)</f>
        <v>10</v>
      </c>
      <c r="G13">
        <f>IF(groupAttr!E13=0,"",groupAttr!E13)</f>
        <v>8</v>
      </c>
      <c r="H13" t="str">
        <f>IF(groupAttr!F13=0,"",groupAttr!F13)</f>
        <v/>
      </c>
      <c r="I13" t="str">
        <f>IF(groupAttr!G13=0,"",groupAttr!G13)</f>
        <v/>
      </c>
      <c r="J13" t="str">
        <f>IF(groupAttr!H13=0,"",groupAttr!H13)</f>
        <v/>
      </c>
      <c r="K13" t="str">
        <f>IF(groupAttr!I13=0,"",groupAttr!I13)</f>
        <v/>
      </c>
      <c r="L13" t="str">
        <f>IF(groupAttr!J13=0,"",groupAttr!J13)</f>
        <v/>
      </c>
      <c r="M13" t="str">
        <f>IF(groupAttr!K13=0,"",groupAttr!K13)</f>
        <v/>
      </c>
      <c r="N13" t="str">
        <f>IF(groupAttr!L13=0,"",groupAttr!L13)</f>
        <v/>
      </c>
      <c r="O13" t="str">
        <f>IF(groupAttr!M13=0,"",groupAttr!M13)</f>
        <v/>
      </c>
      <c r="P13" t="str">
        <f>IF(groupAttr!N13=0,"",groupAttr!N13)</f>
        <v/>
      </c>
      <c r="Q13" t="str">
        <f>IF(groupAttr!O13=0,"",groupAttr!O13)</f>
        <v/>
      </c>
      <c r="R13" t="str">
        <f>IF(groupAttr!P13=0,"",groupAttr!P13)</f>
        <v/>
      </c>
      <c r="S13" t="str">
        <f>IF(groupAttr!Q13=0,"",groupAttr!Q13)</f>
        <v/>
      </c>
      <c r="T13" t="str">
        <f>IF(groupAttr!R13=0,"",groupAttr!R13)</f>
        <v/>
      </c>
      <c r="U13" t="str">
        <f>IF(groupAttr!S13=0,"",groupAttr!S13)</f>
        <v/>
      </c>
      <c r="V13" t="str">
        <f>IF(groupAttr!T13=0,"",groupAttr!T13)</f>
        <v/>
      </c>
      <c r="W13" t="str">
        <f>IF(groupAttr!U13=0,"",groupAttr!U13)</f>
        <v/>
      </c>
      <c r="X13" t="str">
        <f>IF(groupAttr!V13=0,"",groupAttr!V13)</f>
        <v/>
      </c>
      <c r="Y13" t="str">
        <f>IF(groupAttr!W13=0,"",groupAttr!W13)</f>
        <v/>
      </c>
      <c r="Z13" t="str">
        <f>IF(groupAttr!X13=0,"",groupAttr!X13)</f>
        <v/>
      </c>
      <c r="AA13" t="str">
        <f>IF(groupAttr!Y13=0,"",groupAttr!Y13)</f>
        <v/>
      </c>
      <c r="AB13" t="str">
        <f>IF(groupAttr!Z13=0,"",groupAttr!Z13)</f>
        <v/>
      </c>
      <c r="AC13" t="str">
        <f>IF(groupAttr!AA13=0,"",groupAttr!AA13)</f>
        <v/>
      </c>
      <c r="AD13" t="str">
        <f>IF(groupAttr!AB13=0,"",groupAttr!AB13)</f>
        <v/>
      </c>
      <c r="AE13" t="str">
        <f>IF(groupAttr!AC13=0,"",groupAttr!AC13)</f>
        <v/>
      </c>
      <c r="AF13" t="str">
        <f>IF(groupAttr!AD13=0,"",groupAttr!AD13)</f>
        <v/>
      </c>
      <c r="AG13" t="str">
        <f>IF(groupAttr!AE13=0,"",groupAttr!AE13)</f>
        <v/>
      </c>
      <c r="AH13" t="str">
        <f>IF(groupAttr!AF13=0,"",groupAttr!AF13)</f>
        <v/>
      </c>
      <c r="AI13" t="str">
        <f>IF(groupAttr!AG13=0,"",groupAttr!AG13)</f>
        <v/>
      </c>
      <c r="AJ13" t="str">
        <f>IF(groupAttr!AH13=0,"",groupAttr!AH13)</f>
        <v/>
      </c>
      <c r="AK13" t="str">
        <f>IF(groupAttr!AI13=0,"",groupAttr!AI13)</f>
        <v/>
      </c>
      <c r="AL13" t="str">
        <f>IF(groupAttr!AJ13=0,"",groupAttr!AJ13)</f>
        <v/>
      </c>
      <c r="AM13" t="str">
        <f>IF(groupAttr!AK13=0,"",groupAttr!AK13)</f>
        <v/>
      </c>
      <c r="AN13" t="str">
        <f>IF(groupAttr!AL13=0,"",groupAttr!AL13)</f>
        <v/>
      </c>
      <c r="AO13" t="str">
        <f>IF(groupAttr!AM13=0,"",groupAttr!AM13)</f>
        <v/>
      </c>
      <c r="AP13" t="str">
        <f>IF(groupAttr!AN13=0,"",groupAttr!AN13)</f>
        <v/>
      </c>
      <c r="AQ13" t="str">
        <f>IF(groupAttr!AO13=0,"",groupAttr!AO13)</f>
        <v/>
      </c>
      <c r="AR13">
        <f>IF(groupAttr!AP13=0,"",groupAttr!AP13)</f>
        <v>55</v>
      </c>
      <c r="AS13" t="str">
        <f>IF(groupAttr!AQ13=0,"",groupAttr!AQ13)</f>
        <v/>
      </c>
      <c r="AT13" t="str">
        <f>IF(groupAttr!AR13=0,"",groupAttr!AR13)</f>
        <v/>
      </c>
      <c r="AU13" t="str">
        <f>IF(groupAttr!AS13=0,"",groupAttr!AS13)</f>
        <v/>
      </c>
      <c r="AV13" t="str">
        <f>IF(groupAttr!AT13=0,"",groupAttr!AT13)</f>
        <v/>
      </c>
      <c r="AW13" t="str">
        <f>IF(groupAttr!AU13=0,"",groupAttr!AU13)</f>
        <v/>
      </c>
      <c r="AX13" t="str">
        <f>IF(groupAttr!AV13=0,"",groupAttr!AV13)</f>
        <v/>
      </c>
      <c r="AY13" t="str">
        <f>IF(groupAttr!AW13=0,"",groupAttr!AW13)</f>
        <v/>
      </c>
      <c r="AZ13" t="str">
        <f>IF(groupAttr!AX13=0,"",groupAttr!AX13)</f>
        <v/>
      </c>
      <c r="BA13" t="str">
        <f>IF(groupAttr!AY13=0,"",groupAttr!AY13)</f>
        <v/>
      </c>
      <c r="BB13" t="str">
        <f>IF(groupAttr!AZ13=0,"",groupAttr!AZ13)</f>
        <v/>
      </c>
      <c r="BC13" t="str">
        <f>IF(groupAttr!BA13=0,"",groupAttr!BA13)</f>
        <v/>
      </c>
      <c r="BD13" t="str">
        <f>IF(groupAttr!BB13=0,"",groupAttr!BB13)</f>
        <v/>
      </c>
      <c r="BE13" t="str">
        <f>IF(groupAttr!BC13=0,"",groupAttr!BC13)</f>
        <v/>
      </c>
      <c r="BF13" t="str">
        <f>IF(groupAttr!BD13=0,"",groupAttr!BD13)</f>
        <v/>
      </c>
      <c r="BG13" t="str">
        <f>IF(groupAttr!BE13=0,"",groupAttr!BE13)</f>
        <v/>
      </c>
      <c r="BH13" t="str">
        <f>IF(groupAttr!BF13=0,"",groupAttr!BF13)</f>
        <v/>
      </c>
      <c r="BI13" t="str">
        <f>IF(groupAttr!BG13=0,"",groupAttr!BG13)</f>
        <v/>
      </c>
      <c r="BJ13" t="str">
        <f>IF(groupAttr!BH13=0,"",groupAttr!BH13)</f>
        <v/>
      </c>
      <c r="BK13" t="str">
        <f>IF(groupAttr!BI13=0,"",groupAttr!BI13)</f>
        <v/>
      </c>
      <c r="BL13" t="str">
        <f>IF(groupAttr!BJ13=0,"",groupAttr!BJ13)</f>
        <v/>
      </c>
      <c r="BM13" t="str">
        <f>IF(groupAttr!BK13=0,"",groupAttr!BK13)</f>
        <v/>
      </c>
      <c r="BN13" t="str">
        <f>IF(groupAttr!BL13=0,"",groupAttr!BL13)</f>
        <v/>
      </c>
    </row>
    <row r="14" spans="1:66" x14ac:dyDescent="0.2">
      <c r="A14" t="str">
        <f>IF(B14=0,"", CONCATENATE("223/",groupAttr!B14,"|",groupText!V14,"|",groupText!AA14,":\-\",D14,D15,D16))</f>
        <v>223/帝释套装|6|151/帝释头盔|151/帝释项链|151/帝释戒指|151/帝释护腕|151/帝释腰带|151/帝释靴子:\-\250/穿戴[3]件效果\255/MaxHp:    +5%\255/物理防御: +5%\255/全属性:   +25\250/穿戴[4]件效果\255/魔法防御: +5%\255/全属性:   +7%\250/穿戴[6]件效果\255/MaxHp:    +12%\255/全属性:   +45\</v>
      </c>
      <c r="B14">
        <f>groupAttr!A14</f>
        <v>104</v>
      </c>
      <c r="C14" t="str">
        <f>groupAttr!B14</f>
        <v>帝释套装</v>
      </c>
      <c r="D14" t="str">
        <f>"250/穿戴["&amp;groupAttr!C14&amp;"]件效果\" &amp;E14</f>
        <v>250/穿戴[3]件效果\255/MaxHp:    +5%\255/物理防御: +5%\255/全属性:   +25\</v>
      </c>
      <c r="E14" t="s">
        <v>1969</v>
      </c>
      <c r="F14">
        <f>IF(groupAttr!D14=0,"",groupAttr!D14)</f>
        <v>5</v>
      </c>
      <c r="G14" t="str">
        <f>IF(groupAttr!E14=0,"",groupAttr!E14)</f>
        <v/>
      </c>
      <c r="H14" t="str">
        <f>IF(groupAttr!F14=0,"",groupAttr!F14)</f>
        <v/>
      </c>
      <c r="I14" t="str">
        <f>IF(groupAttr!G14=0,"",groupAttr!G14)</f>
        <v/>
      </c>
      <c r="J14">
        <f>IF(groupAttr!H14=0,"",groupAttr!H14)</f>
        <v>5</v>
      </c>
      <c r="K14">
        <f>IF(groupAttr!I14=0,"",groupAttr!I14)</f>
        <v>5</v>
      </c>
      <c r="L14" t="str">
        <f>IF(groupAttr!J14=0,"",groupAttr!J14)</f>
        <v/>
      </c>
      <c r="M14" t="str">
        <f>IF(groupAttr!K14=0,"",groupAttr!K14)</f>
        <v/>
      </c>
      <c r="N14" t="str">
        <f>IF(groupAttr!L14=0,"",groupAttr!L14)</f>
        <v/>
      </c>
      <c r="O14" t="str">
        <f>IF(groupAttr!M14=0,"",groupAttr!M14)</f>
        <v/>
      </c>
      <c r="P14" t="str">
        <f>IF(groupAttr!N14=0,"",groupAttr!N14)</f>
        <v/>
      </c>
      <c r="Q14" t="str">
        <f>IF(groupAttr!O14=0,"",groupAttr!O14)</f>
        <v/>
      </c>
      <c r="R14" t="str">
        <f>IF(groupAttr!P14=0,"",groupAttr!P14)</f>
        <v/>
      </c>
      <c r="S14" t="str">
        <f>IF(groupAttr!Q14=0,"",groupAttr!Q14)</f>
        <v/>
      </c>
      <c r="T14" t="str">
        <f>IF(groupAttr!R14=0,"",groupAttr!R14)</f>
        <v/>
      </c>
      <c r="U14" t="str">
        <f>IF(groupAttr!S14=0,"",groupAttr!S14)</f>
        <v/>
      </c>
      <c r="V14" t="str">
        <f>IF(groupAttr!T14=0,"",groupAttr!T14)</f>
        <v/>
      </c>
      <c r="W14" t="str">
        <f>IF(groupAttr!U14=0,"",groupAttr!U14)</f>
        <v/>
      </c>
      <c r="X14" t="str">
        <f>IF(groupAttr!V14=0,"",groupAttr!V14)</f>
        <v/>
      </c>
      <c r="Y14" t="str">
        <f>IF(groupAttr!W14=0,"",groupAttr!W14)</f>
        <v/>
      </c>
      <c r="Z14" t="str">
        <f>IF(groupAttr!X14=0,"",groupAttr!X14)</f>
        <v/>
      </c>
      <c r="AA14" t="str">
        <f>IF(groupAttr!Y14=0,"",groupAttr!Y14)</f>
        <v/>
      </c>
      <c r="AB14" t="str">
        <f>IF(groupAttr!Z14=0,"",groupAttr!Z14)</f>
        <v/>
      </c>
      <c r="AC14">
        <f>IF(groupAttr!AA14=0,"",groupAttr!AA14)</f>
        <v>25</v>
      </c>
      <c r="AD14">
        <f>IF(groupAttr!AB14=0,"",groupAttr!AB14)</f>
        <v>25</v>
      </c>
      <c r="AE14">
        <f>IF(groupAttr!AC14=0,"",groupAttr!AC14)</f>
        <v>25</v>
      </c>
      <c r="AF14">
        <f>IF(groupAttr!AD14=0,"",groupAttr!AD14)</f>
        <v>25</v>
      </c>
      <c r="AG14" t="str">
        <f>IF(groupAttr!AE14=0,"",groupAttr!AE14)</f>
        <v/>
      </c>
      <c r="AH14" t="str">
        <f>IF(groupAttr!AF14=0,"",groupAttr!AF14)</f>
        <v/>
      </c>
      <c r="AI14" t="str">
        <f>IF(groupAttr!AG14=0,"",groupAttr!AG14)</f>
        <v/>
      </c>
      <c r="AJ14" t="str">
        <f>IF(groupAttr!AH14=0,"",groupAttr!AH14)</f>
        <v/>
      </c>
      <c r="AK14" t="str">
        <f>IF(groupAttr!AI14=0,"",groupAttr!AI14)</f>
        <v/>
      </c>
      <c r="AL14" t="str">
        <f>IF(groupAttr!AJ14=0,"",groupAttr!AJ14)</f>
        <v/>
      </c>
      <c r="AM14" t="str">
        <f>IF(groupAttr!AK14=0,"",groupAttr!AK14)</f>
        <v/>
      </c>
      <c r="AN14" t="str">
        <f>IF(groupAttr!AL14=0,"",groupAttr!AL14)</f>
        <v/>
      </c>
      <c r="AO14" t="str">
        <f>IF(groupAttr!AM14=0,"",groupAttr!AM14)</f>
        <v/>
      </c>
      <c r="AP14" t="str">
        <f>IF(groupAttr!AN14=0,"",groupAttr!AN14)</f>
        <v/>
      </c>
      <c r="AQ14" t="str">
        <f>IF(groupAttr!AO14=0,"",groupAttr!AO14)</f>
        <v/>
      </c>
      <c r="AR14" t="str">
        <f>IF(groupAttr!AP14=0,"",groupAttr!AP14)</f>
        <v/>
      </c>
      <c r="AS14" t="str">
        <f>IF(groupAttr!AQ14=0,"",groupAttr!AQ14)</f>
        <v/>
      </c>
      <c r="AT14" t="str">
        <f>IF(groupAttr!AR14=0,"",groupAttr!AR14)</f>
        <v/>
      </c>
      <c r="AU14" t="str">
        <f>IF(groupAttr!AS14=0,"",groupAttr!AS14)</f>
        <v/>
      </c>
      <c r="AV14" t="str">
        <f>IF(groupAttr!AT14=0,"",groupAttr!AT14)</f>
        <v/>
      </c>
      <c r="AW14" t="str">
        <f>IF(groupAttr!AU14=0,"",groupAttr!AU14)</f>
        <v/>
      </c>
      <c r="AX14" t="str">
        <f>IF(groupAttr!AV14=0,"",groupAttr!AV14)</f>
        <v/>
      </c>
      <c r="AY14" t="str">
        <f>IF(groupAttr!AW14=0,"",groupAttr!AW14)</f>
        <v/>
      </c>
      <c r="AZ14" t="str">
        <f>IF(groupAttr!AX14=0,"",groupAttr!AX14)</f>
        <v/>
      </c>
      <c r="BA14" t="str">
        <f>IF(groupAttr!AY14=0,"",groupAttr!AY14)</f>
        <v/>
      </c>
      <c r="BB14" t="str">
        <f>IF(groupAttr!AZ14=0,"",groupAttr!AZ14)</f>
        <v/>
      </c>
      <c r="BC14" t="str">
        <f>IF(groupAttr!BA14=0,"",groupAttr!BA14)</f>
        <v/>
      </c>
      <c r="BD14" t="str">
        <f>IF(groupAttr!BB14=0,"",groupAttr!BB14)</f>
        <v/>
      </c>
      <c r="BE14" t="str">
        <f>IF(groupAttr!BC14=0,"",groupAttr!BC14)</f>
        <v/>
      </c>
      <c r="BF14" t="str">
        <f>IF(groupAttr!BD14=0,"",groupAttr!BD14)</f>
        <v/>
      </c>
      <c r="BG14" t="str">
        <f>IF(groupAttr!BE14=0,"",groupAttr!BE14)</f>
        <v/>
      </c>
      <c r="BH14" t="str">
        <f>IF(groupAttr!BF14=0,"",groupAttr!BF14)</f>
        <v/>
      </c>
      <c r="BI14" t="str">
        <f>IF(groupAttr!BG14=0,"",groupAttr!BG14)</f>
        <v/>
      </c>
      <c r="BJ14" t="str">
        <f>IF(groupAttr!BH14=0,"",groupAttr!BH14)</f>
        <v/>
      </c>
      <c r="BK14" t="str">
        <f>IF(groupAttr!BI14=0,"",groupAttr!BI14)</f>
        <v/>
      </c>
      <c r="BL14" t="str">
        <f>IF(groupAttr!BJ14=0,"",groupAttr!BJ14)</f>
        <v/>
      </c>
      <c r="BM14" t="str">
        <f>IF(groupAttr!BK14=0,"",groupAttr!BK14)</f>
        <v/>
      </c>
      <c r="BN14" t="str">
        <f>IF(groupAttr!BL14=0,"",groupAttr!BL14)</f>
        <v/>
      </c>
    </row>
    <row r="15" spans="1:66" x14ac:dyDescent="0.2">
      <c r="A15" t="str">
        <f>IF(B15=0,"", CONCATENATE("223/",groupAttr!B15,"|",groupText!V15,"|",groupText!AA15,":\-\",D15,D16,D17))</f>
        <v/>
      </c>
      <c r="B15">
        <v>0</v>
      </c>
      <c r="C15" t="str">
        <f>groupAttr!B15</f>
        <v>帝释套装</v>
      </c>
      <c r="D15" t="str">
        <f>"250/穿戴["&amp;groupAttr!C15&amp;"]件效果\" &amp;E15</f>
        <v>250/穿戴[4]件效果\255/魔法防御: +5%\255/全属性:   +7%\</v>
      </c>
      <c r="E15" t="s">
        <v>1970</v>
      </c>
      <c r="F15" t="str">
        <f>IF(groupAttr!D15=0,"",groupAttr!D15)</f>
        <v/>
      </c>
      <c r="G15" t="str">
        <f>IF(groupAttr!E15=0,"",groupAttr!E15)</f>
        <v/>
      </c>
      <c r="H15" t="str">
        <f>IF(groupAttr!F15=0,"",groupAttr!F15)</f>
        <v/>
      </c>
      <c r="I15" t="str">
        <f>IF(groupAttr!G15=0,"",groupAttr!G15)</f>
        <v/>
      </c>
      <c r="J15">
        <f>IF(groupAttr!H15=0,"",groupAttr!H15)</f>
        <v>7</v>
      </c>
      <c r="K15">
        <f>IF(groupAttr!I15=0,"",groupAttr!I15)</f>
        <v>7</v>
      </c>
      <c r="L15">
        <f>IF(groupAttr!J15=0,"",groupAttr!J15)</f>
        <v>5</v>
      </c>
      <c r="M15">
        <f>IF(groupAttr!K15=0,"",groupAttr!K15)</f>
        <v>5</v>
      </c>
      <c r="N15">
        <f>IF(groupAttr!L15=0,"",groupAttr!L15)</f>
        <v>7</v>
      </c>
      <c r="O15">
        <f>IF(groupAttr!M15=0,"",groupAttr!M15)</f>
        <v>7</v>
      </c>
      <c r="P15">
        <f>IF(groupAttr!N15=0,"",groupAttr!N15)</f>
        <v>7</v>
      </c>
      <c r="Q15">
        <f>IF(groupAttr!O15=0,"",groupAttr!O15)</f>
        <v>7</v>
      </c>
      <c r="R15">
        <f>IF(groupAttr!P15=0,"",groupAttr!P15)</f>
        <v>7</v>
      </c>
      <c r="S15">
        <f>IF(groupAttr!Q15=0,"",groupAttr!Q15)</f>
        <v>7</v>
      </c>
      <c r="T15" t="str">
        <f>IF(groupAttr!R15=0,"",groupAttr!R15)</f>
        <v/>
      </c>
      <c r="U15" t="str">
        <f>IF(groupAttr!S15=0,"",groupAttr!S15)</f>
        <v/>
      </c>
      <c r="V15" t="str">
        <f>IF(groupAttr!T15=0,"",groupAttr!T15)</f>
        <v/>
      </c>
      <c r="W15" t="str">
        <f>IF(groupAttr!U15=0,"",groupAttr!U15)</f>
        <v/>
      </c>
      <c r="X15" t="str">
        <f>IF(groupAttr!V15=0,"",groupAttr!V15)</f>
        <v/>
      </c>
      <c r="Y15" t="str">
        <f>IF(groupAttr!W15=0,"",groupAttr!W15)</f>
        <v/>
      </c>
      <c r="Z15" t="str">
        <f>IF(groupAttr!X15=0,"",groupAttr!X15)</f>
        <v/>
      </c>
      <c r="AA15" t="str">
        <f>IF(groupAttr!Y15=0,"",groupAttr!Y15)</f>
        <v/>
      </c>
      <c r="AB15" t="str">
        <f>IF(groupAttr!Z15=0,"",groupAttr!Z15)</f>
        <v/>
      </c>
      <c r="AC15" t="str">
        <f>IF(groupAttr!AA15=0,"",groupAttr!AA15)</f>
        <v/>
      </c>
      <c r="AD15" t="str">
        <f>IF(groupAttr!AB15=0,"",groupAttr!AB15)</f>
        <v/>
      </c>
      <c r="AE15" t="str">
        <f>IF(groupAttr!AC15=0,"",groupAttr!AC15)</f>
        <v/>
      </c>
      <c r="AF15" t="str">
        <f>IF(groupAttr!AD15=0,"",groupAttr!AD15)</f>
        <v/>
      </c>
      <c r="AG15" t="str">
        <f>IF(groupAttr!AE15=0,"",groupAttr!AE15)</f>
        <v/>
      </c>
      <c r="AH15" t="str">
        <f>IF(groupAttr!AF15=0,"",groupAttr!AF15)</f>
        <v/>
      </c>
      <c r="AI15" t="str">
        <f>IF(groupAttr!AG15=0,"",groupAttr!AG15)</f>
        <v/>
      </c>
      <c r="AJ15" t="str">
        <f>IF(groupAttr!AH15=0,"",groupAttr!AH15)</f>
        <v/>
      </c>
      <c r="AK15" t="str">
        <f>IF(groupAttr!AI15=0,"",groupAttr!AI15)</f>
        <v/>
      </c>
      <c r="AL15" t="str">
        <f>IF(groupAttr!AJ15=0,"",groupAttr!AJ15)</f>
        <v/>
      </c>
      <c r="AM15" t="str">
        <f>IF(groupAttr!AK15=0,"",groupAttr!AK15)</f>
        <v/>
      </c>
      <c r="AN15" t="str">
        <f>IF(groupAttr!AL15=0,"",groupAttr!AL15)</f>
        <v/>
      </c>
      <c r="AO15" t="str">
        <f>IF(groupAttr!AM15=0,"",groupAttr!AM15)</f>
        <v/>
      </c>
      <c r="AP15" t="str">
        <f>IF(groupAttr!AN15=0,"",groupAttr!AN15)</f>
        <v/>
      </c>
      <c r="AQ15" t="str">
        <f>IF(groupAttr!AO15=0,"",groupAttr!AO15)</f>
        <v/>
      </c>
      <c r="AR15" t="str">
        <f>IF(groupAttr!AP15=0,"",groupAttr!AP15)</f>
        <v/>
      </c>
      <c r="AS15" t="str">
        <f>IF(groupAttr!AQ15=0,"",groupAttr!AQ15)</f>
        <v/>
      </c>
      <c r="AT15" t="str">
        <f>IF(groupAttr!AR15=0,"",groupAttr!AR15)</f>
        <v/>
      </c>
      <c r="AU15" t="str">
        <f>IF(groupAttr!AS15=0,"",groupAttr!AS15)</f>
        <v/>
      </c>
      <c r="AV15" t="str">
        <f>IF(groupAttr!AT15=0,"",groupAttr!AT15)</f>
        <v/>
      </c>
      <c r="AW15" t="str">
        <f>IF(groupAttr!AU15=0,"",groupAttr!AU15)</f>
        <v/>
      </c>
      <c r="AX15" t="str">
        <f>IF(groupAttr!AV15=0,"",groupAttr!AV15)</f>
        <v/>
      </c>
      <c r="AY15" t="str">
        <f>IF(groupAttr!AW15=0,"",groupAttr!AW15)</f>
        <v/>
      </c>
      <c r="AZ15" t="str">
        <f>IF(groupAttr!AX15=0,"",groupAttr!AX15)</f>
        <v/>
      </c>
      <c r="BA15" t="str">
        <f>IF(groupAttr!AY15=0,"",groupAttr!AY15)</f>
        <v/>
      </c>
      <c r="BB15" t="str">
        <f>IF(groupAttr!AZ15=0,"",groupAttr!AZ15)</f>
        <v/>
      </c>
      <c r="BC15" t="str">
        <f>IF(groupAttr!BA15=0,"",groupAttr!BA15)</f>
        <v/>
      </c>
      <c r="BD15" t="str">
        <f>IF(groupAttr!BB15=0,"",groupAttr!BB15)</f>
        <v/>
      </c>
      <c r="BE15" t="str">
        <f>IF(groupAttr!BC15=0,"",groupAttr!BC15)</f>
        <v/>
      </c>
      <c r="BF15" t="str">
        <f>IF(groupAttr!BD15=0,"",groupAttr!BD15)</f>
        <v/>
      </c>
      <c r="BG15" t="str">
        <f>IF(groupAttr!BE15=0,"",groupAttr!BE15)</f>
        <v/>
      </c>
      <c r="BH15" t="str">
        <f>IF(groupAttr!BF15=0,"",groupAttr!BF15)</f>
        <v/>
      </c>
      <c r="BI15" t="str">
        <f>IF(groupAttr!BG15=0,"",groupAttr!BG15)</f>
        <v/>
      </c>
      <c r="BJ15" t="str">
        <f>IF(groupAttr!BH15=0,"",groupAttr!BH15)</f>
        <v/>
      </c>
      <c r="BK15" t="str">
        <f>IF(groupAttr!BI15=0,"",groupAttr!BI15)</f>
        <v/>
      </c>
      <c r="BL15" t="str">
        <f>IF(groupAttr!BJ15=0,"",groupAttr!BJ15)</f>
        <v/>
      </c>
      <c r="BM15" t="str">
        <f>IF(groupAttr!BK15=0,"",groupAttr!BK15)</f>
        <v/>
      </c>
      <c r="BN15" t="str">
        <f>IF(groupAttr!BL15=0,"",groupAttr!BL15)</f>
        <v/>
      </c>
    </row>
    <row r="16" spans="1:66" x14ac:dyDescent="0.2">
      <c r="A16" t="str">
        <f>IF(B16=0,"", CONCATENATE("223/",groupAttr!B16,"|",groupText!V16,"|",groupText!AA16,":\-\",D16,D17,D18))</f>
        <v/>
      </c>
      <c r="B16">
        <v>0</v>
      </c>
      <c r="C16" t="str">
        <f>groupAttr!B16</f>
        <v>帝释套装</v>
      </c>
      <c r="D16" t="str">
        <f>"250/穿戴["&amp;groupAttr!C16&amp;"]件效果\" &amp;E16</f>
        <v>250/穿戴[6]件效果\255/MaxHp:    +12%\255/全属性:   +45\</v>
      </c>
      <c r="E16" t="s">
        <v>1971</v>
      </c>
      <c r="F16">
        <f>IF(groupAttr!D16=0,"",groupAttr!D16)</f>
        <v>12</v>
      </c>
      <c r="G16" t="str">
        <f>IF(groupAttr!E16=0,"",groupAttr!E16)</f>
        <v/>
      </c>
      <c r="H16" t="str">
        <f>IF(groupAttr!F16=0,"",groupAttr!F16)</f>
        <v/>
      </c>
      <c r="I16" t="str">
        <f>IF(groupAttr!G16=0,"",groupAttr!G16)</f>
        <v/>
      </c>
      <c r="J16" t="str">
        <f>IF(groupAttr!H16=0,"",groupAttr!H16)</f>
        <v/>
      </c>
      <c r="K16" t="str">
        <f>IF(groupAttr!I16=0,"",groupAttr!I16)</f>
        <v/>
      </c>
      <c r="L16" t="str">
        <f>IF(groupAttr!J16=0,"",groupAttr!J16)</f>
        <v/>
      </c>
      <c r="M16" t="str">
        <f>IF(groupAttr!K16=0,"",groupAttr!K16)</f>
        <v/>
      </c>
      <c r="N16" t="str">
        <f>IF(groupAttr!L16=0,"",groupAttr!L16)</f>
        <v/>
      </c>
      <c r="O16" t="str">
        <f>IF(groupAttr!M16=0,"",groupAttr!M16)</f>
        <v/>
      </c>
      <c r="P16" t="str">
        <f>IF(groupAttr!N16=0,"",groupAttr!N16)</f>
        <v/>
      </c>
      <c r="Q16" t="str">
        <f>IF(groupAttr!O16=0,"",groupAttr!O16)</f>
        <v/>
      </c>
      <c r="R16" t="str">
        <f>IF(groupAttr!P16=0,"",groupAttr!P16)</f>
        <v/>
      </c>
      <c r="S16" t="str">
        <f>IF(groupAttr!Q16=0,"",groupAttr!Q16)</f>
        <v/>
      </c>
      <c r="T16" t="str">
        <f>IF(groupAttr!R16=0,"",groupAttr!R16)</f>
        <v/>
      </c>
      <c r="U16" t="str">
        <f>IF(groupAttr!S16=0,"",groupAttr!S16)</f>
        <v/>
      </c>
      <c r="V16" t="str">
        <f>IF(groupAttr!T16=0,"",groupAttr!T16)</f>
        <v/>
      </c>
      <c r="W16" t="str">
        <f>IF(groupAttr!U16=0,"",groupAttr!U16)</f>
        <v/>
      </c>
      <c r="X16" t="str">
        <f>IF(groupAttr!V16=0,"",groupAttr!V16)</f>
        <v/>
      </c>
      <c r="Y16" t="str">
        <f>IF(groupAttr!W16=0,"",groupAttr!W16)</f>
        <v/>
      </c>
      <c r="Z16" t="str">
        <f>IF(groupAttr!X16=0,"",groupAttr!X16)</f>
        <v/>
      </c>
      <c r="AA16" t="str">
        <f>IF(groupAttr!Y16=0,"",groupAttr!Y16)</f>
        <v/>
      </c>
      <c r="AB16" t="str">
        <f>IF(groupAttr!Z16=0,"",groupAttr!Z16)</f>
        <v/>
      </c>
      <c r="AC16" t="str">
        <f>IF(groupAttr!AA16=0,"",groupAttr!AA16)</f>
        <v/>
      </c>
      <c r="AD16" t="str">
        <f>IF(groupAttr!AB16=0,"",groupAttr!AB16)</f>
        <v/>
      </c>
      <c r="AE16" t="str">
        <f>IF(groupAttr!AC16=0,"",groupAttr!AC16)</f>
        <v/>
      </c>
      <c r="AF16" t="str">
        <f>IF(groupAttr!AD16=0,"",groupAttr!AD16)</f>
        <v/>
      </c>
      <c r="AG16">
        <f>IF(groupAttr!AE16=0,"",groupAttr!AE16)</f>
        <v>45</v>
      </c>
      <c r="AH16">
        <f>IF(groupAttr!AF16=0,"",groupAttr!AF16)</f>
        <v>45</v>
      </c>
      <c r="AI16">
        <f>IF(groupAttr!AG16=0,"",groupAttr!AG16)</f>
        <v>45</v>
      </c>
      <c r="AJ16">
        <f>IF(groupAttr!AH16=0,"",groupAttr!AH16)</f>
        <v>45</v>
      </c>
      <c r="AK16">
        <f>IF(groupAttr!AI16=0,"",groupAttr!AI16)</f>
        <v>45</v>
      </c>
      <c r="AL16">
        <f>IF(groupAttr!AJ16=0,"",groupAttr!AJ16)</f>
        <v>45</v>
      </c>
      <c r="AM16" t="str">
        <f>IF(groupAttr!AK16=0,"",groupAttr!AK16)</f>
        <v/>
      </c>
      <c r="AN16" t="str">
        <f>IF(groupAttr!AL16=0,"",groupAttr!AL16)</f>
        <v/>
      </c>
      <c r="AO16" t="str">
        <f>IF(groupAttr!AM16=0,"",groupAttr!AM16)</f>
        <v/>
      </c>
      <c r="AP16" t="str">
        <f>IF(groupAttr!AN16=0,"",groupAttr!AN16)</f>
        <v/>
      </c>
      <c r="AQ16" t="str">
        <f>IF(groupAttr!AO16=0,"",groupAttr!AO16)</f>
        <v/>
      </c>
      <c r="AR16" t="str">
        <f>IF(groupAttr!AP16=0,"",groupAttr!AP16)</f>
        <v/>
      </c>
      <c r="AS16" t="str">
        <f>IF(groupAttr!AQ16=0,"",groupAttr!AQ16)</f>
        <v/>
      </c>
      <c r="AT16" t="str">
        <f>IF(groupAttr!AR16=0,"",groupAttr!AR16)</f>
        <v/>
      </c>
      <c r="AU16" t="str">
        <f>IF(groupAttr!AS16=0,"",groupAttr!AS16)</f>
        <v/>
      </c>
      <c r="AV16" t="str">
        <f>IF(groupAttr!AT16=0,"",groupAttr!AT16)</f>
        <v/>
      </c>
      <c r="AW16" t="str">
        <f>IF(groupAttr!AU16=0,"",groupAttr!AU16)</f>
        <v/>
      </c>
      <c r="AX16" t="str">
        <f>IF(groupAttr!AV16=0,"",groupAttr!AV16)</f>
        <v/>
      </c>
      <c r="AY16" t="str">
        <f>IF(groupAttr!AW16=0,"",groupAttr!AW16)</f>
        <v/>
      </c>
      <c r="AZ16" t="str">
        <f>IF(groupAttr!AX16=0,"",groupAttr!AX16)</f>
        <v/>
      </c>
      <c r="BA16" t="str">
        <f>IF(groupAttr!AY16=0,"",groupAttr!AY16)</f>
        <v/>
      </c>
      <c r="BB16" t="str">
        <f>IF(groupAttr!AZ16=0,"",groupAttr!AZ16)</f>
        <v/>
      </c>
      <c r="BC16" t="str">
        <f>IF(groupAttr!BA16=0,"",groupAttr!BA16)</f>
        <v/>
      </c>
      <c r="BD16" t="str">
        <f>IF(groupAttr!BB16=0,"",groupAttr!BB16)</f>
        <v/>
      </c>
      <c r="BE16" t="str">
        <f>IF(groupAttr!BC16=0,"",groupAttr!BC16)</f>
        <v/>
      </c>
      <c r="BF16" t="str">
        <f>IF(groupAttr!BD16=0,"",groupAttr!BD16)</f>
        <v/>
      </c>
      <c r="BG16" t="str">
        <f>IF(groupAttr!BE16=0,"",groupAttr!BE16)</f>
        <v/>
      </c>
      <c r="BH16" t="str">
        <f>IF(groupAttr!BF16=0,"",groupAttr!BF16)</f>
        <v/>
      </c>
      <c r="BI16" t="str">
        <f>IF(groupAttr!BG16=0,"",groupAttr!BG16)</f>
        <v/>
      </c>
      <c r="BJ16" t="str">
        <f>IF(groupAttr!BH16=0,"",groupAttr!BH16)</f>
        <v/>
      </c>
      <c r="BK16" t="str">
        <f>IF(groupAttr!BI16=0,"",groupAttr!BI16)</f>
        <v/>
      </c>
      <c r="BL16" t="str">
        <f>IF(groupAttr!BJ16=0,"",groupAttr!BJ16)</f>
        <v/>
      </c>
      <c r="BM16" t="str">
        <f>IF(groupAttr!BK16=0,"",groupAttr!BK16)</f>
        <v/>
      </c>
      <c r="BN16" t="str">
        <f>IF(groupAttr!BL16=0,"",groupAttr!BL16)</f>
        <v/>
      </c>
    </row>
    <row r="17" spans="1:66" x14ac:dyDescent="0.2">
      <c r="A17" t="str">
        <f>IF(B17=0,"", CONCATENATE("223/",groupAttr!B17,"|",groupText!V17,"|",groupText!AA17,":\-\",D17,D18,D19))</f>
        <v>223/浩然套装|6|151/浩然头盔|151/浩然项链|151/浩然戒指|151/浩然护腕|151/浩然腰带|151/浩然靴子:\-\250/穿戴[3]件效果\255/防御:     +5%\255/全属性:   +5%\250/穿戴[4]件效果\255/全属性:   +35\255/魔法躲避: +20%\250/穿戴[6]件效果\255/MaxHp:    +5%\255/全属性:   +8%\</v>
      </c>
      <c r="B17">
        <f>groupAttr!A17</f>
        <v>105</v>
      </c>
      <c r="C17" t="str">
        <f>groupAttr!B17</f>
        <v>浩然套装</v>
      </c>
      <c r="D17" t="str">
        <f>"250/穿戴["&amp;groupAttr!C17&amp;"]件效果\" &amp;E17</f>
        <v>250/穿戴[3]件效果\255/防御:     +5%\255/全属性:   +5%\</v>
      </c>
      <c r="E17" t="s">
        <v>1972</v>
      </c>
      <c r="F17" t="str">
        <f>IF(groupAttr!D17=0,"",groupAttr!D17)</f>
        <v/>
      </c>
      <c r="G17" t="str">
        <f>IF(groupAttr!E17=0,"",groupAttr!E17)</f>
        <v/>
      </c>
      <c r="H17" t="str">
        <f>IF(groupAttr!F17=0,"",groupAttr!F17)</f>
        <v/>
      </c>
      <c r="I17" t="str">
        <f>IF(groupAttr!G17=0,"",groupAttr!G17)</f>
        <v/>
      </c>
      <c r="J17">
        <f>IF(groupAttr!H17=0,"",groupAttr!H17)</f>
        <v>5</v>
      </c>
      <c r="K17">
        <f>IF(groupAttr!I17=0,"",groupAttr!I17)</f>
        <v>5</v>
      </c>
      <c r="L17">
        <f>IF(groupAttr!J17=0,"",groupAttr!J17)</f>
        <v>5</v>
      </c>
      <c r="M17">
        <f>IF(groupAttr!K17=0,"",groupAttr!K17)</f>
        <v>5</v>
      </c>
      <c r="N17">
        <f>IF(groupAttr!L17=0,"",groupAttr!L17)</f>
        <v>5</v>
      </c>
      <c r="O17">
        <f>IF(groupAttr!M17=0,"",groupAttr!M17)</f>
        <v>5</v>
      </c>
      <c r="P17">
        <f>IF(groupAttr!N17=0,"",groupAttr!N17)</f>
        <v>5</v>
      </c>
      <c r="Q17">
        <f>IF(groupAttr!O17=0,"",groupAttr!O17)</f>
        <v>5</v>
      </c>
      <c r="R17">
        <f>IF(groupAttr!P17=0,"",groupAttr!P17)</f>
        <v>5</v>
      </c>
      <c r="S17">
        <f>IF(groupAttr!Q17=0,"",groupAttr!Q17)</f>
        <v>5</v>
      </c>
      <c r="T17" t="str">
        <f>IF(groupAttr!R17=0,"",groupAttr!R17)</f>
        <v/>
      </c>
      <c r="U17" t="str">
        <f>IF(groupAttr!S17=0,"",groupAttr!S17)</f>
        <v/>
      </c>
      <c r="V17" t="str">
        <f>IF(groupAttr!T17=0,"",groupAttr!T17)</f>
        <v/>
      </c>
      <c r="W17" t="str">
        <f>IF(groupAttr!U17=0,"",groupAttr!U17)</f>
        <v/>
      </c>
      <c r="X17" t="str">
        <f>IF(groupAttr!V17=0,"",groupAttr!V17)</f>
        <v/>
      </c>
      <c r="Y17" t="str">
        <f>IF(groupAttr!W17=0,"",groupAttr!W17)</f>
        <v/>
      </c>
      <c r="Z17" t="str">
        <f>IF(groupAttr!X17=0,"",groupAttr!X17)</f>
        <v/>
      </c>
      <c r="AA17" t="str">
        <f>IF(groupAttr!Y17=0,"",groupAttr!Y17)</f>
        <v/>
      </c>
      <c r="AB17" t="str">
        <f>IF(groupAttr!Z17=0,"",groupAttr!Z17)</f>
        <v/>
      </c>
      <c r="AC17" t="str">
        <f>IF(groupAttr!AA17=0,"",groupAttr!AA17)</f>
        <v/>
      </c>
      <c r="AD17" t="str">
        <f>IF(groupAttr!AB17=0,"",groupAttr!AB17)</f>
        <v/>
      </c>
      <c r="AE17" t="str">
        <f>IF(groupAttr!AC17=0,"",groupAttr!AC17)</f>
        <v/>
      </c>
      <c r="AF17" t="str">
        <f>IF(groupAttr!AD17=0,"",groupAttr!AD17)</f>
        <v/>
      </c>
      <c r="AG17" t="str">
        <f>IF(groupAttr!AE17=0,"",groupAttr!AE17)</f>
        <v/>
      </c>
      <c r="AH17" t="str">
        <f>IF(groupAttr!AF17=0,"",groupAttr!AF17)</f>
        <v/>
      </c>
      <c r="AI17" t="str">
        <f>IF(groupAttr!AG17=0,"",groupAttr!AG17)</f>
        <v/>
      </c>
      <c r="AJ17" t="str">
        <f>IF(groupAttr!AH17=0,"",groupAttr!AH17)</f>
        <v/>
      </c>
      <c r="AK17" t="str">
        <f>IF(groupAttr!AI17=0,"",groupAttr!AI17)</f>
        <v/>
      </c>
      <c r="AL17" t="str">
        <f>IF(groupAttr!AJ17=0,"",groupAttr!AJ17)</f>
        <v/>
      </c>
      <c r="AM17" t="str">
        <f>IF(groupAttr!AK17=0,"",groupAttr!AK17)</f>
        <v/>
      </c>
      <c r="AN17" t="str">
        <f>IF(groupAttr!AL17=0,"",groupAttr!AL17)</f>
        <v/>
      </c>
      <c r="AO17" t="str">
        <f>IF(groupAttr!AM17=0,"",groupAttr!AM17)</f>
        <v/>
      </c>
      <c r="AP17" t="str">
        <f>IF(groupAttr!AN17=0,"",groupAttr!AN17)</f>
        <v/>
      </c>
      <c r="AQ17" t="str">
        <f>IF(groupAttr!AO17=0,"",groupAttr!AO17)</f>
        <v/>
      </c>
      <c r="AR17" t="str">
        <f>IF(groupAttr!AP17=0,"",groupAttr!AP17)</f>
        <v/>
      </c>
      <c r="AS17" t="str">
        <f>IF(groupAttr!AQ17=0,"",groupAttr!AQ17)</f>
        <v/>
      </c>
      <c r="AT17" t="str">
        <f>IF(groupAttr!AR17=0,"",groupAttr!AR17)</f>
        <v/>
      </c>
      <c r="AU17" t="str">
        <f>IF(groupAttr!AS17=0,"",groupAttr!AS17)</f>
        <v/>
      </c>
      <c r="AV17" t="str">
        <f>IF(groupAttr!AT17=0,"",groupAttr!AT17)</f>
        <v/>
      </c>
      <c r="AW17" t="str">
        <f>IF(groupAttr!AU17=0,"",groupAttr!AU17)</f>
        <v/>
      </c>
      <c r="AX17" t="str">
        <f>IF(groupAttr!AV17=0,"",groupAttr!AV17)</f>
        <v/>
      </c>
      <c r="AY17" t="str">
        <f>IF(groupAttr!AW17=0,"",groupAttr!AW17)</f>
        <v/>
      </c>
      <c r="AZ17" t="str">
        <f>IF(groupAttr!AX17=0,"",groupAttr!AX17)</f>
        <v/>
      </c>
      <c r="BA17" t="str">
        <f>IF(groupAttr!AY17=0,"",groupAttr!AY17)</f>
        <v/>
      </c>
      <c r="BB17" t="str">
        <f>IF(groupAttr!AZ17=0,"",groupAttr!AZ17)</f>
        <v/>
      </c>
      <c r="BC17" t="str">
        <f>IF(groupAttr!BA17=0,"",groupAttr!BA17)</f>
        <v/>
      </c>
      <c r="BD17" t="str">
        <f>IF(groupAttr!BB17=0,"",groupAttr!BB17)</f>
        <v/>
      </c>
      <c r="BE17" t="str">
        <f>IF(groupAttr!BC17=0,"",groupAttr!BC17)</f>
        <v/>
      </c>
      <c r="BF17" t="str">
        <f>IF(groupAttr!BD17=0,"",groupAttr!BD17)</f>
        <v/>
      </c>
      <c r="BG17" t="str">
        <f>IF(groupAttr!BE17=0,"",groupAttr!BE17)</f>
        <v/>
      </c>
      <c r="BH17" t="str">
        <f>IF(groupAttr!BF17=0,"",groupAttr!BF17)</f>
        <v/>
      </c>
      <c r="BI17" t="str">
        <f>IF(groupAttr!BG17=0,"",groupAttr!BG17)</f>
        <v/>
      </c>
      <c r="BJ17" t="str">
        <f>IF(groupAttr!BH17=0,"",groupAttr!BH17)</f>
        <v/>
      </c>
      <c r="BK17" t="str">
        <f>IF(groupAttr!BI17=0,"",groupAttr!BI17)</f>
        <v/>
      </c>
      <c r="BL17" t="str">
        <f>IF(groupAttr!BJ17=0,"",groupAttr!BJ17)</f>
        <v/>
      </c>
      <c r="BM17" t="str">
        <f>IF(groupAttr!BK17=0,"",groupAttr!BK17)</f>
        <v/>
      </c>
      <c r="BN17" t="str">
        <f>IF(groupAttr!BL17=0,"",groupAttr!BL17)</f>
        <v/>
      </c>
    </row>
    <row r="18" spans="1:66" x14ac:dyDescent="0.2">
      <c r="A18" t="str">
        <f>IF(B18=0,"", CONCATENATE("223/",groupAttr!B18,"|",groupText!V18,"|",groupText!AA18,":\-\",D18,D19,D20))</f>
        <v/>
      </c>
      <c r="B18">
        <v>0</v>
      </c>
      <c r="C18" t="str">
        <f>groupAttr!B18</f>
        <v>浩然套装</v>
      </c>
      <c r="D18" t="str">
        <f>"250/穿戴["&amp;groupAttr!C18&amp;"]件效果\" &amp;E18</f>
        <v>250/穿戴[4]件效果\255/全属性:   +35\255/魔法躲避: +20%\</v>
      </c>
      <c r="E18" t="s">
        <v>1973</v>
      </c>
      <c r="F18" t="str">
        <f>IF(groupAttr!D18=0,"",groupAttr!D18)</f>
        <v/>
      </c>
      <c r="G18" t="str">
        <f>IF(groupAttr!E18=0,"",groupAttr!E18)</f>
        <v/>
      </c>
      <c r="H18" t="str">
        <f>IF(groupAttr!F18=0,"",groupAttr!F18)</f>
        <v/>
      </c>
      <c r="I18" t="str">
        <f>IF(groupAttr!G18=0,"",groupAttr!G18)</f>
        <v/>
      </c>
      <c r="J18" t="str">
        <f>IF(groupAttr!H18=0,"",groupAttr!H18)</f>
        <v/>
      </c>
      <c r="K18" t="str">
        <f>IF(groupAttr!I18=0,"",groupAttr!I18)</f>
        <v/>
      </c>
      <c r="L18" t="str">
        <f>IF(groupAttr!J18=0,"",groupAttr!J18)</f>
        <v/>
      </c>
      <c r="M18" t="str">
        <f>IF(groupAttr!K18=0,"",groupAttr!K18)</f>
        <v/>
      </c>
      <c r="N18" t="str">
        <f>IF(groupAttr!L18=0,"",groupAttr!L18)</f>
        <v/>
      </c>
      <c r="O18" t="str">
        <f>IF(groupAttr!M18=0,"",groupAttr!M18)</f>
        <v/>
      </c>
      <c r="P18" t="str">
        <f>IF(groupAttr!N18=0,"",groupAttr!N18)</f>
        <v/>
      </c>
      <c r="Q18" t="str">
        <f>IF(groupAttr!O18=0,"",groupAttr!O18)</f>
        <v/>
      </c>
      <c r="R18" t="str">
        <f>IF(groupAttr!P18=0,"",groupAttr!P18)</f>
        <v/>
      </c>
      <c r="S18" t="str">
        <f>IF(groupAttr!Q18=0,"",groupAttr!Q18)</f>
        <v/>
      </c>
      <c r="T18" t="str">
        <f>IF(groupAttr!R18=0,"",groupAttr!R18)</f>
        <v/>
      </c>
      <c r="U18" t="str">
        <f>IF(groupAttr!S18=0,"",groupAttr!S18)</f>
        <v/>
      </c>
      <c r="V18" t="str">
        <f>IF(groupAttr!T18=0,"",groupAttr!T18)</f>
        <v/>
      </c>
      <c r="W18" t="str">
        <f>IF(groupAttr!U18=0,"",groupAttr!U18)</f>
        <v/>
      </c>
      <c r="X18" t="str">
        <f>IF(groupAttr!V18=0,"",groupAttr!V18)</f>
        <v/>
      </c>
      <c r="Y18" t="str">
        <f>IF(groupAttr!W18=0,"",groupAttr!W18)</f>
        <v/>
      </c>
      <c r="Z18" t="str">
        <f>IF(groupAttr!X18=0,"",groupAttr!X18)</f>
        <v/>
      </c>
      <c r="AA18" t="str">
        <f>IF(groupAttr!Y18=0,"",groupAttr!Y18)</f>
        <v/>
      </c>
      <c r="AB18" t="str">
        <f>IF(groupAttr!Z18=0,"",groupAttr!Z18)</f>
        <v/>
      </c>
      <c r="AC18" t="str">
        <f>IF(groupAttr!AA18=0,"",groupAttr!AA18)</f>
        <v/>
      </c>
      <c r="AD18" t="str">
        <f>IF(groupAttr!AB18=0,"",groupAttr!AB18)</f>
        <v/>
      </c>
      <c r="AE18" t="str">
        <f>IF(groupAttr!AC18=0,"",groupAttr!AC18)</f>
        <v/>
      </c>
      <c r="AF18" t="str">
        <f>IF(groupAttr!AD18=0,"",groupAttr!AD18)</f>
        <v/>
      </c>
      <c r="AG18">
        <f>IF(groupAttr!AE18=0,"",groupAttr!AE18)</f>
        <v>35</v>
      </c>
      <c r="AH18">
        <f>IF(groupAttr!AF18=0,"",groupAttr!AF18)</f>
        <v>35</v>
      </c>
      <c r="AI18">
        <f>IF(groupAttr!AG18=0,"",groupAttr!AG18)</f>
        <v>35</v>
      </c>
      <c r="AJ18">
        <f>IF(groupAttr!AH18=0,"",groupAttr!AH18)</f>
        <v>35</v>
      </c>
      <c r="AK18">
        <f>IF(groupAttr!AI18=0,"",groupAttr!AI18)</f>
        <v>35</v>
      </c>
      <c r="AL18">
        <f>IF(groupAttr!AJ18=0,"",groupAttr!AJ18)</f>
        <v>35</v>
      </c>
      <c r="AM18" t="str">
        <f>IF(groupAttr!AK18=0,"",groupAttr!AK18)</f>
        <v/>
      </c>
      <c r="AN18" t="str">
        <f>IF(groupAttr!AL18=0,"",groupAttr!AL18)</f>
        <v/>
      </c>
      <c r="AO18">
        <f>IF(groupAttr!AM18=0,"",groupAttr!AM18)</f>
        <v>2</v>
      </c>
      <c r="AP18" t="str">
        <f>IF(groupAttr!AN18=0,"",groupAttr!AN18)</f>
        <v/>
      </c>
      <c r="AQ18" t="str">
        <f>IF(groupAttr!AO18=0,"",groupAttr!AO18)</f>
        <v/>
      </c>
      <c r="AR18" t="str">
        <f>IF(groupAttr!AP18=0,"",groupAttr!AP18)</f>
        <v/>
      </c>
      <c r="AS18" t="str">
        <f>IF(groupAttr!AQ18=0,"",groupAttr!AQ18)</f>
        <v/>
      </c>
      <c r="AT18" t="str">
        <f>IF(groupAttr!AR18=0,"",groupAttr!AR18)</f>
        <v/>
      </c>
      <c r="AU18" t="str">
        <f>IF(groupAttr!AS18=0,"",groupAttr!AS18)</f>
        <v/>
      </c>
      <c r="AV18" t="str">
        <f>IF(groupAttr!AT18=0,"",groupAttr!AT18)</f>
        <v/>
      </c>
      <c r="AW18" t="str">
        <f>IF(groupAttr!AU18=0,"",groupAttr!AU18)</f>
        <v/>
      </c>
      <c r="AX18" t="str">
        <f>IF(groupAttr!AV18=0,"",groupAttr!AV18)</f>
        <v/>
      </c>
      <c r="AY18" t="str">
        <f>IF(groupAttr!AW18=0,"",groupAttr!AW18)</f>
        <v/>
      </c>
      <c r="AZ18" t="str">
        <f>IF(groupAttr!AX18=0,"",groupAttr!AX18)</f>
        <v/>
      </c>
      <c r="BA18" t="str">
        <f>IF(groupAttr!AY18=0,"",groupAttr!AY18)</f>
        <v/>
      </c>
      <c r="BB18" t="str">
        <f>IF(groupAttr!AZ18=0,"",groupAttr!AZ18)</f>
        <v/>
      </c>
      <c r="BC18" t="str">
        <f>IF(groupAttr!BA18=0,"",groupAttr!BA18)</f>
        <v/>
      </c>
      <c r="BD18" t="str">
        <f>IF(groupAttr!BB18=0,"",groupAttr!BB18)</f>
        <v/>
      </c>
      <c r="BE18" t="str">
        <f>IF(groupAttr!BC18=0,"",groupAttr!BC18)</f>
        <v/>
      </c>
      <c r="BF18" t="str">
        <f>IF(groupAttr!BD18=0,"",groupAttr!BD18)</f>
        <v/>
      </c>
      <c r="BG18" t="str">
        <f>IF(groupAttr!BE18=0,"",groupAttr!BE18)</f>
        <v/>
      </c>
      <c r="BH18" t="str">
        <f>IF(groupAttr!BF18=0,"",groupAttr!BF18)</f>
        <v/>
      </c>
      <c r="BI18" t="str">
        <f>IF(groupAttr!BG18=0,"",groupAttr!BG18)</f>
        <v/>
      </c>
      <c r="BJ18" t="str">
        <f>IF(groupAttr!BH18=0,"",groupAttr!BH18)</f>
        <v/>
      </c>
      <c r="BK18" t="str">
        <f>IF(groupAttr!BI18=0,"",groupAttr!BI18)</f>
        <v/>
      </c>
      <c r="BL18" t="str">
        <f>IF(groupAttr!BJ18=0,"",groupAttr!BJ18)</f>
        <v/>
      </c>
      <c r="BM18" t="str">
        <f>IF(groupAttr!BK18=0,"",groupAttr!BK18)</f>
        <v/>
      </c>
      <c r="BN18" t="str">
        <f>IF(groupAttr!BL18=0,"",groupAttr!BL18)</f>
        <v/>
      </c>
    </row>
    <row r="19" spans="1:66" x14ac:dyDescent="0.2">
      <c r="A19" t="str">
        <f>IF(B19=0,"", CONCATENATE("223/",groupAttr!B19,"|",groupText!V19,"|",groupText!AA19,":\-\",D19,D20,D21))</f>
        <v/>
      </c>
      <c r="B19">
        <v>0</v>
      </c>
      <c r="C19" t="str">
        <f>groupAttr!B19</f>
        <v>浩然套装</v>
      </c>
      <c r="D19" t="str">
        <f>"250/穿戴["&amp;groupAttr!C19&amp;"]件效果\" &amp;E19</f>
        <v>250/穿戴[6]件效果\255/MaxHp:    +5%\255/全属性:   +8%\</v>
      </c>
      <c r="E19" t="s">
        <v>1974</v>
      </c>
      <c r="F19">
        <f>IF(groupAttr!D19=0,"",groupAttr!D19)</f>
        <v>5</v>
      </c>
      <c r="G19" t="str">
        <f>IF(groupAttr!E19=0,"",groupAttr!E19)</f>
        <v/>
      </c>
      <c r="H19" t="str">
        <f>IF(groupAttr!F19=0,"",groupAttr!F19)</f>
        <v/>
      </c>
      <c r="I19" t="str">
        <f>IF(groupAttr!G19=0,"",groupAttr!G19)</f>
        <v/>
      </c>
      <c r="J19" t="str">
        <f>IF(groupAttr!H19=0,"",groupAttr!H19)</f>
        <v/>
      </c>
      <c r="K19" t="str">
        <f>IF(groupAttr!I19=0,"",groupAttr!I19)</f>
        <v/>
      </c>
      <c r="L19" t="str">
        <f>IF(groupAttr!J19=0,"",groupAttr!J19)</f>
        <v/>
      </c>
      <c r="M19" t="str">
        <f>IF(groupAttr!K19=0,"",groupAttr!K19)</f>
        <v/>
      </c>
      <c r="N19">
        <f>IF(groupAttr!L19=0,"",groupAttr!L19)</f>
        <v>8</v>
      </c>
      <c r="O19">
        <f>IF(groupAttr!M19=0,"",groupAttr!M19)</f>
        <v>8</v>
      </c>
      <c r="P19">
        <f>IF(groupAttr!N19=0,"",groupAttr!N19)</f>
        <v>8</v>
      </c>
      <c r="Q19">
        <f>IF(groupAttr!O19=0,"",groupAttr!O19)</f>
        <v>8</v>
      </c>
      <c r="R19">
        <f>IF(groupAttr!P19=0,"",groupAttr!P19)</f>
        <v>8</v>
      </c>
      <c r="S19">
        <f>IF(groupAttr!Q19=0,"",groupAttr!Q19)</f>
        <v>8</v>
      </c>
      <c r="T19" t="str">
        <f>IF(groupAttr!R19=0,"",groupAttr!R19)</f>
        <v/>
      </c>
      <c r="U19" t="str">
        <f>IF(groupAttr!S19=0,"",groupAttr!S19)</f>
        <v/>
      </c>
      <c r="V19" t="str">
        <f>IF(groupAttr!T19=0,"",groupAttr!T19)</f>
        <v/>
      </c>
      <c r="W19" t="str">
        <f>IF(groupAttr!U19=0,"",groupAttr!U19)</f>
        <v/>
      </c>
      <c r="X19" t="str">
        <f>IF(groupAttr!V19=0,"",groupAttr!V19)</f>
        <v/>
      </c>
      <c r="Y19" t="str">
        <f>IF(groupAttr!W19=0,"",groupAttr!W19)</f>
        <v/>
      </c>
      <c r="Z19" t="str">
        <f>IF(groupAttr!X19=0,"",groupAttr!X19)</f>
        <v/>
      </c>
      <c r="AA19" t="str">
        <f>IF(groupAttr!Y19=0,"",groupAttr!Y19)</f>
        <v/>
      </c>
      <c r="AB19" t="str">
        <f>IF(groupAttr!Z19=0,"",groupAttr!Z19)</f>
        <v/>
      </c>
      <c r="AC19" t="str">
        <f>IF(groupAttr!AA19=0,"",groupAttr!AA19)</f>
        <v/>
      </c>
      <c r="AD19" t="str">
        <f>IF(groupAttr!AB19=0,"",groupAttr!AB19)</f>
        <v/>
      </c>
      <c r="AE19" t="str">
        <f>IF(groupAttr!AC19=0,"",groupAttr!AC19)</f>
        <v/>
      </c>
      <c r="AF19" t="str">
        <f>IF(groupAttr!AD19=0,"",groupAttr!AD19)</f>
        <v/>
      </c>
      <c r="AG19" t="str">
        <f>IF(groupAttr!AE19=0,"",groupAttr!AE19)</f>
        <v/>
      </c>
      <c r="AH19" t="str">
        <f>IF(groupAttr!AF19=0,"",groupAttr!AF19)</f>
        <v/>
      </c>
      <c r="AI19" t="str">
        <f>IF(groupAttr!AG19=0,"",groupAttr!AG19)</f>
        <v/>
      </c>
      <c r="AJ19" t="str">
        <f>IF(groupAttr!AH19=0,"",groupAttr!AH19)</f>
        <v/>
      </c>
      <c r="AK19" t="str">
        <f>IF(groupAttr!AI19=0,"",groupAttr!AI19)</f>
        <v/>
      </c>
      <c r="AL19" t="str">
        <f>IF(groupAttr!AJ19=0,"",groupAttr!AJ19)</f>
        <v/>
      </c>
      <c r="AM19" t="str">
        <f>IF(groupAttr!AK19=0,"",groupAttr!AK19)</f>
        <v/>
      </c>
      <c r="AN19" t="str">
        <f>IF(groupAttr!AL19=0,"",groupAttr!AL19)</f>
        <v/>
      </c>
      <c r="AO19" t="str">
        <f>IF(groupAttr!AM19=0,"",groupAttr!AM19)</f>
        <v/>
      </c>
      <c r="AP19" t="str">
        <f>IF(groupAttr!AN19=0,"",groupAttr!AN19)</f>
        <v/>
      </c>
      <c r="AQ19" t="str">
        <f>IF(groupAttr!AO19=0,"",groupAttr!AO19)</f>
        <v/>
      </c>
      <c r="AR19" t="str">
        <f>IF(groupAttr!AP19=0,"",groupAttr!AP19)</f>
        <v/>
      </c>
      <c r="AS19" t="str">
        <f>IF(groupAttr!AQ19=0,"",groupAttr!AQ19)</f>
        <v/>
      </c>
      <c r="AT19" t="str">
        <f>IF(groupAttr!AR19=0,"",groupAttr!AR19)</f>
        <v/>
      </c>
      <c r="AU19" t="str">
        <f>IF(groupAttr!AS19=0,"",groupAttr!AS19)</f>
        <v/>
      </c>
      <c r="AV19" t="str">
        <f>IF(groupAttr!AT19=0,"",groupAttr!AT19)</f>
        <v/>
      </c>
      <c r="AW19" t="str">
        <f>IF(groupAttr!AU19=0,"",groupAttr!AU19)</f>
        <v/>
      </c>
      <c r="AX19" t="str">
        <f>IF(groupAttr!AV19=0,"",groupAttr!AV19)</f>
        <v/>
      </c>
      <c r="AY19" t="str">
        <f>IF(groupAttr!AW19=0,"",groupAttr!AW19)</f>
        <v/>
      </c>
      <c r="AZ19" t="str">
        <f>IF(groupAttr!AX19=0,"",groupAttr!AX19)</f>
        <v/>
      </c>
      <c r="BA19" t="str">
        <f>IF(groupAttr!AY19=0,"",groupAttr!AY19)</f>
        <v/>
      </c>
      <c r="BB19" t="str">
        <f>IF(groupAttr!AZ19=0,"",groupAttr!AZ19)</f>
        <v/>
      </c>
      <c r="BC19" t="str">
        <f>IF(groupAttr!BA19=0,"",groupAttr!BA19)</f>
        <v/>
      </c>
      <c r="BD19" t="str">
        <f>IF(groupAttr!BB19=0,"",groupAttr!BB19)</f>
        <v/>
      </c>
      <c r="BE19" t="str">
        <f>IF(groupAttr!BC19=0,"",groupAttr!BC19)</f>
        <v/>
      </c>
      <c r="BF19" t="str">
        <f>IF(groupAttr!BD19=0,"",groupAttr!BD19)</f>
        <v/>
      </c>
      <c r="BG19" t="str">
        <f>IF(groupAttr!BE19=0,"",groupAttr!BE19)</f>
        <v/>
      </c>
      <c r="BH19" t="str">
        <f>IF(groupAttr!BF19=0,"",groupAttr!BF19)</f>
        <v/>
      </c>
      <c r="BI19" t="str">
        <f>IF(groupAttr!BG19=0,"",groupAttr!BG19)</f>
        <v/>
      </c>
      <c r="BJ19" t="str">
        <f>IF(groupAttr!BH19=0,"",groupAttr!BH19)</f>
        <v/>
      </c>
      <c r="BK19" t="str">
        <f>IF(groupAttr!BI19=0,"",groupAttr!BI19)</f>
        <v/>
      </c>
      <c r="BL19" t="str">
        <f>IF(groupAttr!BJ19=0,"",groupAttr!BJ19)</f>
        <v/>
      </c>
      <c r="BM19" t="str">
        <f>IF(groupAttr!BK19=0,"",groupAttr!BK19)</f>
        <v/>
      </c>
      <c r="BN19" t="str">
        <f>IF(groupAttr!BL19=0,"",groupAttr!BL19)</f>
        <v/>
      </c>
    </row>
    <row r="20" spans="1:66" x14ac:dyDescent="0.2">
      <c r="A20" t="str">
        <f>IF(B20=0,"", CONCATENATE("223/",groupAttr!B20,"|",groupText!V20,"|",groupText!AA20,":\-\",D20,D21,D22))</f>
        <v>223/凤舞套装|6|151/凤舞头盔|151/凤舞项链|151/凤舞戒指|151/凤舞护腕|151/凤舞腰带|151/凤舞靴子:\-\250/穿戴[3]件效果\255/全属性: +25\250/穿戴[4]件效果\255/防御:   +6%\255/全属性: +6%\255/准确:   +15\255/敏捷:   +8\250/穿戴[6]件效果\70/防麻痹,防止对方麻痹戒指效果</v>
      </c>
      <c r="B20">
        <f>groupAttr!A20</f>
        <v>106</v>
      </c>
      <c r="C20" t="str">
        <f>groupAttr!B20</f>
        <v>凤舞套装</v>
      </c>
      <c r="D20" t="str">
        <f>"250/穿戴["&amp;groupAttr!C20&amp;"]件效果\" &amp;E20</f>
        <v>250/穿戴[3]件效果\255/全属性: +25\</v>
      </c>
      <c r="E20" t="s">
        <v>1954</v>
      </c>
      <c r="F20" t="str">
        <f>IF(groupAttr!D20=0,"",groupAttr!D20)</f>
        <v/>
      </c>
      <c r="G20" t="str">
        <f>IF(groupAttr!E20=0,"",groupAttr!E20)</f>
        <v/>
      </c>
      <c r="H20" t="str">
        <f>IF(groupAttr!F20=0,"",groupAttr!F20)</f>
        <v/>
      </c>
      <c r="I20" t="str">
        <f>IF(groupAttr!G20=0,"",groupAttr!G20)</f>
        <v/>
      </c>
      <c r="J20" t="str">
        <f>IF(groupAttr!H20=0,"",groupAttr!H20)</f>
        <v/>
      </c>
      <c r="K20" t="str">
        <f>IF(groupAttr!I20=0,"",groupAttr!I20)</f>
        <v/>
      </c>
      <c r="L20" t="str">
        <f>IF(groupAttr!J20=0,"",groupAttr!J20)</f>
        <v/>
      </c>
      <c r="M20" t="str">
        <f>IF(groupAttr!K20=0,"",groupAttr!K20)</f>
        <v/>
      </c>
      <c r="N20" t="str">
        <f>IF(groupAttr!L20=0,"",groupAttr!L20)</f>
        <v/>
      </c>
      <c r="O20" t="str">
        <f>IF(groupAttr!M20=0,"",groupAttr!M20)</f>
        <v/>
      </c>
      <c r="P20" t="str">
        <f>IF(groupAttr!N20=0,"",groupAttr!N20)</f>
        <v/>
      </c>
      <c r="Q20" t="str">
        <f>IF(groupAttr!O20=0,"",groupAttr!O20)</f>
        <v/>
      </c>
      <c r="R20" t="str">
        <f>IF(groupAttr!P20=0,"",groupAttr!P20)</f>
        <v/>
      </c>
      <c r="S20" t="str">
        <f>IF(groupAttr!Q20=0,"",groupAttr!Q20)</f>
        <v/>
      </c>
      <c r="T20" t="str">
        <f>IF(groupAttr!R20=0,"",groupAttr!R20)</f>
        <v/>
      </c>
      <c r="U20" t="str">
        <f>IF(groupAttr!S20=0,"",groupAttr!S20)</f>
        <v/>
      </c>
      <c r="V20" t="str">
        <f>IF(groupAttr!T20=0,"",groupAttr!T20)</f>
        <v/>
      </c>
      <c r="W20" t="str">
        <f>IF(groupAttr!U20=0,"",groupAttr!U20)</f>
        <v/>
      </c>
      <c r="X20" t="str">
        <f>IF(groupAttr!V20=0,"",groupAttr!V20)</f>
        <v/>
      </c>
      <c r="Y20" t="str">
        <f>IF(groupAttr!W20=0,"",groupAttr!W20)</f>
        <v/>
      </c>
      <c r="Z20" t="str">
        <f>IF(groupAttr!X20=0,"",groupAttr!X20)</f>
        <v/>
      </c>
      <c r="AA20" t="str">
        <f>IF(groupAttr!Y20=0,"",groupAttr!Y20)</f>
        <v/>
      </c>
      <c r="AB20" t="str">
        <f>IF(groupAttr!Z20=0,"",groupAttr!Z20)</f>
        <v/>
      </c>
      <c r="AC20" t="str">
        <f>IF(groupAttr!AA20=0,"",groupAttr!AA20)</f>
        <v/>
      </c>
      <c r="AD20" t="str">
        <f>IF(groupAttr!AB20=0,"",groupAttr!AB20)</f>
        <v/>
      </c>
      <c r="AE20" t="str">
        <f>IF(groupAttr!AC20=0,"",groupAttr!AC20)</f>
        <v/>
      </c>
      <c r="AF20" t="str">
        <f>IF(groupAttr!AD20=0,"",groupAttr!AD20)</f>
        <v/>
      </c>
      <c r="AG20">
        <f>IF(groupAttr!AE20=0,"",groupAttr!AE20)</f>
        <v>25</v>
      </c>
      <c r="AH20">
        <f>IF(groupAttr!AF20=0,"",groupAttr!AF20)</f>
        <v>25</v>
      </c>
      <c r="AI20">
        <f>IF(groupAttr!AG20=0,"",groupAttr!AG20)</f>
        <v>25</v>
      </c>
      <c r="AJ20">
        <f>IF(groupAttr!AH20=0,"",groupAttr!AH20)</f>
        <v>25</v>
      </c>
      <c r="AK20">
        <f>IF(groupAttr!AI20=0,"",groupAttr!AI20)</f>
        <v>25</v>
      </c>
      <c r="AL20">
        <f>IF(groupAttr!AJ20=0,"",groupAttr!AJ20)</f>
        <v>25</v>
      </c>
      <c r="AM20" t="str">
        <f>IF(groupAttr!AK20=0,"",groupAttr!AK20)</f>
        <v/>
      </c>
      <c r="AN20" t="str">
        <f>IF(groupAttr!AL20=0,"",groupAttr!AL20)</f>
        <v/>
      </c>
      <c r="AO20" t="str">
        <f>IF(groupAttr!AM20=0,"",groupAttr!AM20)</f>
        <v/>
      </c>
      <c r="AP20" t="str">
        <f>IF(groupAttr!AN20=0,"",groupAttr!AN20)</f>
        <v/>
      </c>
      <c r="AQ20" t="str">
        <f>IF(groupAttr!AO20=0,"",groupAttr!AO20)</f>
        <v/>
      </c>
      <c r="AR20" t="str">
        <f>IF(groupAttr!AP20=0,"",groupAttr!AP20)</f>
        <v/>
      </c>
      <c r="AS20" t="str">
        <f>IF(groupAttr!AQ20=0,"",groupAttr!AQ20)</f>
        <v/>
      </c>
      <c r="AT20" t="str">
        <f>IF(groupAttr!AR20=0,"",groupAttr!AR20)</f>
        <v/>
      </c>
      <c r="AU20" t="str">
        <f>IF(groupAttr!AS20=0,"",groupAttr!AS20)</f>
        <v/>
      </c>
      <c r="AV20" t="str">
        <f>IF(groupAttr!AT20=0,"",groupAttr!AT20)</f>
        <v/>
      </c>
      <c r="AW20" t="str">
        <f>IF(groupAttr!AU20=0,"",groupAttr!AU20)</f>
        <v/>
      </c>
      <c r="AX20" t="str">
        <f>IF(groupAttr!AV20=0,"",groupAttr!AV20)</f>
        <v/>
      </c>
      <c r="AY20" t="str">
        <f>IF(groupAttr!AW20=0,"",groupAttr!AW20)</f>
        <v/>
      </c>
      <c r="AZ20" t="str">
        <f>IF(groupAttr!AX20=0,"",groupAttr!AX20)</f>
        <v/>
      </c>
      <c r="BA20" t="str">
        <f>IF(groupAttr!AY20=0,"",groupAttr!AY20)</f>
        <v/>
      </c>
      <c r="BB20" t="str">
        <f>IF(groupAttr!AZ20=0,"",groupAttr!AZ20)</f>
        <v/>
      </c>
      <c r="BC20" t="str">
        <f>IF(groupAttr!BA20=0,"",groupAttr!BA20)</f>
        <v/>
      </c>
      <c r="BD20" t="str">
        <f>IF(groupAttr!BB20=0,"",groupAttr!BB20)</f>
        <v/>
      </c>
      <c r="BE20" t="str">
        <f>IF(groupAttr!BC20=0,"",groupAttr!BC20)</f>
        <v/>
      </c>
      <c r="BF20" t="str">
        <f>IF(groupAttr!BD20=0,"",groupAttr!BD20)</f>
        <v/>
      </c>
      <c r="BG20" t="str">
        <f>IF(groupAttr!BE20=0,"",groupAttr!BE20)</f>
        <v/>
      </c>
      <c r="BH20" t="str">
        <f>IF(groupAttr!BF20=0,"",groupAttr!BF20)</f>
        <v/>
      </c>
      <c r="BI20" t="str">
        <f>IF(groupAttr!BG20=0,"",groupAttr!BG20)</f>
        <v/>
      </c>
      <c r="BJ20" t="str">
        <f>IF(groupAttr!BH20=0,"",groupAttr!BH20)</f>
        <v/>
      </c>
      <c r="BK20" t="str">
        <f>IF(groupAttr!BI20=0,"",groupAttr!BI20)</f>
        <v/>
      </c>
      <c r="BL20" t="str">
        <f>IF(groupAttr!BJ20=0,"",groupAttr!BJ20)</f>
        <v/>
      </c>
      <c r="BM20" t="str">
        <f>IF(groupAttr!BK20=0,"",groupAttr!BK20)</f>
        <v/>
      </c>
      <c r="BN20" t="str">
        <f>IF(groupAttr!BL20=0,"",groupAttr!BL20)</f>
        <v/>
      </c>
    </row>
    <row r="21" spans="1:66" x14ac:dyDescent="0.2">
      <c r="A21" t="str">
        <f>IF(B21=0,"", CONCATENATE("223/",groupAttr!B21,"|",groupText!V21,"|",groupText!AA21,":\-\",D21,D22,D23))</f>
        <v/>
      </c>
      <c r="B21">
        <v>0</v>
      </c>
      <c r="C21" t="str">
        <f>groupAttr!B21</f>
        <v>凤舞套装</v>
      </c>
      <c r="D21" t="str">
        <f>"250/穿戴["&amp;groupAttr!C21&amp;"]件效果\" &amp;E21</f>
        <v>250/穿戴[4]件效果\255/防御:   +6%\255/全属性: +6%\255/准确:   +15\255/敏捷:   +8\</v>
      </c>
      <c r="E21" t="s">
        <v>1975</v>
      </c>
      <c r="F21" t="str">
        <f>IF(groupAttr!D21=0,"",groupAttr!D21)</f>
        <v/>
      </c>
      <c r="G21" t="str">
        <f>IF(groupAttr!E21=0,"",groupAttr!E21)</f>
        <v/>
      </c>
      <c r="H21" t="str">
        <f>IF(groupAttr!F21=0,"",groupAttr!F21)</f>
        <v/>
      </c>
      <c r="I21" t="str">
        <f>IF(groupAttr!G21=0,"",groupAttr!G21)</f>
        <v/>
      </c>
      <c r="J21">
        <f>IF(groupAttr!H21=0,"",groupAttr!H21)</f>
        <v>6</v>
      </c>
      <c r="K21">
        <f>IF(groupAttr!I21=0,"",groupAttr!I21)</f>
        <v>6</v>
      </c>
      <c r="L21">
        <f>IF(groupAttr!J21=0,"",groupAttr!J21)</f>
        <v>6</v>
      </c>
      <c r="M21">
        <f>IF(groupAttr!K21=0,"",groupAttr!K21)</f>
        <v>6</v>
      </c>
      <c r="N21">
        <f>IF(groupAttr!L21=0,"",groupAttr!L21)</f>
        <v>6</v>
      </c>
      <c r="O21">
        <f>IF(groupAttr!M21=0,"",groupAttr!M21)</f>
        <v>6</v>
      </c>
      <c r="P21">
        <f>IF(groupAttr!N21=0,"",groupAttr!N21)</f>
        <v>6</v>
      </c>
      <c r="Q21">
        <f>IF(groupAttr!O21=0,"",groupAttr!O21)</f>
        <v>6</v>
      </c>
      <c r="R21">
        <f>IF(groupAttr!P21=0,"",groupAttr!P21)</f>
        <v>6</v>
      </c>
      <c r="S21">
        <f>IF(groupAttr!Q21=0,"",groupAttr!Q21)</f>
        <v>6</v>
      </c>
      <c r="T21" t="str">
        <f>IF(groupAttr!R21=0,"",groupAttr!R21)</f>
        <v/>
      </c>
      <c r="U21" t="str">
        <f>IF(groupAttr!S21=0,"",groupAttr!S21)</f>
        <v/>
      </c>
      <c r="V21" t="str">
        <f>IF(groupAttr!T21=0,"",groupAttr!T21)</f>
        <v/>
      </c>
      <c r="W21" t="str">
        <f>IF(groupAttr!U21=0,"",groupAttr!U21)</f>
        <v/>
      </c>
      <c r="X21" t="str">
        <f>IF(groupAttr!V21=0,"",groupAttr!V21)</f>
        <v/>
      </c>
      <c r="Y21" t="str">
        <f>IF(groupAttr!W21=0,"",groupAttr!W21)</f>
        <v/>
      </c>
      <c r="Z21" t="str">
        <f>IF(groupAttr!X21=0,"",groupAttr!X21)</f>
        <v/>
      </c>
      <c r="AA21" t="str">
        <f>IF(groupAttr!Y21=0,"",groupAttr!Y21)</f>
        <v/>
      </c>
      <c r="AB21" t="str">
        <f>IF(groupAttr!Z21=0,"",groupAttr!Z21)</f>
        <v/>
      </c>
      <c r="AC21" t="str">
        <f>IF(groupAttr!AA21=0,"",groupAttr!AA21)</f>
        <v/>
      </c>
      <c r="AD21" t="str">
        <f>IF(groupAttr!AB21=0,"",groupAttr!AB21)</f>
        <v/>
      </c>
      <c r="AE21" t="str">
        <f>IF(groupAttr!AC21=0,"",groupAttr!AC21)</f>
        <v/>
      </c>
      <c r="AF21" t="str">
        <f>IF(groupAttr!AD21=0,"",groupAttr!AD21)</f>
        <v/>
      </c>
      <c r="AG21" t="str">
        <f>IF(groupAttr!AE21=0,"",groupAttr!AE21)</f>
        <v/>
      </c>
      <c r="AH21" t="str">
        <f>IF(groupAttr!AF21=0,"",groupAttr!AF21)</f>
        <v/>
      </c>
      <c r="AI21" t="str">
        <f>IF(groupAttr!AG21=0,"",groupAttr!AG21)</f>
        <v/>
      </c>
      <c r="AJ21" t="str">
        <f>IF(groupAttr!AH21=0,"",groupAttr!AH21)</f>
        <v/>
      </c>
      <c r="AK21" t="str">
        <f>IF(groupAttr!AI21=0,"",groupAttr!AI21)</f>
        <v/>
      </c>
      <c r="AL21" t="str">
        <f>IF(groupAttr!AJ21=0,"",groupAttr!AJ21)</f>
        <v/>
      </c>
      <c r="AM21">
        <f>IF(groupAttr!AK21=0,"",groupAttr!AK21)</f>
        <v>15</v>
      </c>
      <c r="AN21">
        <f>IF(groupAttr!AL21=0,"",groupAttr!AL21)</f>
        <v>8</v>
      </c>
      <c r="AO21" t="str">
        <f>IF(groupAttr!AM21=0,"",groupAttr!AM21)</f>
        <v/>
      </c>
      <c r="AP21" t="str">
        <f>IF(groupAttr!AN21=0,"",groupAttr!AN21)</f>
        <v/>
      </c>
      <c r="AQ21" t="str">
        <f>IF(groupAttr!AO21=0,"",groupAttr!AO21)</f>
        <v/>
      </c>
      <c r="AR21" t="str">
        <f>IF(groupAttr!AP21=0,"",groupAttr!AP21)</f>
        <v/>
      </c>
      <c r="AS21" t="str">
        <f>IF(groupAttr!AQ21=0,"",groupAttr!AQ21)</f>
        <v/>
      </c>
      <c r="AT21" t="str">
        <f>IF(groupAttr!AR21=0,"",groupAttr!AR21)</f>
        <v/>
      </c>
      <c r="AU21" t="str">
        <f>IF(groupAttr!AS21=0,"",groupAttr!AS21)</f>
        <v/>
      </c>
      <c r="AV21" t="str">
        <f>IF(groupAttr!AT21=0,"",groupAttr!AT21)</f>
        <v/>
      </c>
      <c r="AW21" t="str">
        <f>IF(groupAttr!AU21=0,"",groupAttr!AU21)</f>
        <v/>
      </c>
      <c r="AX21" t="str">
        <f>IF(groupAttr!AV21=0,"",groupAttr!AV21)</f>
        <v/>
      </c>
      <c r="AY21" t="str">
        <f>IF(groupAttr!AW21=0,"",groupAttr!AW21)</f>
        <v/>
      </c>
      <c r="AZ21" t="str">
        <f>IF(groupAttr!AX21=0,"",groupAttr!AX21)</f>
        <v/>
      </c>
      <c r="BA21" t="str">
        <f>IF(groupAttr!AY21=0,"",groupAttr!AY21)</f>
        <v/>
      </c>
      <c r="BB21" t="str">
        <f>IF(groupAttr!AZ21=0,"",groupAttr!AZ21)</f>
        <v/>
      </c>
      <c r="BC21" t="str">
        <f>IF(groupAttr!BA21=0,"",groupAttr!BA21)</f>
        <v/>
      </c>
      <c r="BD21" t="str">
        <f>IF(groupAttr!BB21=0,"",groupAttr!BB21)</f>
        <v/>
      </c>
      <c r="BE21" t="str">
        <f>IF(groupAttr!BC21=0,"",groupAttr!BC21)</f>
        <v/>
      </c>
      <c r="BF21" t="str">
        <f>IF(groupAttr!BD21=0,"",groupAttr!BD21)</f>
        <v/>
      </c>
      <c r="BG21" t="str">
        <f>IF(groupAttr!BE21=0,"",groupAttr!BE21)</f>
        <v/>
      </c>
      <c r="BH21" t="str">
        <f>IF(groupAttr!BF21=0,"",groupAttr!BF21)</f>
        <v/>
      </c>
      <c r="BI21" t="str">
        <f>IF(groupAttr!BG21=0,"",groupAttr!BG21)</f>
        <v/>
      </c>
      <c r="BJ21" t="str">
        <f>IF(groupAttr!BH21=0,"",groupAttr!BH21)</f>
        <v/>
      </c>
      <c r="BK21" t="str">
        <f>IF(groupAttr!BI21=0,"",groupAttr!BI21)</f>
        <v/>
      </c>
      <c r="BL21" t="str">
        <f>IF(groupAttr!BJ21=0,"",groupAttr!BJ21)</f>
        <v/>
      </c>
      <c r="BM21" t="str">
        <f>IF(groupAttr!BK21=0,"",groupAttr!BK21)</f>
        <v/>
      </c>
      <c r="BN21" t="str">
        <f>IF(groupAttr!BL21=0,"",groupAttr!BL21)</f>
        <v/>
      </c>
    </row>
    <row r="22" spans="1:66" x14ac:dyDescent="0.2">
      <c r="A22" t="str">
        <f>IF(B22=0,"", CONCATENATE("223/",groupAttr!B22,"|",groupText!V22,"|",groupText!AA22,":\-\",D22,D23,D24))</f>
        <v/>
      </c>
      <c r="B22">
        <v>0</v>
      </c>
      <c r="C22" t="str">
        <f>groupAttr!B22</f>
        <v>凤舞套装</v>
      </c>
      <c r="D22" t="str">
        <f>"250/穿戴["&amp;groupAttr!C22&amp;"]件效果\" &amp;E22</f>
        <v>250/穿戴[6]件效果\70/防麻痹,防止对方麻痹戒指效果</v>
      </c>
      <c r="E22" t="s">
        <v>1958</v>
      </c>
      <c r="F22" t="str">
        <f>IF(groupAttr!D22=0,"",groupAttr!D22)</f>
        <v/>
      </c>
      <c r="G22" t="str">
        <f>IF(groupAttr!E22=0,"",groupAttr!E22)</f>
        <v/>
      </c>
      <c r="H22" t="str">
        <f>IF(groupAttr!F22=0,"",groupAttr!F22)</f>
        <v/>
      </c>
      <c r="I22" t="str">
        <f>IF(groupAttr!G22=0,"",groupAttr!G22)</f>
        <v/>
      </c>
      <c r="J22" t="str">
        <f>IF(groupAttr!H22=0,"",groupAttr!H22)</f>
        <v/>
      </c>
      <c r="K22" t="str">
        <f>IF(groupAttr!I22=0,"",groupAttr!I22)</f>
        <v/>
      </c>
      <c r="L22" t="str">
        <f>IF(groupAttr!J22=0,"",groupAttr!J22)</f>
        <v/>
      </c>
      <c r="M22" t="str">
        <f>IF(groupAttr!K22=0,"",groupAttr!K22)</f>
        <v/>
      </c>
      <c r="N22" t="str">
        <f>IF(groupAttr!L22=0,"",groupAttr!L22)</f>
        <v/>
      </c>
      <c r="O22" t="str">
        <f>IF(groupAttr!M22=0,"",groupAttr!M22)</f>
        <v/>
      </c>
      <c r="P22" t="str">
        <f>IF(groupAttr!N22=0,"",groupAttr!N22)</f>
        <v/>
      </c>
      <c r="Q22" t="str">
        <f>IF(groupAttr!O22=0,"",groupAttr!O22)</f>
        <v/>
      </c>
      <c r="R22" t="str">
        <f>IF(groupAttr!P22=0,"",groupAttr!P22)</f>
        <v/>
      </c>
      <c r="S22" t="str">
        <f>IF(groupAttr!Q22=0,"",groupAttr!Q22)</f>
        <v/>
      </c>
      <c r="T22" t="str">
        <f>IF(groupAttr!R22=0,"",groupAttr!R22)</f>
        <v/>
      </c>
      <c r="U22" t="str">
        <f>IF(groupAttr!S22=0,"",groupAttr!S22)</f>
        <v/>
      </c>
      <c r="V22" t="str">
        <f>IF(groupAttr!T22=0,"",groupAttr!T22)</f>
        <v/>
      </c>
      <c r="W22" t="str">
        <f>IF(groupAttr!U22=0,"",groupAttr!U22)</f>
        <v/>
      </c>
      <c r="X22" t="str">
        <f>IF(groupAttr!V22=0,"",groupAttr!V22)</f>
        <v/>
      </c>
      <c r="Y22" t="str">
        <f>IF(groupAttr!W22=0,"",groupAttr!W22)</f>
        <v/>
      </c>
      <c r="Z22" t="str">
        <f>IF(groupAttr!X22=0,"",groupAttr!X22)</f>
        <v/>
      </c>
      <c r="AA22" t="str">
        <f>IF(groupAttr!Y22=0,"",groupAttr!Y22)</f>
        <v/>
      </c>
      <c r="AB22" t="str">
        <f>IF(groupAttr!Z22=0,"",groupAttr!Z22)</f>
        <v/>
      </c>
      <c r="AC22" t="str">
        <f>IF(groupAttr!AA22=0,"",groupAttr!AA22)</f>
        <v/>
      </c>
      <c r="AD22" t="str">
        <f>IF(groupAttr!AB22=0,"",groupAttr!AB22)</f>
        <v/>
      </c>
      <c r="AE22" t="str">
        <f>IF(groupAttr!AC22=0,"",groupAttr!AC22)</f>
        <v/>
      </c>
      <c r="AF22" t="str">
        <f>IF(groupAttr!AD22=0,"",groupAttr!AD22)</f>
        <v/>
      </c>
      <c r="AG22" t="str">
        <f>IF(groupAttr!AE22=0,"",groupAttr!AE22)</f>
        <v/>
      </c>
      <c r="AH22" t="str">
        <f>IF(groupAttr!AF22=0,"",groupAttr!AF22)</f>
        <v/>
      </c>
      <c r="AI22" t="str">
        <f>IF(groupAttr!AG22=0,"",groupAttr!AG22)</f>
        <v/>
      </c>
      <c r="AJ22" t="str">
        <f>IF(groupAttr!AH22=0,"",groupAttr!AH22)</f>
        <v/>
      </c>
      <c r="AK22" t="str">
        <f>IF(groupAttr!AI22=0,"",groupAttr!AI22)</f>
        <v/>
      </c>
      <c r="AL22" t="str">
        <f>IF(groupAttr!AJ22=0,"",groupAttr!AJ22)</f>
        <v/>
      </c>
      <c r="AM22" t="str">
        <f>IF(groupAttr!AK22=0,"",groupAttr!AK22)</f>
        <v/>
      </c>
      <c r="AN22" t="str">
        <f>IF(groupAttr!AL22=0,"",groupAttr!AL22)</f>
        <v/>
      </c>
      <c r="AO22" t="str">
        <f>IF(groupAttr!AM22=0,"",groupAttr!AM22)</f>
        <v/>
      </c>
      <c r="AP22" t="str">
        <f>IF(groupAttr!AN22=0,"",groupAttr!AN22)</f>
        <v/>
      </c>
      <c r="AQ22" t="str">
        <f>IF(groupAttr!AO22=0,"",groupAttr!AO22)</f>
        <v/>
      </c>
      <c r="AR22" t="str">
        <f>IF(groupAttr!AP22=0,"",groupAttr!AP22)</f>
        <v/>
      </c>
      <c r="AS22" t="str">
        <f>IF(groupAttr!AQ22=0,"",groupAttr!AQ22)</f>
        <v/>
      </c>
      <c r="AT22" t="str">
        <f>IF(groupAttr!AR22=0,"",groupAttr!AR22)</f>
        <v/>
      </c>
      <c r="AU22" t="str">
        <f>IF(groupAttr!AS22=0,"",groupAttr!AS22)</f>
        <v/>
      </c>
      <c r="AV22">
        <f>IF(groupAttr!AT22=0,"",groupAttr!AT22)</f>
        <v>1</v>
      </c>
      <c r="AW22" t="str">
        <f>IF(groupAttr!AU22=0,"",groupAttr!AU22)</f>
        <v/>
      </c>
      <c r="AX22" t="str">
        <f>IF(groupAttr!AV22=0,"",groupAttr!AV22)</f>
        <v/>
      </c>
      <c r="AY22" t="str">
        <f>IF(groupAttr!AW22=0,"",groupAttr!AW22)</f>
        <v/>
      </c>
      <c r="AZ22" t="str">
        <f>IF(groupAttr!AX22=0,"",groupAttr!AX22)</f>
        <v/>
      </c>
      <c r="BA22" t="str">
        <f>IF(groupAttr!AY22=0,"",groupAttr!AY22)</f>
        <v/>
      </c>
      <c r="BB22" t="str">
        <f>IF(groupAttr!AZ22=0,"",groupAttr!AZ22)</f>
        <v/>
      </c>
      <c r="BC22" t="str">
        <f>IF(groupAttr!BA22=0,"",groupAttr!BA22)</f>
        <v/>
      </c>
      <c r="BD22" t="str">
        <f>IF(groupAttr!BB22=0,"",groupAttr!BB22)</f>
        <v/>
      </c>
      <c r="BE22" t="str">
        <f>IF(groupAttr!BC22=0,"",groupAttr!BC22)</f>
        <v/>
      </c>
      <c r="BF22" t="str">
        <f>IF(groupAttr!BD22=0,"",groupAttr!BD22)</f>
        <v/>
      </c>
      <c r="BG22" t="str">
        <f>IF(groupAttr!BE22=0,"",groupAttr!BE22)</f>
        <v/>
      </c>
      <c r="BH22" t="str">
        <f>IF(groupAttr!BF22=0,"",groupAttr!BF22)</f>
        <v/>
      </c>
      <c r="BI22" t="str">
        <f>IF(groupAttr!BG22=0,"",groupAttr!BG22)</f>
        <v/>
      </c>
      <c r="BJ22" t="str">
        <f>IF(groupAttr!BH22=0,"",groupAttr!BH22)</f>
        <v/>
      </c>
      <c r="BK22" t="str">
        <f>IF(groupAttr!BI22=0,"",groupAttr!BI22)</f>
        <v/>
      </c>
      <c r="BL22" t="str">
        <f>IF(groupAttr!BJ22=0,"",groupAttr!BJ22)</f>
        <v/>
      </c>
      <c r="BM22" t="str">
        <f>IF(groupAttr!BK22=0,"",groupAttr!BK22)</f>
        <v/>
      </c>
      <c r="BN22" t="str">
        <f>IF(groupAttr!BL22=0,"",groupAttr!BL22)</f>
        <v/>
      </c>
    </row>
    <row r="23" spans="1:66" x14ac:dyDescent="0.2">
      <c r="A23" t="str">
        <f>IF(B23=0,"", CONCATENATE("223/",groupAttr!B23,"|",groupText!V23,"|",groupText!AA23,":\-\",D23,D24,D25))</f>
        <v>223/蝴蝶套装|6|151/蝴蝶头盔|151/蝴蝶项链|151/蝴蝶戒指|151/蝴蝶护腕|151/蝴蝶腰带|151/蝴蝶靴子:\-\250/穿戴[3]件效果\255/MaxHp:  +8%\255/防御:   +30\250/穿戴[4]件效果\255/全属性: +40\255/经验:   +55%\250/穿戴[6]件效果\255/全属性: +10%\</v>
      </c>
      <c r="B23">
        <f>groupAttr!A23</f>
        <v>107</v>
      </c>
      <c r="C23" t="str">
        <f>groupAttr!B23</f>
        <v>蝴蝶套装</v>
      </c>
      <c r="D23" t="str">
        <f>"250/穿戴["&amp;groupAttr!C23&amp;"]件效果\" &amp;E23</f>
        <v>250/穿戴[3]件效果\255/MaxHp:  +8%\255/防御:   +30\</v>
      </c>
      <c r="E23" t="s">
        <v>1976</v>
      </c>
      <c r="F23">
        <f>IF(groupAttr!D23=0,"",groupAttr!D23)</f>
        <v>8</v>
      </c>
      <c r="G23" t="str">
        <f>IF(groupAttr!E23=0,"",groupAttr!E23)</f>
        <v/>
      </c>
      <c r="H23" t="str">
        <f>IF(groupAttr!F23=0,"",groupAttr!F23)</f>
        <v/>
      </c>
      <c r="I23" t="str">
        <f>IF(groupAttr!G23=0,"",groupAttr!G23)</f>
        <v/>
      </c>
      <c r="J23" t="str">
        <f>IF(groupAttr!H23=0,"",groupAttr!H23)</f>
        <v/>
      </c>
      <c r="K23" t="str">
        <f>IF(groupAttr!I23=0,"",groupAttr!I23)</f>
        <v/>
      </c>
      <c r="L23" t="str">
        <f>IF(groupAttr!J23=0,"",groupAttr!J23)</f>
        <v/>
      </c>
      <c r="M23" t="str">
        <f>IF(groupAttr!K23=0,"",groupAttr!K23)</f>
        <v/>
      </c>
      <c r="N23" t="str">
        <f>IF(groupAttr!L23=0,"",groupAttr!L23)</f>
        <v/>
      </c>
      <c r="O23" t="str">
        <f>IF(groupAttr!M23=0,"",groupAttr!M23)</f>
        <v/>
      </c>
      <c r="P23" t="str">
        <f>IF(groupAttr!N23=0,"",groupAttr!N23)</f>
        <v/>
      </c>
      <c r="Q23" t="str">
        <f>IF(groupAttr!O23=0,"",groupAttr!O23)</f>
        <v/>
      </c>
      <c r="R23" t="str">
        <f>IF(groupAttr!P23=0,"",groupAttr!P23)</f>
        <v/>
      </c>
      <c r="S23" t="str">
        <f>IF(groupAttr!Q23=0,"",groupAttr!Q23)</f>
        <v/>
      </c>
      <c r="T23" t="str">
        <f>IF(groupAttr!R23=0,"",groupAttr!R23)</f>
        <v/>
      </c>
      <c r="U23" t="str">
        <f>IF(groupAttr!S23=0,"",groupAttr!S23)</f>
        <v/>
      </c>
      <c r="V23" t="str">
        <f>IF(groupAttr!T23=0,"",groupAttr!T23)</f>
        <v/>
      </c>
      <c r="W23" t="str">
        <f>IF(groupAttr!U23=0,"",groupAttr!U23)</f>
        <v/>
      </c>
      <c r="X23" t="str">
        <f>IF(groupAttr!V23=0,"",groupAttr!V23)</f>
        <v/>
      </c>
      <c r="Y23" t="str">
        <f>IF(groupAttr!W23=0,"",groupAttr!W23)</f>
        <v/>
      </c>
      <c r="Z23" t="str">
        <f>IF(groupAttr!X23=0,"",groupAttr!X23)</f>
        <v/>
      </c>
      <c r="AA23" t="str">
        <f>IF(groupAttr!Y23=0,"",groupAttr!Y23)</f>
        <v/>
      </c>
      <c r="AB23" t="str">
        <f>IF(groupAttr!Z23=0,"",groupAttr!Z23)</f>
        <v/>
      </c>
      <c r="AC23">
        <f>IF(groupAttr!AA23=0,"",groupAttr!AA23)</f>
        <v>30</v>
      </c>
      <c r="AD23">
        <f>IF(groupAttr!AB23=0,"",groupAttr!AB23)</f>
        <v>30</v>
      </c>
      <c r="AE23">
        <f>IF(groupAttr!AC23=0,"",groupAttr!AC23)</f>
        <v>30</v>
      </c>
      <c r="AF23">
        <f>IF(groupAttr!AD23=0,"",groupAttr!AD23)</f>
        <v>30</v>
      </c>
      <c r="AG23" t="str">
        <f>IF(groupAttr!AE23=0,"",groupAttr!AE23)</f>
        <v/>
      </c>
      <c r="AH23" t="str">
        <f>IF(groupAttr!AF23=0,"",groupAttr!AF23)</f>
        <v/>
      </c>
      <c r="AI23" t="str">
        <f>IF(groupAttr!AG23=0,"",groupAttr!AG23)</f>
        <v/>
      </c>
      <c r="AJ23" t="str">
        <f>IF(groupAttr!AH23=0,"",groupAttr!AH23)</f>
        <v/>
      </c>
      <c r="AK23" t="str">
        <f>IF(groupAttr!AI23=0,"",groupAttr!AI23)</f>
        <v/>
      </c>
      <c r="AL23" t="str">
        <f>IF(groupAttr!AJ23=0,"",groupAttr!AJ23)</f>
        <v/>
      </c>
      <c r="AM23" t="str">
        <f>IF(groupAttr!AK23=0,"",groupAttr!AK23)</f>
        <v/>
      </c>
      <c r="AN23" t="str">
        <f>IF(groupAttr!AL23=0,"",groupAttr!AL23)</f>
        <v/>
      </c>
      <c r="AO23" t="str">
        <f>IF(groupAttr!AM23=0,"",groupAttr!AM23)</f>
        <v/>
      </c>
      <c r="AP23" t="str">
        <f>IF(groupAttr!AN23=0,"",groupAttr!AN23)</f>
        <v/>
      </c>
      <c r="AQ23" t="str">
        <f>IF(groupAttr!AO23=0,"",groupAttr!AO23)</f>
        <v/>
      </c>
      <c r="AR23" t="str">
        <f>IF(groupAttr!AP23=0,"",groupAttr!AP23)</f>
        <v/>
      </c>
      <c r="AS23" t="str">
        <f>IF(groupAttr!AQ23=0,"",groupAttr!AQ23)</f>
        <v/>
      </c>
      <c r="AT23" t="str">
        <f>IF(groupAttr!AR23=0,"",groupAttr!AR23)</f>
        <v/>
      </c>
      <c r="AU23" t="str">
        <f>IF(groupAttr!AS23=0,"",groupAttr!AS23)</f>
        <v/>
      </c>
      <c r="AV23" t="str">
        <f>IF(groupAttr!AT23=0,"",groupAttr!AT23)</f>
        <v/>
      </c>
      <c r="AW23" t="str">
        <f>IF(groupAttr!AU23=0,"",groupAttr!AU23)</f>
        <v/>
      </c>
      <c r="AX23" t="str">
        <f>IF(groupAttr!AV23=0,"",groupAttr!AV23)</f>
        <v/>
      </c>
      <c r="AY23" t="str">
        <f>IF(groupAttr!AW23=0,"",groupAttr!AW23)</f>
        <v/>
      </c>
      <c r="AZ23" t="str">
        <f>IF(groupAttr!AX23=0,"",groupAttr!AX23)</f>
        <v/>
      </c>
      <c r="BA23" t="str">
        <f>IF(groupAttr!AY23=0,"",groupAttr!AY23)</f>
        <v/>
      </c>
      <c r="BB23" t="str">
        <f>IF(groupAttr!AZ23=0,"",groupAttr!AZ23)</f>
        <v/>
      </c>
      <c r="BC23" t="str">
        <f>IF(groupAttr!BA23=0,"",groupAttr!BA23)</f>
        <v/>
      </c>
      <c r="BD23" t="str">
        <f>IF(groupAttr!BB23=0,"",groupAttr!BB23)</f>
        <v/>
      </c>
      <c r="BE23" t="str">
        <f>IF(groupAttr!BC23=0,"",groupAttr!BC23)</f>
        <v/>
      </c>
      <c r="BF23" t="str">
        <f>IF(groupAttr!BD23=0,"",groupAttr!BD23)</f>
        <v/>
      </c>
      <c r="BG23" t="str">
        <f>IF(groupAttr!BE23=0,"",groupAttr!BE23)</f>
        <v/>
      </c>
      <c r="BH23" t="str">
        <f>IF(groupAttr!BF23=0,"",groupAttr!BF23)</f>
        <v/>
      </c>
      <c r="BI23" t="str">
        <f>IF(groupAttr!BG23=0,"",groupAttr!BG23)</f>
        <v/>
      </c>
      <c r="BJ23" t="str">
        <f>IF(groupAttr!BH23=0,"",groupAttr!BH23)</f>
        <v/>
      </c>
      <c r="BK23" t="str">
        <f>IF(groupAttr!BI23=0,"",groupAttr!BI23)</f>
        <v/>
      </c>
      <c r="BL23" t="str">
        <f>IF(groupAttr!BJ23=0,"",groupAttr!BJ23)</f>
        <v/>
      </c>
      <c r="BM23" t="str">
        <f>IF(groupAttr!BK23=0,"",groupAttr!BK23)</f>
        <v/>
      </c>
      <c r="BN23" t="str">
        <f>IF(groupAttr!BL23=0,"",groupAttr!BL23)</f>
        <v/>
      </c>
    </row>
    <row r="24" spans="1:66" x14ac:dyDescent="0.2">
      <c r="A24" t="str">
        <f>IF(B24=0,"", CONCATENATE("223/",groupAttr!B24,"|",groupText!V24,"|",groupText!AA24,":\-\",D24,D25,D26))</f>
        <v/>
      </c>
      <c r="B24">
        <v>0</v>
      </c>
      <c r="C24" t="str">
        <f>groupAttr!B24</f>
        <v>蝴蝶套装</v>
      </c>
      <c r="D24" t="str">
        <f>"250/穿戴["&amp;groupAttr!C24&amp;"]件效果\" &amp;E24</f>
        <v>250/穿戴[4]件效果\255/全属性: +40\255/经验:   +55%\</v>
      </c>
      <c r="E24" t="s">
        <v>1977</v>
      </c>
      <c r="F24" t="str">
        <f>IF(groupAttr!D24=0,"",groupAttr!D24)</f>
        <v/>
      </c>
      <c r="G24" t="str">
        <f>IF(groupAttr!E24=0,"",groupAttr!E24)</f>
        <v/>
      </c>
      <c r="H24" t="str">
        <f>IF(groupAttr!F24=0,"",groupAttr!F24)</f>
        <v/>
      </c>
      <c r="I24" t="str">
        <f>IF(groupAttr!G24=0,"",groupAttr!G24)</f>
        <v/>
      </c>
      <c r="J24" t="str">
        <f>IF(groupAttr!H24=0,"",groupAttr!H24)</f>
        <v/>
      </c>
      <c r="K24" t="str">
        <f>IF(groupAttr!I24=0,"",groupAttr!I24)</f>
        <v/>
      </c>
      <c r="L24" t="str">
        <f>IF(groupAttr!J24=0,"",groupAttr!J24)</f>
        <v/>
      </c>
      <c r="M24" t="str">
        <f>IF(groupAttr!K24=0,"",groupAttr!K24)</f>
        <v/>
      </c>
      <c r="N24" t="str">
        <f>IF(groupAttr!L24=0,"",groupAttr!L24)</f>
        <v/>
      </c>
      <c r="O24" t="str">
        <f>IF(groupAttr!M24=0,"",groupAttr!M24)</f>
        <v/>
      </c>
      <c r="P24" t="str">
        <f>IF(groupAttr!N24=0,"",groupAttr!N24)</f>
        <v/>
      </c>
      <c r="Q24" t="str">
        <f>IF(groupAttr!O24=0,"",groupAttr!O24)</f>
        <v/>
      </c>
      <c r="R24" t="str">
        <f>IF(groupAttr!P24=0,"",groupAttr!P24)</f>
        <v/>
      </c>
      <c r="S24" t="str">
        <f>IF(groupAttr!Q24=0,"",groupAttr!Q24)</f>
        <v/>
      </c>
      <c r="T24" t="str">
        <f>IF(groupAttr!R24=0,"",groupAttr!R24)</f>
        <v/>
      </c>
      <c r="U24" t="str">
        <f>IF(groupAttr!S24=0,"",groupAttr!S24)</f>
        <v/>
      </c>
      <c r="V24" t="str">
        <f>IF(groupAttr!T24=0,"",groupAttr!T24)</f>
        <v/>
      </c>
      <c r="W24" t="str">
        <f>IF(groupAttr!U24=0,"",groupAttr!U24)</f>
        <v/>
      </c>
      <c r="X24" t="str">
        <f>IF(groupAttr!V24=0,"",groupAttr!V24)</f>
        <v/>
      </c>
      <c r="Y24" t="str">
        <f>IF(groupAttr!W24=0,"",groupAttr!W24)</f>
        <v/>
      </c>
      <c r="Z24" t="str">
        <f>IF(groupAttr!X24=0,"",groupAttr!X24)</f>
        <v/>
      </c>
      <c r="AA24" t="str">
        <f>IF(groupAttr!Y24=0,"",groupAttr!Y24)</f>
        <v/>
      </c>
      <c r="AB24" t="str">
        <f>IF(groupAttr!Z24=0,"",groupAttr!Z24)</f>
        <v/>
      </c>
      <c r="AC24" t="str">
        <f>IF(groupAttr!AA24=0,"",groupAttr!AA24)</f>
        <v/>
      </c>
      <c r="AD24" t="str">
        <f>IF(groupAttr!AB24=0,"",groupAttr!AB24)</f>
        <v/>
      </c>
      <c r="AE24" t="str">
        <f>IF(groupAttr!AC24=0,"",groupAttr!AC24)</f>
        <v/>
      </c>
      <c r="AF24" t="str">
        <f>IF(groupAttr!AD24=0,"",groupAttr!AD24)</f>
        <v/>
      </c>
      <c r="AG24">
        <f>IF(groupAttr!AE24=0,"",groupAttr!AE24)</f>
        <v>40</v>
      </c>
      <c r="AH24">
        <f>IF(groupAttr!AF24=0,"",groupAttr!AF24)</f>
        <v>40</v>
      </c>
      <c r="AI24">
        <f>IF(groupAttr!AG24=0,"",groupAttr!AG24)</f>
        <v>40</v>
      </c>
      <c r="AJ24">
        <f>IF(groupAttr!AH24=0,"",groupAttr!AH24)</f>
        <v>40</v>
      </c>
      <c r="AK24">
        <f>IF(groupAttr!AI24=0,"",groupAttr!AI24)</f>
        <v>40</v>
      </c>
      <c r="AL24">
        <f>IF(groupAttr!AJ24=0,"",groupAttr!AJ24)</f>
        <v>40</v>
      </c>
      <c r="AM24" t="str">
        <f>IF(groupAttr!AK24=0,"",groupAttr!AK24)</f>
        <v/>
      </c>
      <c r="AN24" t="str">
        <f>IF(groupAttr!AL24=0,"",groupAttr!AL24)</f>
        <v/>
      </c>
      <c r="AO24" t="str">
        <f>IF(groupAttr!AM24=0,"",groupAttr!AM24)</f>
        <v/>
      </c>
      <c r="AP24" t="str">
        <f>IF(groupAttr!AN24=0,"",groupAttr!AN24)</f>
        <v/>
      </c>
      <c r="AQ24" t="str">
        <f>IF(groupAttr!AO24=0,"",groupAttr!AO24)</f>
        <v/>
      </c>
      <c r="AR24">
        <f>IF(groupAttr!AP24=0,"",groupAttr!AP24)</f>
        <v>55</v>
      </c>
      <c r="AS24" t="str">
        <f>IF(groupAttr!AQ24=0,"",groupAttr!AQ24)</f>
        <v/>
      </c>
      <c r="AT24" t="str">
        <f>IF(groupAttr!AR24=0,"",groupAttr!AR24)</f>
        <v/>
      </c>
      <c r="AU24" t="str">
        <f>IF(groupAttr!AS24=0,"",groupAttr!AS24)</f>
        <v/>
      </c>
      <c r="AV24" t="str">
        <f>IF(groupAttr!AT24=0,"",groupAttr!AT24)</f>
        <v/>
      </c>
      <c r="AW24" t="str">
        <f>IF(groupAttr!AU24=0,"",groupAttr!AU24)</f>
        <v/>
      </c>
      <c r="AX24" t="str">
        <f>IF(groupAttr!AV24=0,"",groupAttr!AV24)</f>
        <v/>
      </c>
      <c r="AY24" t="str">
        <f>IF(groupAttr!AW24=0,"",groupAttr!AW24)</f>
        <v/>
      </c>
      <c r="AZ24" t="str">
        <f>IF(groupAttr!AX24=0,"",groupAttr!AX24)</f>
        <v/>
      </c>
      <c r="BA24" t="str">
        <f>IF(groupAttr!AY24=0,"",groupAttr!AY24)</f>
        <v/>
      </c>
      <c r="BB24" t="str">
        <f>IF(groupAttr!AZ24=0,"",groupAttr!AZ24)</f>
        <v/>
      </c>
      <c r="BC24" t="str">
        <f>IF(groupAttr!BA24=0,"",groupAttr!BA24)</f>
        <v/>
      </c>
      <c r="BD24" t="str">
        <f>IF(groupAttr!BB24=0,"",groupAttr!BB24)</f>
        <v/>
      </c>
      <c r="BE24" t="str">
        <f>IF(groupAttr!BC24=0,"",groupAttr!BC24)</f>
        <v/>
      </c>
      <c r="BF24" t="str">
        <f>IF(groupAttr!BD24=0,"",groupAttr!BD24)</f>
        <v/>
      </c>
      <c r="BG24" t="str">
        <f>IF(groupAttr!BE24=0,"",groupAttr!BE24)</f>
        <v/>
      </c>
      <c r="BH24" t="str">
        <f>IF(groupAttr!BF24=0,"",groupAttr!BF24)</f>
        <v/>
      </c>
      <c r="BI24" t="str">
        <f>IF(groupAttr!BG24=0,"",groupAttr!BG24)</f>
        <v/>
      </c>
      <c r="BJ24" t="str">
        <f>IF(groupAttr!BH24=0,"",groupAttr!BH24)</f>
        <v/>
      </c>
      <c r="BK24" t="str">
        <f>IF(groupAttr!BI24=0,"",groupAttr!BI24)</f>
        <v/>
      </c>
      <c r="BL24" t="str">
        <f>IF(groupAttr!BJ24=0,"",groupAttr!BJ24)</f>
        <v/>
      </c>
      <c r="BM24" t="str">
        <f>IF(groupAttr!BK24=0,"",groupAttr!BK24)</f>
        <v/>
      </c>
      <c r="BN24" t="str">
        <f>IF(groupAttr!BL24=0,"",groupAttr!BL24)</f>
        <v/>
      </c>
    </row>
    <row r="25" spans="1:66" x14ac:dyDescent="0.2">
      <c r="A25" t="str">
        <f>IF(B25=0,"", CONCATENATE("223/",groupAttr!B25,"|",groupText!V25,"|",groupText!AA25,":\-\",D25,D26,D27))</f>
        <v/>
      </c>
      <c r="B25">
        <v>0</v>
      </c>
      <c r="C25" t="str">
        <f>groupAttr!B25</f>
        <v>蝴蝶套装</v>
      </c>
      <c r="D25" t="str">
        <f>"250/穿戴["&amp;groupAttr!C25&amp;"]件效果\" &amp;E25</f>
        <v>250/穿戴[6]件效果\255/全属性: +10%\</v>
      </c>
      <c r="E25" t="s">
        <v>1957</v>
      </c>
      <c r="F25" t="str">
        <f>IF(groupAttr!D25=0,"",groupAttr!D25)</f>
        <v/>
      </c>
      <c r="G25" t="str">
        <f>IF(groupAttr!E25=0,"",groupAttr!E25)</f>
        <v/>
      </c>
      <c r="H25" t="str">
        <f>IF(groupAttr!F25=0,"",groupAttr!F25)</f>
        <v/>
      </c>
      <c r="I25" t="str">
        <f>IF(groupAttr!G25=0,"",groupAttr!G25)</f>
        <v/>
      </c>
      <c r="J25" t="str">
        <f>IF(groupAttr!H25=0,"",groupAttr!H25)</f>
        <v/>
      </c>
      <c r="K25" t="str">
        <f>IF(groupAttr!I25=0,"",groupAttr!I25)</f>
        <v/>
      </c>
      <c r="L25" t="str">
        <f>IF(groupAttr!J25=0,"",groupAttr!J25)</f>
        <v/>
      </c>
      <c r="M25" t="str">
        <f>IF(groupAttr!K25=0,"",groupAttr!K25)</f>
        <v/>
      </c>
      <c r="N25">
        <f>IF(groupAttr!L25=0,"",groupAttr!L25)</f>
        <v>10</v>
      </c>
      <c r="O25">
        <f>IF(groupAttr!M25=0,"",groupAttr!M25)</f>
        <v>10</v>
      </c>
      <c r="P25">
        <f>IF(groupAttr!N25=0,"",groupAttr!N25)</f>
        <v>10</v>
      </c>
      <c r="Q25">
        <f>IF(groupAttr!O25=0,"",groupAttr!O25)</f>
        <v>10</v>
      </c>
      <c r="R25">
        <f>IF(groupAttr!P25=0,"",groupAttr!P25)</f>
        <v>10</v>
      </c>
      <c r="S25">
        <f>IF(groupAttr!Q25=0,"",groupAttr!Q25)</f>
        <v>10</v>
      </c>
      <c r="T25" t="str">
        <f>IF(groupAttr!R25=0,"",groupAttr!R25)</f>
        <v/>
      </c>
      <c r="U25" t="str">
        <f>IF(groupAttr!S25=0,"",groupAttr!S25)</f>
        <v/>
      </c>
      <c r="V25" t="str">
        <f>IF(groupAttr!T25=0,"",groupAttr!T25)</f>
        <v/>
      </c>
      <c r="W25" t="str">
        <f>IF(groupAttr!U25=0,"",groupAttr!U25)</f>
        <v/>
      </c>
      <c r="X25" t="str">
        <f>IF(groupAttr!V25=0,"",groupAttr!V25)</f>
        <v/>
      </c>
      <c r="Y25" t="str">
        <f>IF(groupAttr!W25=0,"",groupAttr!W25)</f>
        <v/>
      </c>
      <c r="Z25" t="str">
        <f>IF(groupAttr!X25=0,"",groupAttr!X25)</f>
        <v/>
      </c>
      <c r="AA25" t="str">
        <f>IF(groupAttr!Y25=0,"",groupAttr!Y25)</f>
        <v/>
      </c>
      <c r="AB25" t="str">
        <f>IF(groupAttr!Z25=0,"",groupAttr!Z25)</f>
        <v/>
      </c>
      <c r="AC25" t="str">
        <f>IF(groupAttr!AA25=0,"",groupAttr!AA25)</f>
        <v/>
      </c>
      <c r="AD25" t="str">
        <f>IF(groupAttr!AB25=0,"",groupAttr!AB25)</f>
        <v/>
      </c>
      <c r="AE25" t="str">
        <f>IF(groupAttr!AC25=0,"",groupAttr!AC25)</f>
        <v/>
      </c>
      <c r="AF25" t="str">
        <f>IF(groupAttr!AD25=0,"",groupAttr!AD25)</f>
        <v/>
      </c>
      <c r="AG25" t="str">
        <f>IF(groupAttr!AE25=0,"",groupAttr!AE25)</f>
        <v/>
      </c>
      <c r="AH25" t="str">
        <f>IF(groupAttr!AF25=0,"",groupAttr!AF25)</f>
        <v/>
      </c>
      <c r="AI25" t="str">
        <f>IF(groupAttr!AG25=0,"",groupAttr!AG25)</f>
        <v/>
      </c>
      <c r="AJ25" t="str">
        <f>IF(groupAttr!AH25=0,"",groupAttr!AH25)</f>
        <v/>
      </c>
      <c r="AK25" t="str">
        <f>IF(groupAttr!AI25=0,"",groupAttr!AI25)</f>
        <v/>
      </c>
      <c r="AL25" t="str">
        <f>IF(groupAttr!AJ25=0,"",groupAttr!AJ25)</f>
        <v/>
      </c>
      <c r="AM25" t="str">
        <f>IF(groupAttr!AK25=0,"",groupAttr!AK25)</f>
        <v/>
      </c>
      <c r="AN25" t="str">
        <f>IF(groupAttr!AL25=0,"",groupAttr!AL25)</f>
        <v/>
      </c>
      <c r="AO25" t="str">
        <f>IF(groupAttr!AM25=0,"",groupAttr!AM25)</f>
        <v/>
      </c>
      <c r="AP25" t="str">
        <f>IF(groupAttr!AN25=0,"",groupAttr!AN25)</f>
        <v/>
      </c>
      <c r="AQ25" t="str">
        <f>IF(groupAttr!AO25=0,"",groupAttr!AO25)</f>
        <v/>
      </c>
      <c r="AR25" t="str">
        <f>IF(groupAttr!AP25=0,"",groupAttr!AP25)</f>
        <v/>
      </c>
      <c r="AS25" t="str">
        <f>IF(groupAttr!AQ25=0,"",groupAttr!AQ25)</f>
        <v/>
      </c>
      <c r="AT25" t="str">
        <f>IF(groupAttr!AR25=0,"",groupAttr!AR25)</f>
        <v/>
      </c>
      <c r="AU25" t="str">
        <f>IF(groupAttr!AS25=0,"",groupAttr!AS25)</f>
        <v/>
      </c>
      <c r="AV25" t="str">
        <f>IF(groupAttr!AT25=0,"",groupAttr!AT25)</f>
        <v/>
      </c>
      <c r="AW25" t="str">
        <f>IF(groupAttr!AU25=0,"",groupAttr!AU25)</f>
        <v/>
      </c>
      <c r="AX25" t="str">
        <f>IF(groupAttr!AV25=0,"",groupAttr!AV25)</f>
        <v/>
      </c>
      <c r="AY25" t="str">
        <f>IF(groupAttr!AW25=0,"",groupAttr!AW25)</f>
        <v/>
      </c>
      <c r="AZ25" t="str">
        <f>IF(groupAttr!AX25=0,"",groupAttr!AX25)</f>
        <v/>
      </c>
      <c r="BA25" t="str">
        <f>IF(groupAttr!AY25=0,"",groupAttr!AY25)</f>
        <v/>
      </c>
      <c r="BB25" t="str">
        <f>IF(groupAttr!AZ25=0,"",groupAttr!AZ25)</f>
        <v/>
      </c>
      <c r="BC25" t="str">
        <f>IF(groupAttr!BA25=0,"",groupAttr!BA25)</f>
        <v/>
      </c>
      <c r="BD25" t="str">
        <f>IF(groupAttr!BB25=0,"",groupAttr!BB25)</f>
        <v/>
      </c>
      <c r="BE25" t="str">
        <f>IF(groupAttr!BC25=0,"",groupAttr!BC25)</f>
        <v/>
      </c>
      <c r="BF25" t="str">
        <f>IF(groupAttr!BD25=0,"",groupAttr!BD25)</f>
        <v/>
      </c>
      <c r="BG25" t="str">
        <f>IF(groupAttr!BE25=0,"",groupAttr!BE25)</f>
        <v/>
      </c>
      <c r="BH25" t="str">
        <f>IF(groupAttr!BF25=0,"",groupAttr!BF25)</f>
        <v/>
      </c>
      <c r="BI25" t="str">
        <f>IF(groupAttr!BG25=0,"",groupAttr!BG25)</f>
        <v/>
      </c>
      <c r="BJ25" t="str">
        <f>IF(groupAttr!BH25=0,"",groupAttr!BH25)</f>
        <v/>
      </c>
      <c r="BK25" t="str">
        <f>IF(groupAttr!BI25=0,"",groupAttr!BI25)</f>
        <v/>
      </c>
      <c r="BL25" t="str">
        <f>IF(groupAttr!BJ25=0,"",groupAttr!BJ25)</f>
        <v/>
      </c>
      <c r="BM25" t="str">
        <f>IF(groupAttr!BK25=0,"",groupAttr!BK25)</f>
        <v/>
      </c>
      <c r="BN25" t="str">
        <f>IF(groupAttr!BL25=0,"",groupAttr!BL25)</f>
        <v/>
      </c>
    </row>
    <row r="26" spans="1:66" x14ac:dyDescent="0.2">
      <c r="A26" t="str">
        <f>IF(B26=0,"", CONCATENATE("223/",groupAttr!B26,"|",groupText!V26,"|",groupText!AA26,":\-\",D26,D27,D28))</f>
        <v>223/荣耀套装|6|151/荣耀头盔|151/荣耀项链|151/荣耀指环|151/荣耀护腕|151/荣耀腰带|151/荣耀战靴:\-\250/穿戴[3]件效果\255/MaxHp:    +1000\255/MaxMp:    +1000\255/防御:     +35\250/穿戴[4]件效果\255/全属性:   +60\255/魔法躲避: +10%\250/穿戴[6]件效果\255/MaxHp:    +1000\255/MaxMp:    +1000\255/MaxHp:    +12%\255/MaxMp:    +12%\255/防御:     +10%\</v>
      </c>
      <c r="B26">
        <f>groupAttr!A26</f>
        <v>108</v>
      </c>
      <c r="C26" t="str">
        <f>groupAttr!B26</f>
        <v>荣耀套装</v>
      </c>
      <c r="D26" t="str">
        <f>"250/穿戴["&amp;groupAttr!C26&amp;"]件效果\" &amp;E26</f>
        <v>250/穿戴[3]件效果\255/MaxHp:    +1000\255/MaxMp:    +1000\255/防御:     +35\</v>
      </c>
      <c r="E26" t="s">
        <v>1978</v>
      </c>
      <c r="F26" t="str">
        <f>IF(groupAttr!D26=0,"",groupAttr!D26)</f>
        <v/>
      </c>
      <c r="G26" t="str">
        <f>IF(groupAttr!E26=0,"",groupAttr!E26)</f>
        <v/>
      </c>
      <c r="H26" t="str">
        <f>IF(groupAttr!F26=0,"",groupAttr!F26)</f>
        <v/>
      </c>
      <c r="I26" t="str">
        <f>IF(groupAttr!G26=0,"",groupAttr!G26)</f>
        <v/>
      </c>
      <c r="J26" t="str">
        <f>IF(groupAttr!H26=0,"",groupAttr!H26)</f>
        <v/>
      </c>
      <c r="K26" t="str">
        <f>IF(groupAttr!I26=0,"",groupAttr!I26)</f>
        <v/>
      </c>
      <c r="L26" t="str">
        <f>IF(groupAttr!J26=0,"",groupAttr!J26)</f>
        <v/>
      </c>
      <c r="M26" t="str">
        <f>IF(groupAttr!K26=0,"",groupAttr!K26)</f>
        <v/>
      </c>
      <c r="N26" t="str">
        <f>IF(groupAttr!L26=0,"",groupAttr!L26)</f>
        <v/>
      </c>
      <c r="O26" t="str">
        <f>IF(groupAttr!M26=0,"",groupAttr!M26)</f>
        <v/>
      </c>
      <c r="P26" t="str">
        <f>IF(groupAttr!N26=0,"",groupAttr!N26)</f>
        <v/>
      </c>
      <c r="Q26" t="str">
        <f>IF(groupAttr!O26=0,"",groupAttr!O26)</f>
        <v/>
      </c>
      <c r="R26" t="str">
        <f>IF(groupAttr!P26=0,"",groupAttr!P26)</f>
        <v/>
      </c>
      <c r="S26" t="str">
        <f>IF(groupAttr!Q26=0,"",groupAttr!Q26)</f>
        <v/>
      </c>
      <c r="T26" t="str">
        <f>IF(groupAttr!R26=0,"",groupAttr!R26)</f>
        <v/>
      </c>
      <c r="U26" t="str">
        <f>IF(groupAttr!S26=0,"",groupAttr!S26)</f>
        <v/>
      </c>
      <c r="V26" t="str">
        <f>IF(groupAttr!T26=0,"",groupAttr!T26)</f>
        <v/>
      </c>
      <c r="W26" t="str">
        <f>IF(groupAttr!U26=0,"",groupAttr!U26)</f>
        <v/>
      </c>
      <c r="X26" t="str">
        <f>IF(groupAttr!V26=0,"",groupAttr!V26)</f>
        <v/>
      </c>
      <c r="Y26">
        <f>IF(groupAttr!W26=0,"",groupAttr!W26)</f>
        <v>1000</v>
      </c>
      <c r="Z26">
        <f>IF(groupAttr!X26=0,"",groupAttr!X26)</f>
        <v>1000</v>
      </c>
      <c r="AA26" t="str">
        <f>IF(groupAttr!Y26=0,"",groupAttr!Y26)</f>
        <v/>
      </c>
      <c r="AB26" t="str">
        <f>IF(groupAttr!Z26=0,"",groupAttr!Z26)</f>
        <v/>
      </c>
      <c r="AC26">
        <f>IF(groupAttr!AA26=0,"",groupAttr!AA26)</f>
        <v>35</v>
      </c>
      <c r="AD26">
        <f>IF(groupAttr!AB26=0,"",groupAttr!AB26)</f>
        <v>35</v>
      </c>
      <c r="AE26">
        <f>IF(groupAttr!AC26=0,"",groupAttr!AC26)</f>
        <v>35</v>
      </c>
      <c r="AF26">
        <f>IF(groupAttr!AD26=0,"",groupAttr!AD26)</f>
        <v>35</v>
      </c>
      <c r="AG26" t="str">
        <f>IF(groupAttr!AE26=0,"",groupAttr!AE26)</f>
        <v/>
      </c>
      <c r="AH26" t="str">
        <f>IF(groupAttr!AF26=0,"",groupAttr!AF26)</f>
        <v/>
      </c>
      <c r="AI26" t="str">
        <f>IF(groupAttr!AG26=0,"",groupAttr!AG26)</f>
        <v/>
      </c>
      <c r="AJ26" t="str">
        <f>IF(groupAttr!AH26=0,"",groupAttr!AH26)</f>
        <v/>
      </c>
      <c r="AK26" t="str">
        <f>IF(groupAttr!AI26=0,"",groupAttr!AI26)</f>
        <v/>
      </c>
      <c r="AL26" t="str">
        <f>IF(groupAttr!AJ26=0,"",groupAttr!AJ26)</f>
        <v/>
      </c>
      <c r="AM26" t="str">
        <f>IF(groupAttr!AK26=0,"",groupAttr!AK26)</f>
        <v/>
      </c>
      <c r="AN26" t="str">
        <f>IF(groupAttr!AL26=0,"",groupAttr!AL26)</f>
        <v/>
      </c>
      <c r="AO26" t="str">
        <f>IF(groupAttr!AM26=0,"",groupAttr!AM26)</f>
        <v/>
      </c>
      <c r="AP26" t="str">
        <f>IF(groupAttr!AN26=0,"",groupAttr!AN26)</f>
        <v/>
      </c>
      <c r="AQ26" t="str">
        <f>IF(groupAttr!AO26=0,"",groupAttr!AO26)</f>
        <v/>
      </c>
      <c r="AR26" t="str">
        <f>IF(groupAttr!AP26=0,"",groupAttr!AP26)</f>
        <v/>
      </c>
      <c r="AS26" t="str">
        <f>IF(groupAttr!AQ26=0,"",groupAttr!AQ26)</f>
        <v/>
      </c>
      <c r="AT26" t="str">
        <f>IF(groupAttr!AR26=0,"",groupAttr!AR26)</f>
        <v/>
      </c>
      <c r="AU26" t="str">
        <f>IF(groupAttr!AS26=0,"",groupAttr!AS26)</f>
        <v/>
      </c>
      <c r="AV26" t="str">
        <f>IF(groupAttr!AT26=0,"",groupAttr!AT26)</f>
        <v/>
      </c>
      <c r="AW26" t="str">
        <f>IF(groupAttr!AU26=0,"",groupAttr!AU26)</f>
        <v/>
      </c>
      <c r="AX26" t="str">
        <f>IF(groupAttr!AV26=0,"",groupAttr!AV26)</f>
        <v/>
      </c>
      <c r="AY26" t="str">
        <f>IF(groupAttr!AW26=0,"",groupAttr!AW26)</f>
        <v/>
      </c>
      <c r="AZ26" t="str">
        <f>IF(groupAttr!AX26=0,"",groupAttr!AX26)</f>
        <v/>
      </c>
      <c r="BA26" t="str">
        <f>IF(groupAttr!AY26=0,"",groupAttr!AY26)</f>
        <v/>
      </c>
      <c r="BB26" t="str">
        <f>IF(groupAttr!AZ26=0,"",groupAttr!AZ26)</f>
        <v/>
      </c>
      <c r="BC26" t="str">
        <f>IF(groupAttr!BA26=0,"",groupAttr!BA26)</f>
        <v/>
      </c>
      <c r="BD26" t="str">
        <f>IF(groupAttr!BB26=0,"",groupAttr!BB26)</f>
        <v/>
      </c>
      <c r="BE26" t="str">
        <f>IF(groupAttr!BC26=0,"",groupAttr!BC26)</f>
        <v/>
      </c>
      <c r="BF26" t="str">
        <f>IF(groupAttr!BD26=0,"",groupAttr!BD26)</f>
        <v/>
      </c>
      <c r="BG26" t="str">
        <f>IF(groupAttr!BE26=0,"",groupAttr!BE26)</f>
        <v/>
      </c>
      <c r="BH26" t="str">
        <f>IF(groupAttr!BF26=0,"",groupAttr!BF26)</f>
        <v/>
      </c>
      <c r="BI26" t="str">
        <f>IF(groupAttr!BG26=0,"",groupAttr!BG26)</f>
        <v/>
      </c>
      <c r="BJ26" t="str">
        <f>IF(groupAttr!BH26=0,"",groupAttr!BH26)</f>
        <v/>
      </c>
      <c r="BK26" t="str">
        <f>IF(groupAttr!BI26=0,"",groupAttr!BI26)</f>
        <v/>
      </c>
      <c r="BL26" t="str">
        <f>IF(groupAttr!BJ26=0,"",groupAttr!BJ26)</f>
        <v/>
      </c>
      <c r="BM26" t="str">
        <f>IF(groupAttr!BK26=0,"",groupAttr!BK26)</f>
        <v/>
      </c>
      <c r="BN26" t="str">
        <f>IF(groupAttr!BL26=0,"",groupAttr!BL26)</f>
        <v/>
      </c>
    </row>
    <row r="27" spans="1:66" x14ac:dyDescent="0.2">
      <c r="A27" t="str">
        <f>IF(B27=0,"", CONCATENATE("223/",groupAttr!B27,"|",groupText!V27,"|",groupText!AA27,":\-\",D27,D28,D29))</f>
        <v/>
      </c>
      <c r="B27">
        <v>0</v>
      </c>
      <c r="C27" t="str">
        <f>groupAttr!B27</f>
        <v>荣耀套装</v>
      </c>
      <c r="D27" t="str">
        <f>"250/穿戴["&amp;groupAttr!C27&amp;"]件效果\" &amp;E27</f>
        <v>250/穿戴[4]件效果\255/全属性:   +60\255/魔法躲避: +10%\</v>
      </c>
      <c r="E27" t="s">
        <v>1979</v>
      </c>
      <c r="F27" t="str">
        <f>IF(groupAttr!D27=0,"",groupAttr!D27)</f>
        <v/>
      </c>
      <c r="G27" t="str">
        <f>IF(groupAttr!E27=0,"",groupAttr!E27)</f>
        <v/>
      </c>
      <c r="H27" t="str">
        <f>IF(groupAttr!F27=0,"",groupAttr!F27)</f>
        <v/>
      </c>
      <c r="I27" t="str">
        <f>IF(groupAttr!G27=0,"",groupAttr!G27)</f>
        <v/>
      </c>
      <c r="J27" t="str">
        <f>IF(groupAttr!H27=0,"",groupAttr!H27)</f>
        <v/>
      </c>
      <c r="K27" t="str">
        <f>IF(groupAttr!I27=0,"",groupAttr!I27)</f>
        <v/>
      </c>
      <c r="L27" t="str">
        <f>IF(groupAttr!J27=0,"",groupAttr!J27)</f>
        <v/>
      </c>
      <c r="M27" t="str">
        <f>IF(groupAttr!K27=0,"",groupAttr!K27)</f>
        <v/>
      </c>
      <c r="N27" t="str">
        <f>IF(groupAttr!L27=0,"",groupAttr!L27)</f>
        <v/>
      </c>
      <c r="O27" t="str">
        <f>IF(groupAttr!M27=0,"",groupAttr!M27)</f>
        <v/>
      </c>
      <c r="P27" t="str">
        <f>IF(groupAttr!N27=0,"",groupAttr!N27)</f>
        <v/>
      </c>
      <c r="Q27" t="str">
        <f>IF(groupAttr!O27=0,"",groupAttr!O27)</f>
        <v/>
      </c>
      <c r="R27" t="str">
        <f>IF(groupAttr!P27=0,"",groupAttr!P27)</f>
        <v/>
      </c>
      <c r="S27" t="str">
        <f>IF(groupAttr!Q27=0,"",groupAttr!Q27)</f>
        <v/>
      </c>
      <c r="T27" t="str">
        <f>IF(groupAttr!R27=0,"",groupAttr!R27)</f>
        <v/>
      </c>
      <c r="U27" t="str">
        <f>IF(groupAttr!S27=0,"",groupAttr!S27)</f>
        <v/>
      </c>
      <c r="V27" t="str">
        <f>IF(groupAttr!T27=0,"",groupAttr!T27)</f>
        <v/>
      </c>
      <c r="W27" t="str">
        <f>IF(groupAttr!U27=0,"",groupAttr!U27)</f>
        <v/>
      </c>
      <c r="X27" t="str">
        <f>IF(groupAttr!V27=0,"",groupAttr!V27)</f>
        <v/>
      </c>
      <c r="Y27" t="str">
        <f>IF(groupAttr!W27=0,"",groupAttr!W27)</f>
        <v/>
      </c>
      <c r="Z27" t="str">
        <f>IF(groupAttr!X27=0,"",groupAttr!X27)</f>
        <v/>
      </c>
      <c r="AA27" t="str">
        <f>IF(groupAttr!Y27=0,"",groupAttr!Y27)</f>
        <v/>
      </c>
      <c r="AB27" t="str">
        <f>IF(groupAttr!Z27=0,"",groupAttr!Z27)</f>
        <v/>
      </c>
      <c r="AC27" t="str">
        <f>IF(groupAttr!AA27=0,"",groupAttr!AA27)</f>
        <v/>
      </c>
      <c r="AD27" t="str">
        <f>IF(groupAttr!AB27=0,"",groupAttr!AB27)</f>
        <v/>
      </c>
      <c r="AE27" t="str">
        <f>IF(groupAttr!AC27=0,"",groupAttr!AC27)</f>
        <v/>
      </c>
      <c r="AF27" t="str">
        <f>IF(groupAttr!AD27=0,"",groupAttr!AD27)</f>
        <v/>
      </c>
      <c r="AG27">
        <f>IF(groupAttr!AE27=0,"",groupAttr!AE27)</f>
        <v>60</v>
      </c>
      <c r="AH27">
        <f>IF(groupAttr!AF27=0,"",groupAttr!AF27)</f>
        <v>60</v>
      </c>
      <c r="AI27">
        <f>IF(groupAttr!AG27=0,"",groupAttr!AG27)</f>
        <v>60</v>
      </c>
      <c r="AJ27">
        <f>IF(groupAttr!AH27=0,"",groupAttr!AH27)</f>
        <v>60</v>
      </c>
      <c r="AK27">
        <f>IF(groupAttr!AI27=0,"",groupAttr!AI27)</f>
        <v>60</v>
      </c>
      <c r="AL27">
        <f>IF(groupAttr!AJ27=0,"",groupAttr!AJ27)</f>
        <v>60</v>
      </c>
      <c r="AM27" t="str">
        <f>IF(groupAttr!AK27=0,"",groupAttr!AK27)</f>
        <v/>
      </c>
      <c r="AN27" t="str">
        <f>IF(groupAttr!AL27=0,"",groupAttr!AL27)</f>
        <v/>
      </c>
      <c r="AO27">
        <f>IF(groupAttr!AM27=0,"",groupAttr!AM27)</f>
        <v>1</v>
      </c>
      <c r="AP27" t="str">
        <f>IF(groupAttr!AN27=0,"",groupAttr!AN27)</f>
        <v/>
      </c>
      <c r="AQ27" t="str">
        <f>IF(groupAttr!AO27=0,"",groupAttr!AO27)</f>
        <v/>
      </c>
      <c r="AR27" t="str">
        <f>IF(groupAttr!AP27=0,"",groupAttr!AP27)</f>
        <v/>
      </c>
      <c r="AS27" t="str">
        <f>IF(groupAttr!AQ27=0,"",groupAttr!AQ27)</f>
        <v/>
      </c>
      <c r="AT27" t="str">
        <f>IF(groupAttr!AR27=0,"",groupAttr!AR27)</f>
        <v/>
      </c>
      <c r="AU27" t="str">
        <f>IF(groupAttr!AS27=0,"",groupAttr!AS27)</f>
        <v/>
      </c>
      <c r="AV27" t="str">
        <f>IF(groupAttr!AT27=0,"",groupAttr!AT27)</f>
        <v/>
      </c>
      <c r="AW27" t="str">
        <f>IF(groupAttr!AU27=0,"",groupAttr!AU27)</f>
        <v/>
      </c>
      <c r="AX27" t="str">
        <f>IF(groupAttr!AV27=0,"",groupAttr!AV27)</f>
        <v/>
      </c>
      <c r="AY27" t="str">
        <f>IF(groupAttr!AW27=0,"",groupAttr!AW27)</f>
        <v/>
      </c>
      <c r="AZ27" t="str">
        <f>IF(groupAttr!AX27=0,"",groupAttr!AX27)</f>
        <v/>
      </c>
      <c r="BA27" t="str">
        <f>IF(groupAttr!AY27=0,"",groupAttr!AY27)</f>
        <v/>
      </c>
      <c r="BB27" t="str">
        <f>IF(groupAttr!AZ27=0,"",groupAttr!AZ27)</f>
        <v/>
      </c>
      <c r="BC27" t="str">
        <f>IF(groupAttr!BA27=0,"",groupAttr!BA27)</f>
        <v/>
      </c>
      <c r="BD27" t="str">
        <f>IF(groupAttr!BB27=0,"",groupAttr!BB27)</f>
        <v/>
      </c>
      <c r="BE27" t="str">
        <f>IF(groupAttr!BC27=0,"",groupAttr!BC27)</f>
        <v/>
      </c>
      <c r="BF27" t="str">
        <f>IF(groupAttr!BD27=0,"",groupAttr!BD27)</f>
        <v/>
      </c>
      <c r="BG27" t="str">
        <f>IF(groupAttr!BE27=0,"",groupAttr!BE27)</f>
        <v/>
      </c>
      <c r="BH27" t="str">
        <f>IF(groupAttr!BF27=0,"",groupAttr!BF27)</f>
        <v/>
      </c>
      <c r="BI27" t="str">
        <f>IF(groupAttr!BG27=0,"",groupAttr!BG27)</f>
        <v/>
      </c>
      <c r="BJ27" t="str">
        <f>IF(groupAttr!BH27=0,"",groupAttr!BH27)</f>
        <v/>
      </c>
      <c r="BK27" t="str">
        <f>IF(groupAttr!BI27=0,"",groupAttr!BI27)</f>
        <v/>
      </c>
      <c r="BL27" t="str">
        <f>IF(groupAttr!BJ27=0,"",groupAttr!BJ27)</f>
        <v/>
      </c>
      <c r="BM27" t="str">
        <f>IF(groupAttr!BK27=0,"",groupAttr!BK27)</f>
        <v/>
      </c>
      <c r="BN27" t="str">
        <f>IF(groupAttr!BL27=0,"",groupAttr!BL27)</f>
        <v/>
      </c>
    </row>
    <row r="28" spans="1:66" x14ac:dyDescent="0.2">
      <c r="A28" t="str">
        <f>IF(B28=0,"", CONCATENATE("223/",groupAttr!B28,"|",groupText!V28,"|",groupText!AA28,":\-\",D28,D29,D30))</f>
        <v/>
      </c>
      <c r="B28">
        <v>0</v>
      </c>
      <c r="C28" t="str">
        <f>groupAttr!B28</f>
        <v>荣耀套装</v>
      </c>
      <c r="D28" t="str">
        <f>"250/穿戴["&amp;groupAttr!C28&amp;"]件效果\" &amp;E28</f>
        <v>250/穿戴[6]件效果\255/MaxHp:    +1000\255/MaxMp:    +1000\255/MaxHp:    +12%\255/MaxMp:    +12%\255/防御:     +10%\</v>
      </c>
      <c r="E28" t="s">
        <v>1980</v>
      </c>
      <c r="F28">
        <f>IF(groupAttr!D28=0,"",groupAttr!D28)</f>
        <v>12</v>
      </c>
      <c r="G28">
        <f>IF(groupAttr!E28=0,"",groupAttr!E28)</f>
        <v>12</v>
      </c>
      <c r="H28" t="str">
        <f>IF(groupAttr!F28=0,"",groupAttr!F28)</f>
        <v/>
      </c>
      <c r="I28" t="str">
        <f>IF(groupAttr!G28=0,"",groupAttr!G28)</f>
        <v/>
      </c>
      <c r="J28">
        <f>IF(groupAttr!H28=0,"",groupAttr!H28)</f>
        <v>10</v>
      </c>
      <c r="K28">
        <f>IF(groupAttr!I28=0,"",groupAttr!I28)</f>
        <v>10</v>
      </c>
      <c r="L28">
        <f>IF(groupAttr!J28=0,"",groupAttr!J28)</f>
        <v>10</v>
      </c>
      <c r="M28">
        <f>IF(groupAttr!K28=0,"",groupAttr!K28)</f>
        <v>10</v>
      </c>
      <c r="N28" t="str">
        <f>IF(groupAttr!L28=0,"",groupAttr!L28)</f>
        <v/>
      </c>
      <c r="O28" t="str">
        <f>IF(groupAttr!M28=0,"",groupAttr!M28)</f>
        <v/>
      </c>
      <c r="P28" t="str">
        <f>IF(groupAttr!N28=0,"",groupAttr!N28)</f>
        <v/>
      </c>
      <c r="Q28" t="str">
        <f>IF(groupAttr!O28=0,"",groupAttr!O28)</f>
        <v/>
      </c>
      <c r="R28" t="str">
        <f>IF(groupAttr!P28=0,"",groupAttr!P28)</f>
        <v/>
      </c>
      <c r="S28" t="str">
        <f>IF(groupAttr!Q28=0,"",groupAttr!Q28)</f>
        <v/>
      </c>
      <c r="T28" t="str">
        <f>IF(groupAttr!R28=0,"",groupAttr!R28)</f>
        <v/>
      </c>
      <c r="U28" t="str">
        <f>IF(groupAttr!S28=0,"",groupAttr!S28)</f>
        <v/>
      </c>
      <c r="V28" t="str">
        <f>IF(groupAttr!T28=0,"",groupAttr!T28)</f>
        <v/>
      </c>
      <c r="W28" t="str">
        <f>IF(groupAttr!U28=0,"",groupAttr!U28)</f>
        <v/>
      </c>
      <c r="X28" t="str">
        <f>IF(groupAttr!V28=0,"",groupAttr!V28)</f>
        <v/>
      </c>
      <c r="Y28">
        <f>IF(groupAttr!W28=0,"",groupAttr!W28)</f>
        <v>1000</v>
      </c>
      <c r="Z28">
        <f>IF(groupAttr!X28=0,"",groupAttr!X28)</f>
        <v>1000</v>
      </c>
      <c r="AA28" t="str">
        <f>IF(groupAttr!Y28=0,"",groupAttr!Y28)</f>
        <v/>
      </c>
      <c r="AB28" t="str">
        <f>IF(groupAttr!Z28=0,"",groupAttr!Z28)</f>
        <v/>
      </c>
      <c r="AC28" t="str">
        <f>IF(groupAttr!AA28=0,"",groupAttr!AA28)</f>
        <v/>
      </c>
      <c r="AD28" t="str">
        <f>IF(groupAttr!AB28=0,"",groupAttr!AB28)</f>
        <v/>
      </c>
      <c r="AE28" t="str">
        <f>IF(groupAttr!AC28=0,"",groupAttr!AC28)</f>
        <v/>
      </c>
      <c r="AF28" t="str">
        <f>IF(groupAttr!AD28=0,"",groupAttr!AD28)</f>
        <v/>
      </c>
      <c r="AG28" t="str">
        <f>IF(groupAttr!AE28=0,"",groupAttr!AE28)</f>
        <v/>
      </c>
      <c r="AH28" t="str">
        <f>IF(groupAttr!AF28=0,"",groupAttr!AF28)</f>
        <v/>
      </c>
      <c r="AI28" t="str">
        <f>IF(groupAttr!AG28=0,"",groupAttr!AG28)</f>
        <v/>
      </c>
      <c r="AJ28" t="str">
        <f>IF(groupAttr!AH28=0,"",groupAttr!AH28)</f>
        <v/>
      </c>
      <c r="AK28" t="str">
        <f>IF(groupAttr!AI28=0,"",groupAttr!AI28)</f>
        <v/>
      </c>
      <c r="AL28" t="str">
        <f>IF(groupAttr!AJ28=0,"",groupAttr!AJ28)</f>
        <v/>
      </c>
      <c r="AM28" t="str">
        <f>IF(groupAttr!AK28=0,"",groupAttr!AK28)</f>
        <v/>
      </c>
      <c r="AN28" t="str">
        <f>IF(groupAttr!AL28=0,"",groupAttr!AL28)</f>
        <v/>
      </c>
      <c r="AO28" t="str">
        <f>IF(groupAttr!AM28=0,"",groupAttr!AM28)</f>
        <v/>
      </c>
      <c r="AP28" t="str">
        <f>IF(groupAttr!AN28=0,"",groupAttr!AN28)</f>
        <v/>
      </c>
      <c r="AQ28" t="str">
        <f>IF(groupAttr!AO28=0,"",groupAttr!AO28)</f>
        <v/>
      </c>
      <c r="AR28" t="str">
        <f>IF(groupAttr!AP28=0,"",groupAttr!AP28)</f>
        <v/>
      </c>
      <c r="AS28" t="str">
        <f>IF(groupAttr!AQ28=0,"",groupAttr!AQ28)</f>
        <v/>
      </c>
      <c r="AT28" t="str">
        <f>IF(groupAttr!AR28=0,"",groupAttr!AR28)</f>
        <v/>
      </c>
      <c r="AU28" t="str">
        <f>IF(groupAttr!AS28=0,"",groupAttr!AS28)</f>
        <v/>
      </c>
      <c r="AV28" t="str">
        <f>IF(groupAttr!AT28=0,"",groupAttr!AT28)</f>
        <v/>
      </c>
      <c r="AW28" t="str">
        <f>IF(groupAttr!AU28=0,"",groupAttr!AU28)</f>
        <v/>
      </c>
      <c r="AX28" t="str">
        <f>IF(groupAttr!AV28=0,"",groupAttr!AV28)</f>
        <v/>
      </c>
      <c r="AY28" t="str">
        <f>IF(groupAttr!AW28=0,"",groupAttr!AW28)</f>
        <v/>
      </c>
      <c r="AZ28" t="str">
        <f>IF(groupAttr!AX28=0,"",groupAttr!AX28)</f>
        <v/>
      </c>
      <c r="BA28" t="str">
        <f>IF(groupAttr!AY28=0,"",groupAttr!AY28)</f>
        <v/>
      </c>
      <c r="BB28" t="str">
        <f>IF(groupAttr!AZ28=0,"",groupAttr!AZ28)</f>
        <v/>
      </c>
      <c r="BC28" t="str">
        <f>IF(groupAttr!BA28=0,"",groupAttr!BA28)</f>
        <v/>
      </c>
      <c r="BD28" t="str">
        <f>IF(groupAttr!BB28=0,"",groupAttr!BB28)</f>
        <v/>
      </c>
      <c r="BE28" t="str">
        <f>IF(groupAttr!BC28=0,"",groupAttr!BC28)</f>
        <v/>
      </c>
      <c r="BF28" t="str">
        <f>IF(groupAttr!BD28=0,"",groupAttr!BD28)</f>
        <v/>
      </c>
      <c r="BG28" t="str">
        <f>IF(groupAttr!BE28=0,"",groupAttr!BE28)</f>
        <v/>
      </c>
      <c r="BH28" t="str">
        <f>IF(groupAttr!BF28=0,"",groupAttr!BF28)</f>
        <v/>
      </c>
      <c r="BI28" t="str">
        <f>IF(groupAttr!BG28=0,"",groupAttr!BG28)</f>
        <v/>
      </c>
      <c r="BJ28" t="str">
        <f>IF(groupAttr!BH28=0,"",groupAttr!BH28)</f>
        <v/>
      </c>
      <c r="BK28" t="str">
        <f>IF(groupAttr!BI28=0,"",groupAttr!BI28)</f>
        <v/>
      </c>
      <c r="BL28" t="str">
        <f>IF(groupAttr!BJ28=0,"",groupAttr!BJ28)</f>
        <v/>
      </c>
      <c r="BM28" t="str">
        <f>IF(groupAttr!BK28=0,"",groupAttr!BK28)</f>
        <v/>
      </c>
      <c r="BN28" t="str">
        <f>IF(groupAttr!BL28=0,"",groupAttr!BL28)</f>
        <v/>
      </c>
    </row>
    <row r="29" spans="1:66" x14ac:dyDescent="0.2">
      <c r="A29" t="str">
        <f>IF(B29=0,"", CONCATENATE("223/",groupAttr!B29,"|",groupText!V29,"|",groupText!AA29,":\-\",D29,D30,D31))</f>
        <v>223/辉煌套装|6|151/辉煌头盔|151/辉煌项链|151/辉煌戒指|151/辉煌护腕|151/辉煌腰带|151/辉煌战靴:\-\250/穿戴[3]件效果\255/MaxHp:    +6%\255/MaxMp:    +6%\255/准确:     +15\255/敏捷:     +15\250/穿戴[4]件效果\255/全属性:   +35\255/毒物躲避: +30%\255/毒物恢复: +30%\250/穿戴[6]件效果\255/全属性:   +15%\</v>
      </c>
      <c r="B29">
        <f>groupAttr!A29</f>
        <v>109</v>
      </c>
      <c r="C29" t="str">
        <f>groupAttr!B29</f>
        <v>辉煌套装</v>
      </c>
      <c r="D29" t="str">
        <f>"250/穿戴["&amp;groupAttr!C29&amp;"]件效果\" &amp;E29</f>
        <v>250/穿戴[3]件效果\255/MaxHp:    +6%\255/MaxMp:    +6%\255/准确:     +15\255/敏捷:     +15\</v>
      </c>
      <c r="E29" t="s">
        <v>1998</v>
      </c>
      <c r="F29">
        <f>IF(groupAttr!D29=0,"",groupAttr!D29)</f>
        <v>6</v>
      </c>
      <c r="G29">
        <f>IF(groupAttr!E29=0,"",groupAttr!E29)</f>
        <v>6</v>
      </c>
      <c r="H29" t="str">
        <f>IF(groupAttr!F29=0,"",groupAttr!F29)</f>
        <v/>
      </c>
      <c r="I29" t="str">
        <f>IF(groupAttr!G29=0,"",groupAttr!G29)</f>
        <v/>
      </c>
      <c r="J29" t="str">
        <f>IF(groupAttr!H29=0,"",groupAttr!H29)</f>
        <v/>
      </c>
      <c r="K29" t="str">
        <f>IF(groupAttr!I29=0,"",groupAttr!I29)</f>
        <v/>
      </c>
      <c r="L29" t="str">
        <f>IF(groupAttr!J29=0,"",groupAttr!J29)</f>
        <v/>
      </c>
      <c r="M29" t="str">
        <f>IF(groupAttr!K29=0,"",groupAttr!K29)</f>
        <v/>
      </c>
      <c r="N29" t="str">
        <f>IF(groupAttr!L29=0,"",groupAttr!L29)</f>
        <v/>
      </c>
      <c r="O29" t="str">
        <f>IF(groupAttr!M29=0,"",groupAttr!M29)</f>
        <v/>
      </c>
      <c r="P29" t="str">
        <f>IF(groupAttr!N29=0,"",groupAttr!N29)</f>
        <v/>
      </c>
      <c r="Q29" t="str">
        <f>IF(groupAttr!O29=0,"",groupAttr!O29)</f>
        <v/>
      </c>
      <c r="R29" t="str">
        <f>IF(groupAttr!P29=0,"",groupAttr!P29)</f>
        <v/>
      </c>
      <c r="S29" t="str">
        <f>IF(groupAttr!Q29=0,"",groupAttr!Q29)</f>
        <v/>
      </c>
      <c r="T29" t="str">
        <f>IF(groupAttr!R29=0,"",groupAttr!R29)</f>
        <v/>
      </c>
      <c r="U29" t="str">
        <f>IF(groupAttr!S29=0,"",groupAttr!S29)</f>
        <v/>
      </c>
      <c r="V29" t="str">
        <f>IF(groupAttr!T29=0,"",groupAttr!T29)</f>
        <v/>
      </c>
      <c r="W29" t="str">
        <f>IF(groupAttr!U29=0,"",groupAttr!U29)</f>
        <v/>
      </c>
      <c r="X29" t="str">
        <f>IF(groupAttr!V29=0,"",groupAttr!V29)</f>
        <v/>
      </c>
      <c r="Y29" t="str">
        <f>IF(groupAttr!W29=0,"",groupAttr!W29)</f>
        <v/>
      </c>
      <c r="Z29" t="str">
        <f>IF(groupAttr!X29=0,"",groupAttr!X29)</f>
        <v/>
      </c>
      <c r="AA29" t="str">
        <f>IF(groupAttr!Y29=0,"",groupAttr!Y29)</f>
        <v/>
      </c>
      <c r="AB29" t="str">
        <f>IF(groupAttr!Z29=0,"",groupAttr!Z29)</f>
        <v/>
      </c>
      <c r="AC29" t="str">
        <f>IF(groupAttr!AA29=0,"",groupAttr!AA29)</f>
        <v/>
      </c>
      <c r="AD29" t="str">
        <f>IF(groupAttr!AB29=0,"",groupAttr!AB29)</f>
        <v/>
      </c>
      <c r="AE29" t="str">
        <f>IF(groupAttr!AC29=0,"",groupAttr!AC29)</f>
        <v/>
      </c>
      <c r="AF29" t="str">
        <f>IF(groupAttr!AD29=0,"",groupAttr!AD29)</f>
        <v/>
      </c>
      <c r="AG29" t="str">
        <f>IF(groupAttr!AE29=0,"",groupAttr!AE29)</f>
        <v/>
      </c>
      <c r="AH29" t="str">
        <f>IF(groupAttr!AF29=0,"",groupAttr!AF29)</f>
        <v/>
      </c>
      <c r="AI29" t="str">
        <f>IF(groupAttr!AG29=0,"",groupAttr!AG29)</f>
        <v/>
      </c>
      <c r="AJ29" t="str">
        <f>IF(groupAttr!AH29=0,"",groupAttr!AH29)</f>
        <v/>
      </c>
      <c r="AK29" t="str">
        <f>IF(groupAttr!AI29=0,"",groupAttr!AI29)</f>
        <v/>
      </c>
      <c r="AL29" t="str">
        <f>IF(groupAttr!AJ29=0,"",groupAttr!AJ29)</f>
        <v/>
      </c>
      <c r="AM29">
        <f>IF(groupAttr!AK29=0,"",groupAttr!AK29)</f>
        <v>15</v>
      </c>
      <c r="AN29">
        <f>IF(groupAttr!AL29=0,"",groupAttr!AL29)</f>
        <v>15</v>
      </c>
      <c r="AO29" t="str">
        <f>IF(groupAttr!AM29=0,"",groupAttr!AM29)</f>
        <v/>
      </c>
      <c r="AP29" t="str">
        <f>IF(groupAttr!AN29=0,"",groupAttr!AN29)</f>
        <v/>
      </c>
      <c r="AQ29" t="str">
        <f>IF(groupAttr!AO29=0,"",groupAttr!AO29)</f>
        <v/>
      </c>
      <c r="AR29" t="str">
        <f>IF(groupAttr!AP29=0,"",groupAttr!AP29)</f>
        <v/>
      </c>
      <c r="AS29" t="str">
        <f>IF(groupAttr!AQ29=0,"",groupAttr!AQ29)</f>
        <v/>
      </c>
      <c r="AT29" t="str">
        <f>IF(groupAttr!AR29=0,"",groupAttr!AR29)</f>
        <v/>
      </c>
      <c r="AU29" t="str">
        <f>IF(groupAttr!AS29=0,"",groupAttr!AS29)</f>
        <v/>
      </c>
      <c r="AV29" t="str">
        <f>IF(groupAttr!AT29=0,"",groupAttr!AT29)</f>
        <v/>
      </c>
      <c r="AW29" t="str">
        <f>IF(groupAttr!AU29=0,"",groupAttr!AU29)</f>
        <v/>
      </c>
      <c r="AX29" t="str">
        <f>IF(groupAttr!AV29=0,"",groupAttr!AV29)</f>
        <v/>
      </c>
      <c r="AY29" t="str">
        <f>IF(groupAttr!AW29=0,"",groupAttr!AW29)</f>
        <v/>
      </c>
      <c r="AZ29" t="str">
        <f>IF(groupAttr!AX29=0,"",groupAttr!AX29)</f>
        <v/>
      </c>
      <c r="BA29" t="str">
        <f>IF(groupAttr!AY29=0,"",groupAttr!AY29)</f>
        <v/>
      </c>
      <c r="BB29" t="str">
        <f>IF(groupAttr!AZ29=0,"",groupAttr!AZ29)</f>
        <v/>
      </c>
      <c r="BC29" t="str">
        <f>IF(groupAttr!BA29=0,"",groupAttr!BA29)</f>
        <v/>
      </c>
      <c r="BD29" t="str">
        <f>IF(groupAttr!BB29=0,"",groupAttr!BB29)</f>
        <v/>
      </c>
      <c r="BE29" t="str">
        <f>IF(groupAttr!BC29=0,"",groupAttr!BC29)</f>
        <v/>
      </c>
      <c r="BF29" t="str">
        <f>IF(groupAttr!BD29=0,"",groupAttr!BD29)</f>
        <v/>
      </c>
      <c r="BG29" t="str">
        <f>IF(groupAttr!BE29=0,"",groupAttr!BE29)</f>
        <v/>
      </c>
      <c r="BH29" t="str">
        <f>IF(groupAttr!BF29=0,"",groupAttr!BF29)</f>
        <v/>
      </c>
      <c r="BI29" t="str">
        <f>IF(groupAttr!BG29=0,"",groupAttr!BG29)</f>
        <v/>
      </c>
      <c r="BJ29" t="str">
        <f>IF(groupAttr!BH29=0,"",groupAttr!BH29)</f>
        <v/>
      </c>
      <c r="BK29" t="str">
        <f>IF(groupAttr!BI29=0,"",groupAttr!BI29)</f>
        <v/>
      </c>
      <c r="BL29" t="str">
        <f>IF(groupAttr!BJ29=0,"",groupAttr!BJ29)</f>
        <v/>
      </c>
      <c r="BM29" t="str">
        <f>IF(groupAttr!BK29=0,"",groupAttr!BK29)</f>
        <v/>
      </c>
      <c r="BN29" t="str">
        <f>IF(groupAttr!BL29=0,"",groupAttr!BL29)</f>
        <v/>
      </c>
    </row>
    <row r="30" spans="1:66" x14ac:dyDescent="0.2">
      <c r="A30" t="str">
        <f>IF(B30=0,"", CONCATENATE("223/",groupAttr!B30,"|",groupText!V30,"|",groupText!AA30,":\-\",D30,D31,D32))</f>
        <v/>
      </c>
      <c r="B30">
        <v>0</v>
      </c>
      <c r="C30" t="str">
        <f>groupAttr!B30</f>
        <v>辉煌套装</v>
      </c>
      <c r="D30" t="str">
        <f>"250/穿戴["&amp;groupAttr!C30&amp;"]件效果\" &amp;E30</f>
        <v>250/穿戴[4]件效果\255/全属性:   +35\255/毒物躲避: +30%\255/毒物恢复: +30%\</v>
      </c>
      <c r="E30" t="s">
        <v>1985</v>
      </c>
      <c r="F30" t="str">
        <f>IF(groupAttr!D30=0,"",groupAttr!D30)</f>
        <v/>
      </c>
      <c r="G30" t="str">
        <f>IF(groupAttr!E30=0,"",groupAttr!E30)</f>
        <v/>
      </c>
      <c r="H30" t="str">
        <f>IF(groupAttr!F30=0,"",groupAttr!F30)</f>
        <v/>
      </c>
      <c r="I30" t="str">
        <f>IF(groupAttr!G30=0,"",groupAttr!G30)</f>
        <v/>
      </c>
      <c r="J30" t="str">
        <f>IF(groupAttr!H30=0,"",groupAttr!H30)</f>
        <v/>
      </c>
      <c r="K30" t="str">
        <f>IF(groupAttr!I30=0,"",groupAttr!I30)</f>
        <v/>
      </c>
      <c r="L30" t="str">
        <f>IF(groupAttr!J30=0,"",groupAttr!J30)</f>
        <v/>
      </c>
      <c r="M30" t="str">
        <f>IF(groupAttr!K30=0,"",groupAttr!K30)</f>
        <v/>
      </c>
      <c r="N30" t="str">
        <f>IF(groupAttr!L30=0,"",groupAttr!L30)</f>
        <v/>
      </c>
      <c r="O30" t="str">
        <f>IF(groupAttr!M30=0,"",groupAttr!M30)</f>
        <v/>
      </c>
      <c r="P30" t="str">
        <f>IF(groupAttr!N30=0,"",groupAttr!N30)</f>
        <v/>
      </c>
      <c r="Q30" t="str">
        <f>IF(groupAttr!O30=0,"",groupAttr!O30)</f>
        <v/>
      </c>
      <c r="R30" t="str">
        <f>IF(groupAttr!P30=0,"",groupAttr!P30)</f>
        <v/>
      </c>
      <c r="S30" t="str">
        <f>IF(groupAttr!Q30=0,"",groupAttr!Q30)</f>
        <v/>
      </c>
      <c r="T30" t="str">
        <f>IF(groupAttr!R30=0,"",groupAttr!R30)</f>
        <v/>
      </c>
      <c r="U30" t="str">
        <f>IF(groupAttr!S30=0,"",groupAttr!S30)</f>
        <v/>
      </c>
      <c r="V30" t="str">
        <f>IF(groupAttr!T30=0,"",groupAttr!T30)</f>
        <v/>
      </c>
      <c r="W30" t="str">
        <f>IF(groupAttr!U30=0,"",groupAttr!U30)</f>
        <v/>
      </c>
      <c r="X30" t="str">
        <f>IF(groupAttr!V30=0,"",groupAttr!V30)</f>
        <v/>
      </c>
      <c r="Y30" t="str">
        <f>IF(groupAttr!W30=0,"",groupAttr!W30)</f>
        <v/>
      </c>
      <c r="Z30" t="str">
        <f>IF(groupAttr!X30=0,"",groupAttr!X30)</f>
        <v/>
      </c>
      <c r="AA30" t="str">
        <f>IF(groupAttr!Y30=0,"",groupAttr!Y30)</f>
        <v/>
      </c>
      <c r="AB30" t="str">
        <f>IF(groupAttr!Z30=0,"",groupAttr!Z30)</f>
        <v/>
      </c>
      <c r="AC30" t="str">
        <f>IF(groupAttr!AA30=0,"",groupAttr!AA30)</f>
        <v/>
      </c>
      <c r="AD30" t="str">
        <f>IF(groupAttr!AB30=0,"",groupAttr!AB30)</f>
        <v/>
      </c>
      <c r="AE30" t="str">
        <f>IF(groupAttr!AC30=0,"",groupAttr!AC30)</f>
        <v/>
      </c>
      <c r="AF30" t="str">
        <f>IF(groupAttr!AD30=0,"",groupAttr!AD30)</f>
        <v/>
      </c>
      <c r="AG30">
        <f>IF(groupAttr!AE30=0,"",groupAttr!AE30)</f>
        <v>35</v>
      </c>
      <c r="AH30">
        <f>IF(groupAttr!AF30=0,"",groupAttr!AF30)</f>
        <v>35</v>
      </c>
      <c r="AI30">
        <f>IF(groupAttr!AG30=0,"",groupAttr!AG30)</f>
        <v>35</v>
      </c>
      <c r="AJ30">
        <f>IF(groupAttr!AH30=0,"",groupAttr!AH30)</f>
        <v>35</v>
      </c>
      <c r="AK30">
        <f>IF(groupAttr!AI30=0,"",groupAttr!AI30)</f>
        <v>35</v>
      </c>
      <c r="AL30">
        <f>IF(groupAttr!AJ30=0,"",groupAttr!AJ30)</f>
        <v>35</v>
      </c>
      <c r="AM30" t="str">
        <f>IF(groupAttr!AK30=0,"",groupAttr!AK30)</f>
        <v/>
      </c>
      <c r="AN30" t="str">
        <f>IF(groupAttr!AL30=0,"",groupAttr!AL30)</f>
        <v/>
      </c>
      <c r="AO30" t="str">
        <f>IF(groupAttr!AM30=0,"",groupAttr!AM30)</f>
        <v/>
      </c>
      <c r="AP30">
        <f>IF(groupAttr!AN30=0,"",groupAttr!AN30)</f>
        <v>3</v>
      </c>
      <c r="AQ30">
        <f>IF(groupAttr!AO30=0,"",groupAttr!AO30)</f>
        <v>3</v>
      </c>
      <c r="AR30" t="str">
        <f>IF(groupAttr!AP30=0,"",groupAttr!AP30)</f>
        <v/>
      </c>
      <c r="AS30" t="str">
        <f>IF(groupAttr!AQ30=0,"",groupAttr!AQ30)</f>
        <v/>
      </c>
      <c r="AT30" t="str">
        <f>IF(groupAttr!AR30=0,"",groupAttr!AR30)</f>
        <v/>
      </c>
      <c r="AU30" t="str">
        <f>IF(groupAttr!AS30=0,"",groupAttr!AS30)</f>
        <v/>
      </c>
      <c r="AV30" t="str">
        <f>IF(groupAttr!AT30=0,"",groupAttr!AT30)</f>
        <v/>
      </c>
      <c r="AW30" t="str">
        <f>IF(groupAttr!AU30=0,"",groupAttr!AU30)</f>
        <v/>
      </c>
      <c r="AX30" t="str">
        <f>IF(groupAttr!AV30=0,"",groupAttr!AV30)</f>
        <v/>
      </c>
      <c r="AY30" t="str">
        <f>IF(groupAttr!AW30=0,"",groupAttr!AW30)</f>
        <v/>
      </c>
      <c r="AZ30" t="str">
        <f>IF(groupAttr!AX30=0,"",groupAttr!AX30)</f>
        <v/>
      </c>
      <c r="BA30" t="str">
        <f>IF(groupAttr!AY30=0,"",groupAttr!AY30)</f>
        <v/>
      </c>
      <c r="BB30" t="str">
        <f>IF(groupAttr!AZ30=0,"",groupAttr!AZ30)</f>
        <v/>
      </c>
      <c r="BC30" t="str">
        <f>IF(groupAttr!BA30=0,"",groupAttr!BA30)</f>
        <v/>
      </c>
      <c r="BD30" t="str">
        <f>IF(groupAttr!BB30=0,"",groupAttr!BB30)</f>
        <v/>
      </c>
      <c r="BE30" t="str">
        <f>IF(groupAttr!BC30=0,"",groupAttr!BC30)</f>
        <v/>
      </c>
      <c r="BF30" t="str">
        <f>IF(groupAttr!BD30=0,"",groupAttr!BD30)</f>
        <v/>
      </c>
      <c r="BG30" t="str">
        <f>IF(groupAttr!BE30=0,"",groupAttr!BE30)</f>
        <v/>
      </c>
      <c r="BH30" t="str">
        <f>IF(groupAttr!BF30=0,"",groupAttr!BF30)</f>
        <v/>
      </c>
      <c r="BI30" t="str">
        <f>IF(groupAttr!BG30=0,"",groupAttr!BG30)</f>
        <v/>
      </c>
      <c r="BJ30" t="str">
        <f>IF(groupAttr!BH30=0,"",groupAttr!BH30)</f>
        <v/>
      </c>
      <c r="BK30" t="str">
        <f>IF(groupAttr!BI30=0,"",groupAttr!BI30)</f>
        <v/>
      </c>
      <c r="BL30" t="str">
        <f>IF(groupAttr!BJ30=0,"",groupAttr!BJ30)</f>
        <v/>
      </c>
      <c r="BM30" t="str">
        <f>IF(groupAttr!BK30=0,"",groupAttr!BK30)</f>
        <v/>
      </c>
      <c r="BN30" t="str">
        <f>IF(groupAttr!BL30=0,"",groupAttr!BL30)</f>
        <v/>
      </c>
    </row>
    <row r="31" spans="1:66" x14ac:dyDescent="0.2">
      <c r="A31" t="str">
        <f>IF(B31=0,"", CONCATENATE("223/",groupAttr!B31,"|",groupText!V31,"|",groupText!AA31,":\-\",D31,D32,D33))</f>
        <v/>
      </c>
      <c r="B31">
        <v>0</v>
      </c>
      <c r="C31" t="str">
        <f>groupAttr!B31</f>
        <v>辉煌套装</v>
      </c>
      <c r="D31" t="str">
        <f>"250/穿戴["&amp;groupAttr!C31&amp;"]件效果\" &amp;E31</f>
        <v>250/穿戴[6]件效果\255/全属性:   +15%\</v>
      </c>
      <c r="E31" t="s">
        <v>1986</v>
      </c>
      <c r="F31" t="str">
        <f>IF(groupAttr!D31=0,"",groupAttr!D31)</f>
        <v/>
      </c>
      <c r="G31" t="str">
        <f>IF(groupAttr!E31=0,"",groupAttr!E31)</f>
        <v/>
      </c>
      <c r="H31" t="str">
        <f>IF(groupAttr!F31=0,"",groupAttr!F31)</f>
        <v/>
      </c>
      <c r="I31" t="str">
        <f>IF(groupAttr!G31=0,"",groupAttr!G31)</f>
        <v/>
      </c>
      <c r="J31" t="str">
        <f>IF(groupAttr!H31=0,"",groupAttr!H31)</f>
        <v/>
      </c>
      <c r="K31" t="str">
        <f>IF(groupAttr!I31=0,"",groupAttr!I31)</f>
        <v/>
      </c>
      <c r="L31" t="str">
        <f>IF(groupAttr!J31=0,"",groupAttr!J31)</f>
        <v/>
      </c>
      <c r="M31" t="str">
        <f>IF(groupAttr!K31=0,"",groupAttr!K31)</f>
        <v/>
      </c>
      <c r="N31">
        <f>IF(groupAttr!L31=0,"",groupAttr!L31)</f>
        <v>15</v>
      </c>
      <c r="O31">
        <f>IF(groupAttr!M31=0,"",groupAttr!M31)</f>
        <v>15</v>
      </c>
      <c r="P31">
        <f>IF(groupAttr!N31=0,"",groupAttr!N31)</f>
        <v>15</v>
      </c>
      <c r="Q31">
        <f>IF(groupAttr!O31=0,"",groupAttr!O31)</f>
        <v>15</v>
      </c>
      <c r="R31">
        <f>IF(groupAttr!P31=0,"",groupAttr!P31)</f>
        <v>15</v>
      </c>
      <c r="S31">
        <f>IF(groupAttr!Q31=0,"",groupAttr!Q31)</f>
        <v>15</v>
      </c>
      <c r="T31" t="str">
        <f>IF(groupAttr!R31=0,"",groupAttr!R31)</f>
        <v/>
      </c>
      <c r="U31" t="str">
        <f>IF(groupAttr!S31=0,"",groupAttr!S31)</f>
        <v/>
      </c>
      <c r="V31" t="str">
        <f>IF(groupAttr!T31=0,"",groupAttr!T31)</f>
        <v/>
      </c>
      <c r="W31" t="str">
        <f>IF(groupAttr!U31=0,"",groupAttr!U31)</f>
        <v/>
      </c>
      <c r="X31" t="str">
        <f>IF(groupAttr!V31=0,"",groupAttr!V31)</f>
        <v/>
      </c>
      <c r="Y31" t="str">
        <f>IF(groupAttr!W31=0,"",groupAttr!W31)</f>
        <v/>
      </c>
      <c r="Z31" t="str">
        <f>IF(groupAttr!X31=0,"",groupAttr!X31)</f>
        <v/>
      </c>
      <c r="AA31" t="str">
        <f>IF(groupAttr!Y31=0,"",groupAttr!Y31)</f>
        <v/>
      </c>
      <c r="AB31" t="str">
        <f>IF(groupAttr!Z31=0,"",groupAttr!Z31)</f>
        <v/>
      </c>
      <c r="AC31" t="str">
        <f>IF(groupAttr!AA31=0,"",groupAttr!AA31)</f>
        <v/>
      </c>
      <c r="AD31" t="str">
        <f>IF(groupAttr!AB31=0,"",groupAttr!AB31)</f>
        <v/>
      </c>
      <c r="AE31" t="str">
        <f>IF(groupAttr!AC31=0,"",groupAttr!AC31)</f>
        <v/>
      </c>
      <c r="AF31" t="str">
        <f>IF(groupAttr!AD31=0,"",groupAttr!AD31)</f>
        <v/>
      </c>
      <c r="AG31" t="str">
        <f>IF(groupAttr!AE31=0,"",groupAttr!AE31)</f>
        <v/>
      </c>
      <c r="AH31" t="str">
        <f>IF(groupAttr!AF31=0,"",groupAttr!AF31)</f>
        <v/>
      </c>
      <c r="AI31" t="str">
        <f>IF(groupAttr!AG31=0,"",groupAttr!AG31)</f>
        <v/>
      </c>
      <c r="AJ31" t="str">
        <f>IF(groupAttr!AH31=0,"",groupAttr!AH31)</f>
        <v/>
      </c>
      <c r="AK31" t="str">
        <f>IF(groupAttr!AI31=0,"",groupAttr!AI31)</f>
        <v/>
      </c>
      <c r="AL31" t="str">
        <f>IF(groupAttr!AJ31=0,"",groupAttr!AJ31)</f>
        <v/>
      </c>
      <c r="AM31" t="str">
        <f>IF(groupAttr!AK31=0,"",groupAttr!AK31)</f>
        <v/>
      </c>
      <c r="AN31" t="str">
        <f>IF(groupAttr!AL31=0,"",groupAttr!AL31)</f>
        <v/>
      </c>
      <c r="AO31" t="str">
        <f>IF(groupAttr!AM31=0,"",groupAttr!AM31)</f>
        <v/>
      </c>
      <c r="AP31" t="str">
        <f>IF(groupAttr!AN31=0,"",groupAttr!AN31)</f>
        <v/>
      </c>
      <c r="AQ31" t="str">
        <f>IF(groupAttr!AO31=0,"",groupAttr!AO31)</f>
        <v/>
      </c>
      <c r="AR31" t="str">
        <f>IF(groupAttr!AP31=0,"",groupAttr!AP31)</f>
        <v/>
      </c>
      <c r="AS31" t="str">
        <f>IF(groupAttr!AQ31=0,"",groupAttr!AQ31)</f>
        <v/>
      </c>
      <c r="AT31" t="str">
        <f>IF(groupAttr!AR31=0,"",groupAttr!AR31)</f>
        <v/>
      </c>
      <c r="AU31" t="str">
        <f>IF(groupAttr!AS31=0,"",groupAttr!AS31)</f>
        <v/>
      </c>
      <c r="AV31" t="str">
        <f>IF(groupAttr!AT31=0,"",groupAttr!AT31)</f>
        <v/>
      </c>
      <c r="AW31" t="str">
        <f>IF(groupAttr!AU31=0,"",groupAttr!AU31)</f>
        <v/>
      </c>
      <c r="AX31" t="str">
        <f>IF(groupAttr!AV31=0,"",groupAttr!AV31)</f>
        <v/>
      </c>
      <c r="AY31" t="str">
        <f>IF(groupAttr!AW31=0,"",groupAttr!AW31)</f>
        <v/>
      </c>
      <c r="AZ31" t="str">
        <f>IF(groupAttr!AX31=0,"",groupAttr!AX31)</f>
        <v/>
      </c>
      <c r="BA31" t="str">
        <f>IF(groupAttr!AY31=0,"",groupAttr!AY31)</f>
        <v/>
      </c>
      <c r="BB31" t="str">
        <f>IF(groupAttr!AZ31=0,"",groupAttr!AZ31)</f>
        <v/>
      </c>
      <c r="BC31" t="str">
        <f>IF(groupAttr!BA31=0,"",groupAttr!BA31)</f>
        <v/>
      </c>
      <c r="BD31" t="str">
        <f>IF(groupAttr!BB31=0,"",groupAttr!BB31)</f>
        <v/>
      </c>
      <c r="BE31" t="str">
        <f>IF(groupAttr!BC31=0,"",groupAttr!BC31)</f>
        <v/>
      </c>
      <c r="BF31" t="str">
        <f>IF(groupAttr!BD31=0,"",groupAttr!BD31)</f>
        <v/>
      </c>
      <c r="BG31" t="str">
        <f>IF(groupAttr!BE31=0,"",groupAttr!BE31)</f>
        <v/>
      </c>
      <c r="BH31" t="str">
        <f>IF(groupAttr!BF31=0,"",groupAttr!BF31)</f>
        <v/>
      </c>
      <c r="BI31" t="str">
        <f>IF(groupAttr!BG31=0,"",groupAttr!BG31)</f>
        <v/>
      </c>
      <c r="BJ31" t="str">
        <f>IF(groupAttr!BH31=0,"",groupAttr!BH31)</f>
        <v/>
      </c>
      <c r="BK31" t="str">
        <f>IF(groupAttr!BI31=0,"",groupAttr!BI31)</f>
        <v/>
      </c>
      <c r="BL31" t="str">
        <f>IF(groupAttr!BJ31=0,"",groupAttr!BJ31)</f>
        <v/>
      </c>
      <c r="BM31" t="str">
        <f>IF(groupAttr!BK31=0,"",groupAttr!BK31)</f>
        <v/>
      </c>
      <c r="BN31" t="str">
        <f>IF(groupAttr!BL31=0,"",groupAttr!BL31)</f>
        <v/>
      </c>
    </row>
    <row r="32" spans="1:66" x14ac:dyDescent="0.2">
      <c r="A32" t="str">
        <f>IF(B32=0,"", CONCATENATE("223/",groupAttr!B32,"|",groupText!V32,"|",groupText!AA32,":\-\",D32,D33,D34))</f>
        <v>223/寒冰套装|6|151/寒冰头盔|151/寒冰项链|151/寒冰指环|151/寒冰护腕|151/寒冰腰带|151/寒冰战靴:\-\250/穿戴[3]件效果\255/MaxHp: +10%\255/MaxMp: +10%\250/穿戴[4]件效果\255/MaxHp: +12%\255/MaxMp: +12%\250/穿戴[6]件效果\255/MaxHp: +18%\255/MaxMp: +18%\</v>
      </c>
      <c r="B32">
        <f>groupAttr!A32</f>
        <v>110</v>
      </c>
      <c r="C32" t="str">
        <f>groupAttr!B32</f>
        <v>寒冰套装</v>
      </c>
      <c r="D32" t="str">
        <f>"250/穿戴["&amp;groupAttr!C32&amp;"]件效果\" &amp;E32</f>
        <v>250/穿戴[3]件效果\255/MaxHp: +10%\255/MaxMp: +10%\</v>
      </c>
      <c r="E32" t="s">
        <v>1981</v>
      </c>
      <c r="F32">
        <f>IF(groupAttr!D32=0,"",groupAttr!D32)</f>
        <v>10</v>
      </c>
      <c r="G32">
        <f>IF(groupAttr!E32=0,"",groupAttr!E32)</f>
        <v>10</v>
      </c>
      <c r="H32" t="str">
        <f>IF(groupAttr!F32=0,"",groupAttr!F32)</f>
        <v/>
      </c>
      <c r="I32" t="str">
        <f>IF(groupAttr!G32=0,"",groupAttr!G32)</f>
        <v/>
      </c>
      <c r="J32" t="str">
        <f>IF(groupAttr!H32=0,"",groupAttr!H32)</f>
        <v/>
      </c>
      <c r="K32" t="str">
        <f>IF(groupAttr!I32=0,"",groupAttr!I32)</f>
        <v/>
      </c>
      <c r="L32" t="str">
        <f>IF(groupAttr!J32=0,"",groupAttr!J32)</f>
        <v/>
      </c>
      <c r="M32" t="str">
        <f>IF(groupAttr!K32=0,"",groupAttr!K32)</f>
        <v/>
      </c>
      <c r="N32" t="str">
        <f>IF(groupAttr!L32=0,"",groupAttr!L32)</f>
        <v/>
      </c>
      <c r="O32" t="str">
        <f>IF(groupAttr!M32=0,"",groupAttr!M32)</f>
        <v/>
      </c>
      <c r="P32" t="str">
        <f>IF(groupAttr!N32=0,"",groupAttr!N32)</f>
        <v/>
      </c>
      <c r="Q32" t="str">
        <f>IF(groupAttr!O32=0,"",groupAttr!O32)</f>
        <v/>
      </c>
      <c r="R32" t="str">
        <f>IF(groupAttr!P32=0,"",groupAttr!P32)</f>
        <v/>
      </c>
      <c r="S32" t="str">
        <f>IF(groupAttr!Q32=0,"",groupAttr!Q32)</f>
        <v/>
      </c>
      <c r="T32" t="str">
        <f>IF(groupAttr!R32=0,"",groupAttr!R32)</f>
        <v/>
      </c>
      <c r="U32" t="str">
        <f>IF(groupAttr!S32=0,"",groupAttr!S32)</f>
        <v/>
      </c>
      <c r="V32" t="str">
        <f>IF(groupAttr!T32=0,"",groupAttr!T32)</f>
        <v/>
      </c>
      <c r="W32" t="str">
        <f>IF(groupAttr!U32=0,"",groupAttr!U32)</f>
        <v/>
      </c>
      <c r="X32" t="str">
        <f>IF(groupAttr!V32=0,"",groupAttr!V32)</f>
        <v/>
      </c>
      <c r="Y32" t="str">
        <f>IF(groupAttr!W32=0,"",groupAttr!W32)</f>
        <v/>
      </c>
      <c r="Z32" t="str">
        <f>IF(groupAttr!X32=0,"",groupAttr!X32)</f>
        <v/>
      </c>
      <c r="AA32" t="str">
        <f>IF(groupAttr!Y32=0,"",groupAttr!Y32)</f>
        <v/>
      </c>
      <c r="AB32" t="str">
        <f>IF(groupAttr!Z32=0,"",groupAttr!Z32)</f>
        <v/>
      </c>
      <c r="AC32" t="str">
        <f>IF(groupAttr!AA32=0,"",groupAttr!AA32)</f>
        <v/>
      </c>
      <c r="AD32" t="str">
        <f>IF(groupAttr!AB32=0,"",groupAttr!AB32)</f>
        <v/>
      </c>
      <c r="AE32" t="str">
        <f>IF(groupAttr!AC32=0,"",groupAttr!AC32)</f>
        <v/>
      </c>
      <c r="AF32" t="str">
        <f>IF(groupAttr!AD32=0,"",groupAttr!AD32)</f>
        <v/>
      </c>
      <c r="AG32" t="str">
        <f>IF(groupAttr!AE32=0,"",groupAttr!AE32)</f>
        <v/>
      </c>
      <c r="AH32" t="str">
        <f>IF(groupAttr!AF32=0,"",groupAttr!AF32)</f>
        <v/>
      </c>
      <c r="AI32" t="str">
        <f>IF(groupAttr!AG32=0,"",groupAttr!AG32)</f>
        <v/>
      </c>
      <c r="AJ32" t="str">
        <f>IF(groupAttr!AH32=0,"",groupAttr!AH32)</f>
        <v/>
      </c>
      <c r="AK32" t="str">
        <f>IF(groupAttr!AI32=0,"",groupAttr!AI32)</f>
        <v/>
      </c>
      <c r="AL32" t="str">
        <f>IF(groupAttr!AJ32=0,"",groupAttr!AJ32)</f>
        <v/>
      </c>
      <c r="AM32" t="str">
        <f>IF(groupAttr!AK32=0,"",groupAttr!AK32)</f>
        <v/>
      </c>
      <c r="AN32" t="str">
        <f>IF(groupAttr!AL32=0,"",groupAttr!AL32)</f>
        <v/>
      </c>
      <c r="AO32" t="str">
        <f>IF(groupAttr!AM32=0,"",groupAttr!AM32)</f>
        <v/>
      </c>
      <c r="AP32" t="str">
        <f>IF(groupAttr!AN32=0,"",groupAttr!AN32)</f>
        <v/>
      </c>
      <c r="AQ32" t="str">
        <f>IF(groupAttr!AO32=0,"",groupAttr!AO32)</f>
        <v/>
      </c>
      <c r="AR32" t="str">
        <f>IF(groupAttr!AP32=0,"",groupAttr!AP32)</f>
        <v/>
      </c>
      <c r="AS32" t="str">
        <f>IF(groupAttr!AQ32=0,"",groupAttr!AQ32)</f>
        <v/>
      </c>
      <c r="AT32" t="str">
        <f>IF(groupAttr!AR32=0,"",groupAttr!AR32)</f>
        <v/>
      </c>
      <c r="AU32" t="str">
        <f>IF(groupAttr!AS32=0,"",groupAttr!AS32)</f>
        <v/>
      </c>
      <c r="AV32" t="str">
        <f>IF(groupAttr!AT32=0,"",groupAttr!AT32)</f>
        <v/>
      </c>
      <c r="AW32" t="str">
        <f>IF(groupAttr!AU32=0,"",groupAttr!AU32)</f>
        <v/>
      </c>
      <c r="AX32" t="str">
        <f>IF(groupAttr!AV32=0,"",groupAttr!AV32)</f>
        <v/>
      </c>
      <c r="AY32" t="str">
        <f>IF(groupAttr!AW32=0,"",groupAttr!AW32)</f>
        <v/>
      </c>
      <c r="AZ32" t="str">
        <f>IF(groupAttr!AX32=0,"",groupAttr!AX32)</f>
        <v/>
      </c>
      <c r="BA32" t="str">
        <f>IF(groupAttr!AY32=0,"",groupAttr!AY32)</f>
        <v/>
      </c>
      <c r="BB32" t="str">
        <f>IF(groupAttr!AZ32=0,"",groupAttr!AZ32)</f>
        <v/>
      </c>
      <c r="BC32" t="str">
        <f>IF(groupAttr!BA32=0,"",groupAttr!BA32)</f>
        <v/>
      </c>
      <c r="BD32" t="str">
        <f>IF(groupAttr!BB32=0,"",groupAttr!BB32)</f>
        <v/>
      </c>
      <c r="BE32" t="str">
        <f>IF(groupAttr!BC32=0,"",groupAttr!BC32)</f>
        <v/>
      </c>
      <c r="BF32" t="str">
        <f>IF(groupAttr!BD32=0,"",groupAttr!BD32)</f>
        <v/>
      </c>
      <c r="BG32" t="str">
        <f>IF(groupAttr!BE32=0,"",groupAttr!BE32)</f>
        <v/>
      </c>
      <c r="BH32" t="str">
        <f>IF(groupAttr!BF32=0,"",groupAttr!BF32)</f>
        <v/>
      </c>
      <c r="BI32" t="str">
        <f>IF(groupAttr!BG32=0,"",groupAttr!BG32)</f>
        <v/>
      </c>
      <c r="BJ32" t="str">
        <f>IF(groupAttr!BH32=0,"",groupAttr!BH32)</f>
        <v/>
      </c>
      <c r="BK32" t="str">
        <f>IF(groupAttr!BI32=0,"",groupAttr!BI32)</f>
        <v/>
      </c>
      <c r="BL32" t="str">
        <f>IF(groupAttr!BJ32=0,"",groupAttr!BJ32)</f>
        <v/>
      </c>
      <c r="BM32" t="str">
        <f>IF(groupAttr!BK32=0,"",groupAttr!BK32)</f>
        <v/>
      </c>
      <c r="BN32" t="str">
        <f>IF(groupAttr!BL32=0,"",groupAttr!BL32)</f>
        <v/>
      </c>
    </row>
    <row r="33" spans="1:66" x14ac:dyDescent="0.2">
      <c r="A33" t="str">
        <f>IF(B33=0,"", CONCATENATE("223/",groupAttr!B33,"|",groupText!V33,"|",groupText!AA33,":\-\",D33,D34,D35))</f>
        <v/>
      </c>
      <c r="B33">
        <v>0</v>
      </c>
      <c r="C33" t="str">
        <f>groupAttr!B33</f>
        <v>寒冰套装</v>
      </c>
      <c r="D33" t="str">
        <f>"250/穿戴["&amp;groupAttr!C33&amp;"]件效果\" &amp;E33</f>
        <v>250/穿戴[4]件效果\255/MaxHp: +12%\255/MaxMp: +12%\</v>
      </c>
      <c r="E33" t="s">
        <v>1982</v>
      </c>
      <c r="F33">
        <f>IF(groupAttr!D33=0,"",groupAttr!D33)</f>
        <v>12</v>
      </c>
      <c r="G33">
        <f>IF(groupAttr!E33=0,"",groupAttr!E33)</f>
        <v>12</v>
      </c>
      <c r="H33" t="str">
        <f>IF(groupAttr!F33=0,"",groupAttr!F33)</f>
        <v/>
      </c>
      <c r="I33" t="str">
        <f>IF(groupAttr!G33=0,"",groupAttr!G33)</f>
        <v/>
      </c>
      <c r="J33" t="str">
        <f>IF(groupAttr!H33=0,"",groupAttr!H33)</f>
        <v/>
      </c>
      <c r="K33" t="str">
        <f>IF(groupAttr!I33=0,"",groupAttr!I33)</f>
        <v/>
      </c>
      <c r="L33" t="str">
        <f>IF(groupAttr!J33=0,"",groupAttr!J33)</f>
        <v/>
      </c>
      <c r="M33" t="str">
        <f>IF(groupAttr!K33=0,"",groupAttr!K33)</f>
        <v/>
      </c>
      <c r="N33" t="str">
        <f>IF(groupAttr!L33=0,"",groupAttr!L33)</f>
        <v/>
      </c>
      <c r="O33" t="str">
        <f>IF(groupAttr!M33=0,"",groupAttr!M33)</f>
        <v/>
      </c>
      <c r="P33" t="str">
        <f>IF(groupAttr!N33=0,"",groupAttr!N33)</f>
        <v/>
      </c>
      <c r="Q33" t="str">
        <f>IF(groupAttr!O33=0,"",groupAttr!O33)</f>
        <v/>
      </c>
      <c r="R33" t="str">
        <f>IF(groupAttr!P33=0,"",groupAttr!P33)</f>
        <v/>
      </c>
      <c r="S33" t="str">
        <f>IF(groupAttr!Q33=0,"",groupAttr!Q33)</f>
        <v/>
      </c>
      <c r="T33" t="str">
        <f>IF(groupAttr!R33=0,"",groupAttr!R33)</f>
        <v/>
      </c>
      <c r="U33" t="str">
        <f>IF(groupAttr!S33=0,"",groupAttr!S33)</f>
        <v/>
      </c>
      <c r="V33" t="str">
        <f>IF(groupAttr!T33=0,"",groupAttr!T33)</f>
        <v/>
      </c>
      <c r="W33" t="str">
        <f>IF(groupAttr!U33=0,"",groupAttr!U33)</f>
        <v/>
      </c>
      <c r="X33" t="str">
        <f>IF(groupAttr!V33=0,"",groupAttr!V33)</f>
        <v/>
      </c>
      <c r="Y33" t="str">
        <f>IF(groupAttr!W33=0,"",groupAttr!W33)</f>
        <v/>
      </c>
      <c r="Z33" t="str">
        <f>IF(groupAttr!X33=0,"",groupAttr!X33)</f>
        <v/>
      </c>
      <c r="AA33" t="str">
        <f>IF(groupAttr!Y33=0,"",groupAttr!Y33)</f>
        <v/>
      </c>
      <c r="AB33" t="str">
        <f>IF(groupAttr!Z33=0,"",groupAttr!Z33)</f>
        <v/>
      </c>
      <c r="AC33" t="str">
        <f>IF(groupAttr!AA33=0,"",groupAttr!AA33)</f>
        <v/>
      </c>
      <c r="AD33" t="str">
        <f>IF(groupAttr!AB33=0,"",groupAttr!AB33)</f>
        <v/>
      </c>
      <c r="AE33" t="str">
        <f>IF(groupAttr!AC33=0,"",groupAttr!AC33)</f>
        <v/>
      </c>
      <c r="AF33" t="str">
        <f>IF(groupAttr!AD33=0,"",groupAttr!AD33)</f>
        <v/>
      </c>
      <c r="AG33" t="str">
        <f>IF(groupAttr!AE33=0,"",groupAttr!AE33)</f>
        <v/>
      </c>
      <c r="AH33" t="str">
        <f>IF(groupAttr!AF33=0,"",groupAttr!AF33)</f>
        <v/>
      </c>
      <c r="AI33" t="str">
        <f>IF(groupAttr!AG33=0,"",groupAttr!AG33)</f>
        <v/>
      </c>
      <c r="AJ33" t="str">
        <f>IF(groupAttr!AH33=0,"",groupAttr!AH33)</f>
        <v/>
      </c>
      <c r="AK33" t="str">
        <f>IF(groupAttr!AI33=0,"",groupAttr!AI33)</f>
        <v/>
      </c>
      <c r="AL33" t="str">
        <f>IF(groupAttr!AJ33=0,"",groupAttr!AJ33)</f>
        <v/>
      </c>
      <c r="AM33" t="str">
        <f>IF(groupAttr!AK33=0,"",groupAttr!AK33)</f>
        <v/>
      </c>
      <c r="AN33" t="str">
        <f>IF(groupAttr!AL33=0,"",groupAttr!AL33)</f>
        <v/>
      </c>
      <c r="AO33" t="str">
        <f>IF(groupAttr!AM33=0,"",groupAttr!AM33)</f>
        <v/>
      </c>
      <c r="AP33" t="str">
        <f>IF(groupAttr!AN33=0,"",groupAttr!AN33)</f>
        <v/>
      </c>
      <c r="AQ33" t="str">
        <f>IF(groupAttr!AO33=0,"",groupAttr!AO33)</f>
        <v/>
      </c>
      <c r="AR33" t="str">
        <f>IF(groupAttr!AP33=0,"",groupAttr!AP33)</f>
        <v/>
      </c>
      <c r="AS33" t="str">
        <f>IF(groupAttr!AQ33=0,"",groupAttr!AQ33)</f>
        <v/>
      </c>
      <c r="AT33" t="str">
        <f>IF(groupAttr!AR33=0,"",groupAttr!AR33)</f>
        <v/>
      </c>
      <c r="AU33" t="str">
        <f>IF(groupAttr!AS33=0,"",groupAttr!AS33)</f>
        <v/>
      </c>
      <c r="AV33" t="str">
        <f>IF(groupAttr!AT33=0,"",groupAttr!AT33)</f>
        <v/>
      </c>
      <c r="AW33" t="str">
        <f>IF(groupAttr!AU33=0,"",groupAttr!AU33)</f>
        <v/>
      </c>
      <c r="AX33" t="str">
        <f>IF(groupAttr!AV33=0,"",groupAttr!AV33)</f>
        <v/>
      </c>
      <c r="AY33" t="str">
        <f>IF(groupAttr!AW33=0,"",groupAttr!AW33)</f>
        <v/>
      </c>
      <c r="AZ33" t="str">
        <f>IF(groupAttr!AX33=0,"",groupAttr!AX33)</f>
        <v/>
      </c>
      <c r="BA33" t="str">
        <f>IF(groupAttr!AY33=0,"",groupAttr!AY33)</f>
        <v/>
      </c>
      <c r="BB33" t="str">
        <f>IF(groupAttr!AZ33=0,"",groupAttr!AZ33)</f>
        <v/>
      </c>
      <c r="BC33" t="str">
        <f>IF(groupAttr!BA33=0,"",groupAttr!BA33)</f>
        <v/>
      </c>
      <c r="BD33" t="str">
        <f>IF(groupAttr!BB33=0,"",groupAttr!BB33)</f>
        <v/>
      </c>
      <c r="BE33" t="str">
        <f>IF(groupAttr!BC33=0,"",groupAttr!BC33)</f>
        <v/>
      </c>
      <c r="BF33" t="str">
        <f>IF(groupAttr!BD33=0,"",groupAttr!BD33)</f>
        <v/>
      </c>
      <c r="BG33" t="str">
        <f>IF(groupAttr!BE33=0,"",groupAttr!BE33)</f>
        <v/>
      </c>
      <c r="BH33" t="str">
        <f>IF(groupAttr!BF33=0,"",groupAttr!BF33)</f>
        <v/>
      </c>
      <c r="BI33" t="str">
        <f>IF(groupAttr!BG33=0,"",groupAttr!BG33)</f>
        <v/>
      </c>
      <c r="BJ33" t="str">
        <f>IF(groupAttr!BH33=0,"",groupAttr!BH33)</f>
        <v/>
      </c>
      <c r="BK33" t="str">
        <f>IF(groupAttr!BI33=0,"",groupAttr!BI33)</f>
        <v/>
      </c>
      <c r="BL33" t="str">
        <f>IF(groupAttr!BJ33=0,"",groupAttr!BJ33)</f>
        <v/>
      </c>
      <c r="BM33" t="str">
        <f>IF(groupAttr!BK33=0,"",groupAttr!BK33)</f>
        <v/>
      </c>
      <c r="BN33" t="str">
        <f>IF(groupAttr!BL33=0,"",groupAttr!BL33)</f>
        <v/>
      </c>
    </row>
    <row r="34" spans="1:66" x14ac:dyDescent="0.2">
      <c r="A34" t="str">
        <f>IF(B34=0,"", CONCATENATE("223/",groupAttr!B34,"|",groupText!V34,"|",groupText!AA34,":\-\",D34,D35,D36))</f>
        <v/>
      </c>
      <c r="B34">
        <v>0</v>
      </c>
      <c r="C34" t="str">
        <f>groupAttr!B34</f>
        <v>寒冰套装</v>
      </c>
      <c r="D34" t="str">
        <f>"250/穿戴["&amp;groupAttr!C34&amp;"]件效果\" &amp;E34</f>
        <v>250/穿戴[6]件效果\255/MaxHp: +18%\255/MaxMp: +18%\</v>
      </c>
      <c r="E34" t="s">
        <v>1983</v>
      </c>
      <c r="F34">
        <f>IF(groupAttr!D34=0,"",groupAttr!D34)</f>
        <v>18</v>
      </c>
      <c r="G34">
        <f>IF(groupAttr!E34=0,"",groupAttr!E34)</f>
        <v>18</v>
      </c>
      <c r="H34" t="str">
        <f>IF(groupAttr!F34=0,"",groupAttr!F34)</f>
        <v/>
      </c>
      <c r="I34" t="str">
        <f>IF(groupAttr!G34=0,"",groupAttr!G34)</f>
        <v/>
      </c>
      <c r="J34" t="str">
        <f>IF(groupAttr!H34=0,"",groupAttr!H34)</f>
        <v/>
      </c>
      <c r="K34" t="str">
        <f>IF(groupAttr!I34=0,"",groupAttr!I34)</f>
        <v/>
      </c>
      <c r="L34" t="str">
        <f>IF(groupAttr!J34=0,"",groupAttr!J34)</f>
        <v/>
      </c>
      <c r="M34" t="str">
        <f>IF(groupAttr!K34=0,"",groupAttr!K34)</f>
        <v/>
      </c>
      <c r="N34" t="str">
        <f>IF(groupAttr!L34=0,"",groupAttr!L34)</f>
        <v/>
      </c>
      <c r="O34" t="str">
        <f>IF(groupAttr!M34=0,"",groupAttr!M34)</f>
        <v/>
      </c>
      <c r="P34" t="str">
        <f>IF(groupAttr!N34=0,"",groupAttr!N34)</f>
        <v/>
      </c>
      <c r="Q34" t="str">
        <f>IF(groupAttr!O34=0,"",groupAttr!O34)</f>
        <v/>
      </c>
      <c r="R34" t="str">
        <f>IF(groupAttr!P34=0,"",groupAttr!P34)</f>
        <v/>
      </c>
      <c r="S34" t="str">
        <f>IF(groupAttr!Q34=0,"",groupAttr!Q34)</f>
        <v/>
      </c>
      <c r="T34" t="str">
        <f>IF(groupAttr!R34=0,"",groupAttr!R34)</f>
        <v/>
      </c>
      <c r="U34" t="str">
        <f>IF(groupAttr!S34=0,"",groupAttr!S34)</f>
        <v/>
      </c>
      <c r="V34" t="str">
        <f>IF(groupAttr!T34=0,"",groupAttr!T34)</f>
        <v/>
      </c>
      <c r="W34" t="str">
        <f>IF(groupAttr!U34=0,"",groupAttr!U34)</f>
        <v/>
      </c>
      <c r="X34" t="str">
        <f>IF(groupAttr!V34=0,"",groupAttr!V34)</f>
        <v/>
      </c>
      <c r="Y34" t="str">
        <f>IF(groupAttr!W34=0,"",groupAttr!W34)</f>
        <v/>
      </c>
      <c r="Z34" t="str">
        <f>IF(groupAttr!X34=0,"",groupAttr!X34)</f>
        <v/>
      </c>
      <c r="AA34" t="str">
        <f>IF(groupAttr!Y34=0,"",groupAttr!Y34)</f>
        <v/>
      </c>
      <c r="AB34" t="str">
        <f>IF(groupAttr!Z34=0,"",groupAttr!Z34)</f>
        <v/>
      </c>
      <c r="AC34" t="str">
        <f>IF(groupAttr!AA34=0,"",groupAttr!AA34)</f>
        <v/>
      </c>
      <c r="AD34" t="str">
        <f>IF(groupAttr!AB34=0,"",groupAttr!AB34)</f>
        <v/>
      </c>
      <c r="AE34" t="str">
        <f>IF(groupAttr!AC34=0,"",groupAttr!AC34)</f>
        <v/>
      </c>
      <c r="AF34" t="str">
        <f>IF(groupAttr!AD34=0,"",groupAttr!AD34)</f>
        <v/>
      </c>
      <c r="AG34" t="str">
        <f>IF(groupAttr!AE34=0,"",groupAttr!AE34)</f>
        <v/>
      </c>
      <c r="AH34" t="str">
        <f>IF(groupAttr!AF34=0,"",groupAttr!AF34)</f>
        <v/>
      </c>
      <c r="AI34" t="str">
        <f>IF(groupAttr!AG34=0,"",groupAttr!AG34)</f>
        <v/>
      </c>
      <c r="AJ34" t="str">
        <f>IF(groupAttr!AH34=0,"",groupAttr!AH34)</f>
        <v/>
      </c>
      <c r="AK34" t="str">
        <f>IF(groupAttr!AI34=0,"",groupAttr!AI34)</f>
        <v/>
      </c>
      <c r="AL34" t="str">
        <f>IF(groupAttr!AJ34=0,"",groupAttr!AJ34)</f>
        <v/>
      </c>
      <c r="AM34" t="str">
        <f>IF(groupAttr!AK34=0,"",groupAttr!AK34)</f>
        <v/>
      </c>
      <c r="AN34" t="str">
        <f>IF(groupAttr!AL34=0,"",groupAttr!AL34)</f>
        <v/>
      </c>
      <c r="AO34" t="str">
        <f>IF(groupAttr!AM34=0,"",groupAttr!AM34)</f>
        <v/>
      </c>
      <c r="AP34" t="str">
        <f>IF(groupAttr!AN34=0,"",groupAttr!AN34)</f>
        <v/>
      </c>
      <c r="AQ34" t="str">
        <f>IF(groupAttr!AO34=0,"",groupAttr!AO34)</f>
        <v/>
      </c>
      <c r="AR34" t="str">
        <f>IF(groupAttr!AP34=0,"",groupAttr!AP34)</f>
        <v/>
      </c>
      <c r="AS34" t="str">
        <f>IF(groupAttr!AQ34=0,"",groupAttr!AQ34)</f>
        <v/>
      </c>
      <c r="AT34" t="str">
        <f>IF(groupAttr!AR34=0,"",groupAttr!AR34)</f>
        <v/>
      </c>
      <c r="AU34" t="str">
        <f>IF(groupAttr!AS34=0,"",groupAttr!AS34)</f>
        <v/>
      </c>
      <c r="AV34" t="str">
        <f>IF(groupAttr!AT34=0,"",groupAttr!AT34)</f>
        <v/>
      </c>
      <c r="AW34" t="str">
        <f>IF(groupAttr!AU34=0,"",groupAttr!AU34)</f>
        <v/>
      </c>
      <c r="AX34" t="str">
        <f>IF(groupAttr!AV34=0,"",groupAttr!AV34)</f>
        <v/>
      </c>
      <c r="AY34" t="str">
        <f>IF(groupAttr!AW34=0,"",groupAttr!AW34)</f>
        <v/>
      </c>
      <c r="AZ34" t="str">
        <f>IF(groupAttr!AX34=0,"",groupAttr!AX34)</f>
        <v/>
      </c>
      <c r="BA34" t="str">
        <f>IF(groupAttr!AY34=0,"",groupAttr!AY34)</f>
        <v/>
      </c>
      <c r="BB34" t="str">
        <f>IF(groupAttr!AZ34=0,"",groupAttr!AZ34)</f>
        <v/>
      </c>
      <c r="BC34" t="str">
        <f>IF(groupAttr!BA34=0,"",groupAttr!BA34)</f>
        <v/>
      </c>
      <c r="BD34" t="str">
        <f>IF(groupAttr!BB34=0,"",groupAttr!BB34)</f>
        <v/>
      </c>
      <c r="BE34" t="str">
        <f>IF(groupAttr!BC34=0,"",groupAttr!BC34)</f>
        <v/>
      </c>
      <c r="BF34" t="str">
        <f>IF(groupAttr!BD34=0,"",groupAttr!BD34)</f>
        <v/>
      </c>
      <c r="BG34" t="str">
        <f>IF(groupAttr!BE34=0,"",groupAttr!BE34)</f>
        <v/>
      </c>
      <c r="BH34" t="str">
        <f>IF(groupAttr!BF34=0,"",groupAttr!BF34)</f>
        <v/>
      </c>
      <c r="BI34" t="str">
        <f>IF(groupAttr!BG34=0,"",groupAttr!BG34)</f>
        <v/>
      </c>
      <c r="BJ34" t="str">
        <f>IF(groupAttr!BH34=0,"",groupAttr!BH34)</f>
        <v/>
      </c>
      <c r="BK34" t="str">
        <f>IF(groupAttr!BI34=0,"",groupAttr!BI34)</f>
        <v/>
      </c>
      <c r="BL34" t="str">
        <f>IF(groupAttr!BJ34=0,"",groupAttr!BJ34)</f>
        <v/>
      </c>
      <c r="BM34" t="str">
        <f>IF(groupAttr!BK34=0,"",groupAttr!BK34)</f>
        <v/>
      </c>
      <c r="BN34" t="str">
        <f>IF(groupAttr!BL34=0,"",groupAttr!BL34)</f>
        <v/>
      </c>
    </row>
    <row r="35" spans="1:66" x14ac:dyDescent="0.2">
      <c r="A35" t="str">
        <f>IF(B35=0,"", CONCATENATE("223/",groupAttr!B35,"|",groupText!V35,"|",groupText!AA35,":\-\",D35,D36,D37))</f>
        <v>223/轩辕套装|6|151/轩辕头盔|151/轩辕项链|151/轩辕戒指|151/轩辕护腕|151/轩辕腰带|151/轩辕战靴:\-\250/穿戴[3]件效果\255/MaxHp:  +6%\255/MaxMp:  +6%\255/MaxMp:  +16%\255/全属性: +30\250/穿戴[4]件效果\70/防麻痹,防止对方麻痹戒指效果\250/穿戴[6]件效果\255/全属性: +10%</v>
      </c>
      <c r="B35">
        <f>groupAttr!A35</f>
        <v>111</v>
      </c>
      <c r="C35" t="str">
        <f>groupAttr!B35</f>
        <v>轩辕套装</v>
      </c>
      <c r="D35" t="str">
        <f>"250/穿戴["&amp;groupAttr!C35&amp;"]件效果\" &amp;E35</f>
        <v>250/穿戴[3]件效果\255/MaxHp:  +6%\255/MaxMp:  +6%\255/MaxMp:  +16%\255/全属性: +30\</v>
      </c>
      <c r="E35" t="s">
        <v>1999</v>
      </c>
      <c r="F35">
        <f>IF(groupAttr!D35=0,"",groupAttr!D35)</f>
        <v>6</v>
      </c>
      <c r="G35">
        <f>IF(groupAttr!E35=0,"",groupAttr!E35)</f>
        <v>6</v>
      </c>
      <c r="H35" t="str">
        <f>IF(groupAttr!F35=0,"",groupAttr!F35)</f>
        <v/>
      </c>
      <c r="I35" t="str">
        <f>IF(groupAttr!G35=0,"",groupAttr!G35)</f>
        <v/>
      </c>
      <c r="J35" t="str">
        <f>IF(groupAttr!H35=0,"",groupAttr!H35)</f>
        <v/>
      </c>
      <c r="K35" t="str">
        <f>IF(groupAttr!I35=0,"",groupAttr!I35)</f>
        <v/>
      </c>
      <c r="L35" t="str">
        <f>IF(groupAttr!J35=0,"",groupAttr!J35)</f>
        <v/>
      </c>
      <c r="M35" t="str">
        <f>IF(groupAttr!K35=0,"",groupAttr!K35)</f>
        <v/>
      </c>
      <c r="N35" t="str">
        <f>IF(groupAttr!L35=0,"",groupAttr!L35)</f>
        <v/>
      </c>
      <c r="O35" t="str">
        <f>IF(groupAttr!M35=0,"",groupAttr!M35)</f>
        <v/>
      </c>
      <c r="P35" t="str">
        <f>IF(groupAttr!N35=0,"",groupAttr!N35)</f>
        <v/>
      </c>
      <c r="Q35" t="str">
        <f>IF(groupAttr!O35=0,"",groupAttr!O35)</f>
        <v/>
      </c>
      <c r="R35" t="str">
        <f>IF(groupAttr!P35=0,"",groupAttr!P35)</f>
        <v/>
      </c>
      <c r="S35" t="str">
        <f>IF(groupAttr!Q35=0,"",groupAttr!Q35)</f>
        <v/>
      </c>
      <c r="T35" t="str">
        <f>IF(groupAttr!R35=0,"",groupAttr!R35)</f>
        <v/>
      </c>
      <c r="U35" t="str">
        <f>IF(groupAttr!S35=0,"",groupAttr!S35)</f>
        <v/>
      </c>
      <c r="V35" t="str">
        <f>IF(groupAttr!T35=0,"",groupAttr!T35)</f>
        <v/>
      </c>
      <c r="W35" t="str">
        <f>IF(groupAttr!U35=0,"",groupAttr!U35)</f>
        <v/>
      </c>
      <c r="X35" t="str">
        <f>IF(groupAttr!V35=0,"",groupAttr!V35)</f>
        <v/>
      </c>
      <c r="Y35" t="str">
        <f>IF(groupAttr!W35=0,"",groupAttr!W35)</f>
        <v/>
      </c>
      <c r="Z35" t="str">
        <f>IF(groupAttr!X35=0,"",groupAttr!X35)</f>
        <v/>
      </c>
      <c r="AA35" t="str">
        <f>IF(groupAttr!Y35=0,"",groupAttr!Y35)</f>
        <v/>
      </c>
      <c r="AB35" t="str">
        <f>IF(groupAttr!Z35=0,"",groupAttr!Z35)</f>
        <v/>
      </c>
      <c r="AC35" t="str">
        <f>IF(groupAttr!AA35=0,"",groupAttr!AA35)</f>
        <v/>
      </c>
      <c r="AD35" t="str">
        <f>IF(groupAttr!AB35=0,"",groupAttr!AB35)</f>
        <v/>
      </c>
      <c r="AE35" t="str">
        <f>IF(groupAttr!AC35=0,"",groupAttr!AC35)</f>
        <v/>
      </c>
      <c r="AF35" t="str">
        <f>IF(groupAttr!AD35=0,"",groupAttr!AD35)</f>
        <v/>
      </c>
      <c r="AG35">
        <f>IF(groupAttr!AE35=0,"",groupAttr!AE35)</f>
        <v>30</v>
      </c>
      <c r="AH35">
        <f>IF(groupAttr!AF35=0,"",groupAttr!AF35)</f>
        <v>30</v>
      </c>
      <c r="AI35">
        <f>IF(groupAttr!AG35=0,"",groupAttr!AG35)</f>
        <v>30</v>
      </c>
      <c r="AJ35">
        <f>IF(groupAttr!AH35=0,"",groupAttr!AH35)</f>
        <v>30</v>
      </c>
      <c r="AK35">
        <f>IF(groupAttr!AI35=0,"",groupAttr!AI35)</f>
        <v>30</v>
      </c>
      <c r="AL35">
        <f>IF(groupAttr!AJ35=0,"",groupAttr!AJ35)</f>
        <v>30</v>
      </c>
      <c r="AM35" t="str">
        <f>IF(groupAttr!AK35=0,"",groupAttr!AK35)</f>
        <v/>
      </c>
      <c r="AN35" t="str">
        <f>IF(groupAttr!AL35=0,"",groupAttr!AL35)</f>
        <v/>
      </c>
      <c r="AO35" t="str">
        <f>IF(groupAttr!AM35=0,"",groupAttr!AM35)</f>
        <v/>
      </c>
      <c r="AP35" t="str">
        <f>IF(groupAttr!AN35=0,"",groupAttr!AN35)</f>
        <v/>
      </c>
      <c r="AQ35" t="str">
        <f>IF(groupAttr!AO35=0,"",groupAttr!AO35)</f>
        <v/>
      </c>
      <c r="AR35" t="str">
        <f>IF(groupAttr!AP35=0,"",groupAttr!AP35)</f>
        <v/>
      </c>
      <c r="AS35" t="str">
        <f>IF(groupAttr!AQ35=0,"",groupAttr!AQ35)</f>
        <v/>
      </c>
      <c r="AT35" t="str">
        <f>IF(groupAttr!AR35=0,"",groupAttr!AR35)</f>
        <v/>
      </c>
      <c r="AU35" t="str">
        <f>IF(groupAttr!AS35=0,"",groupAttr!AS35)</f>
        <v/>
      </c>
      <c r="AV35" t="str">
        <f>IF(groupAttr!AT35=0,"",groupAttr!AT35)</f>
        <v/>
      </c>
      <c r="AW35" t="str">
        <f>IF(groupAttr!AU35=0,"",groupAttr!AU35)</f>
        <v/>
      </c>
      <c r="AX35" t="str">
        <f>IF(groupAttr!AV35=0,"",groupAttr!AV35)</f>
        <v/>
      </c>
      <c r="AY35" t="str">
        <f>IF(groupAttr!AW35=0,"",groupAttr!AW35)</f>
        <v/>
      </c>
      <c r="AZ35" t="str">
        <f>IF(groupAttr!AX35=0,"",groupAttr!AX35)</f>
        <v/>
      </c>
      <c r="BA35" t="str">
        <f>IF(groupAttr!AY35=0,"",groupAttr!AY35)</f>
        <v/>
      </c>
      <c r="BB35" t="str">
        <f>IF(groupAttr!AZ35=0,"",groupAttr!AZ35)</f>
        <v/>
      </c>
      <c r="BC35" t="str">
        <f>IF(groupAttr!BA35=0,"",groupAttr!BA35)</f>
        <v/>
      </c>
      <c r="BD35" t="str">
        <f>IF(groupAttr!BB35=0,"",groupAttr!BB35)</f>
        <v/>
      </c>
      <c r="BE35" t="str">
        <f>IF(groupAttr!BC35=0,"",groupAttr!BC35)</f>
        <v/>
      </c>
      <c r="BF35" t="str">
        <f>IF(groupAttr!BD35=0,"",groupAttr!BD35)</f>
        <v/>
      </c>
      <c r="BG35" t="str">
        <f>IF(groupAttr!BE35=0,"",groupAttr!BE35)</f>
        <v/>
      </c>
      <c r="BH35" t="str">
        <f>IF(groupAttr!BF35=0,"",groupAttr!BF35)</f>
        <v/>
      </c>
      <c r="BI35" t="str">
        <f>IF(groupAttr!BG35=0,"",groupAttr!BG35)</f>
        <v/>
      </c>
      <c r="BJ35" t="str">
        <f>IF(groupAttr!BH35=0,"",groupAttr!BH35)</f>
        <v/>
      </c>
      <c r="BK35" t="str">
        <f>IF(groupAttr!BI35=0,"",groupAttr!BI35)</f>
        <v/>
      </c>
      <c r="BL35" t="str">
        <f>IF(groupAttr!BJ35=0,"",groupAttr!BJ35)</f>
        <v/>
      </c>
      <c r="BM35" t="str">
        <f>IF(groupAttr!BK35=0,"",groupAttr!BK35)</f>
        <v/>
      </c>
      <c r="BN35" t="str">
        <f>IF(groupAttr!BL35=0,"",groupAttr!BL35)</f>
        <v/>
      </c>
    </row>
    <row r="36" spans="1:66" x14ac:dyDescent="0.2">
      <c r="A36" t="str">
        <f>IF(B36=0,"", CONCATENATE("223/",groupAttr!B36,"|",groupText!V36,"|",groupText!AA36,":\-\",D36,D37,D38))</f>
        <v/>
      </c>
      <c r="B36">
        <v>0</v>
      </c>
      <c r="C36" t="str">
        <f>groupAttr!B36</f>
        <v>轩辕套装</v>
      </c>
      <c r="D36" t="str">
        <f>"250/穿戴["&amp;groupAttr!C36&amp;"]件效果\" &amp;E36</f>
        <v>250/穿戴[4]件效果\70/防麻痹,防止对方麻痹戒指效果\</v>
      </c>
      <c r="E36" t="s">
        <v>1984</v>
      </c>
      <c r="F36" t="str">
        <f>IF(groupAttr!D36=0,"",groupAttr!D36)</f>
        <v/>
      </c>
      <c r="G36" t="str">
        <f>IF(groupAttr!E36=0,"",groupAttr!E36)</f>
        <v/>
      </c>
      <c r="H36" t="str">
        <f>IF(groupAttr!F36=0,"",groupAttr!F36)</f>
        <v/>
      </c>
      <c r="I36" t="str">
        <f>IF(groupAttr!G36=0,"",groupAttr!G36)</f>
        <v/>
      </c>
      <c r="J36" t="str">
        <f>IF(groupAttr!H36=0,"",groupAttr!H36)</f>
        <v/>
      </c>
      <c r="K36" t="str">
        <f>IF(groupAttr!I36=0,"",groupAttr!I36)</f>
        <v/>
      </c>
      <c r="L36" t="str">
        <f>IF(groupAttr!J36=0,"",groupAttr!J36)</f>
        <v/>
      </c>
      <c r="M36" t="str">
        <f>IF(groupAttr!K36=0,"",groupAttr!K36)</f>
        <v/>
      </c>
      <c r="N36" t="str">
        <f>IF(groupAttr!L36=0,"",groupAttr!L36)</f>
        <v/>
      </c>
      <c r="O36" t="str">
        <f>IF(groupAttr!M36=0,"",groupAttr!M36)</f>
        <v/>
      </c>
      <c r="P36" t="str">
        <f>IF(groupAttr!N36=0,"",groupAttr!N36)</f>
        <v/>
      </c>
      <c r="Q36" t="str">
        <f>IF(groupAttr!O36=0,"",groupAttr!O36)</f>
        <v/>
      </c>
      <c r="R36" t="str">
        <f>IF(groupAttr!P36=0,"",groupAttr!P36)</f>
        <v/>
      </c>
      <c r="S36" t="str">
        <f>IF(groupAttr!Q36=0,"",groupAttr!Q36)</f>
        <v/>
      </c>
      <c r="T36" t="str">
        <f>IF(groupAttr!R36=0,"",groupAttr!R36)</f>
        <v/>
      </c>
      <c r="U36" t="str">
        <f>IF(groupAttr!S36=0,"",groupAttr!S36)</f>
        <v/>
      </c>
      <c r="V36" t="str">
        <f>IF(groupAttr!T36=0,"",groupAttr!T36)</f>
        <v/>
      </c>
      <c r="W36" t="str">
        <f>IF(groupAttr!U36=0,"",groupAttr!U36)</f>
        <v/>
      </c>
      <c r="X36" t="str">
        <f>IF(groupAttr!V36=0,"",groupAttr!V36)</f>
        <v/>
      </c>
      <c r="Y36" t="str">
        <f>IF(groupAttr!W36=0,"",groupAttr!W36)</f>
        <v/>
      </c>
      <c r="Z36" t="str">
        <f>IF(groupAttr!X36=0,"",groupAttr!X36)</f>
        <v/>
      </c>
      <c r="AA36" t="str">
        <f>IF(groupAttr!Y36=0,"",groupAttr!Y36)</f>
        <v/>
      </c>
      <c r="AB36" t="str">
        <f>IF(groupAttr!Z36=0,"",groupAttr!Z36)</f>
        <v/>
      </c>
      <c r="AC36" t="str">
        <f>IF(groupAttr!AA36=0,"",groupAttr!AA36)</f>
        <v/>
      </c>
      <c r="AD36" t="str">
        <f>IF(groupAttr!AB36=0,"",groupAttr!AB36)</f>
        <v/>
      </c>
      <c r="AE36" t="str">
        <f>IF(groupAttr!AC36=0,"",groupAttr!AC36)</f>
        <v/>
      </c>
      <c r="AF36" t="str">
        <f>IF(groupAttr!AD36=0,"",groupAttr!AD36)</f>
        <v/>
      </c>
      <c r="AG36" t="str">
        <f>IF(groupAttr!AE36=0,"",groupAttr!AE36)</f>
        <v/>
      </c>
      <c r="AH36" t="str">
        <f>IF(groupAttr!AF36=0,"",groupAttr!AF36)</f>
        <v/>
      </c>
      <c r="AI36" t="str">
        <f>IF(groupAttr!AG36=0,"",groupAttr!AG36)</f>
        <v/>
      </c>
      <c r="AJ36" t="str">
        <f>IF(groupAttr!AH36=0,"",groupAttr!AH36)</f>
        <v/>
      </c>
      <c r="AK36" t="str">
        <f>IF(groupAttr!AI36=0,"",groupAttr!AI36)</f>
        <v/>
      </c>
      <c r="AL36" t="str">
        <f>IF(groupAttr!AJ36=0,"",groupAttr!AJ36)</f>
        <v/>
      </c>
      <c r="AM36" t="str">
        <f>IF(groupAttr!AK36=0,"",groupAttr!AK36)</f>
        <v/>
      </c>
      <c r="AN36" t="str">
        <f>IF(groupAttr!AL36=0,"",groupAttr!AL36)</f>
        <v/>
      </c>
      <c r="AO36" t="str">
        <f>IF(groupAttr!AM36=0,"",groupAttr!AM36)</f>
        <v/>
      </c>
      <c r="AP36" t="str">
        <f>IF(groupAttr!AN36=0,"",groupAttr!AN36)</f>
        <v/>
      </c>
      <c r="AQ36" t="str">
        <f>IF(groupAttr!AO36=0,"",groupAttr!AO36)</f>
        <v/>
      </c>
      <c r="AR36" t="str">
        <f>IF(groupAttr!AP36=0,"",groupAttr!AP36)</f>
        <v/>
      </c>
      <c r="AS36" t="str">
        <f>IF(groupAttr!AQ36=0,"",groupAttr!AQ36)</f>
        <v/>
      </c>
      <c r="AT36" t="str">
        <f>IF(groupAttr!AR36=0,"",groupAttr!AR36)</f>
        <v/>
      </c>
      <c r="AU36" t="str">
        <f>IF(groupAttr!AS36=0,"",groupAttr!AS36)</f>
        <v/>
      </c>
      <c r="AV36">
        <f>IF(groupAttr!AT36=0,"",groupAttr!AT36)</f>
        <v>1</v>
      </c>
      <c r="AW36" t="str">
        <f>IF(groupAttr!AU36=0,"",groupAttr!AU36)</f>
        <v/>
      </c>
      <c r="AX36" t="str">
        <f>IF(groupAttr!AV36=0,"",groupAttr!AV36)</f>
        <v/>
      </c>
      <c r="AY36" t="str">
        <f>IF(groupAttr!AW36=0,"",groupAttr!AW36)</f>
        <v/>
      </c>
      <c r="AZ36" t="str">
        <f>IF(groupAttr!AX36=0,"",groupAttr!AX36)</f>
        <v/>
      </c>
      <c r="BA36" t="str">
        <f>IF(groupAttr!AY36=0,"",groupAttr!AY36)</f>
        <v/>
      </c>
      <c r="BB36" t="str">
        <f>IF(groupAttr!AZ36=0,"",groupAttr!AZ36)</f>
        <v/>
      </c>
      <c r="BC36" t="str">
        <f>IF(groupAttr!BA36=0,"",groupAttr!BA36)</f>
        <v/>
      </c>
      <c r="BD36" t="str">
        <f>IF(groupAttr!BB36=0,"",groupAttr!BB36)</f>
        <v/>
      </c>
      <c r="BE36" t="str">
        <f>IF(groupAttr!BC36=0,"",groupAttr!BC36)</f>
        <v/>
      </c>
      <c r="BF36" t="str">
        <f>IF(groupAttr!BD36=0,"",groupAttr!BD36)</f>
        <v/>
      </c>
      <c r="BG36" t="str">
        <f>IF(groupAttr!BE36=0,"",groupAttr!BE36)</f>
        <v/>
      </c>
      <c r="BH36" t="str">
        <f>IF(groupAttr!BF36=0,"",groupAttr!BF36)</f>
        <v/>
      </c>
      <c r="BI36" t="str">
        <f>IF(groupAttr!BG36=0,"",groupAttr!BG36)</f>
        <v/>
      </c>
      <c r="BJ36" t="str">
        <f>IF(groupAttr!BH36=0,"",groupAttr!BH36)</f>
        <v/>
      </c>
      <c r="BK36" t="str">
        <f>IF(groupAttr!BI36=0,"",groupAttr!BI36)</f>
        <v/>
      </c>
      <c r="BL36" t="str">
        <f>IF(groupAttr!BJ36=0,"",groupAttr!BJ36)</f>
        <v/>
      </c>
      <c r="BM36" t="str">
        <f>IF(groupAttr!BK36=0,"",groupAttr!BK36)</f>
        <v/>
      </c>
      <c r="BN36" t="str">
        <f>IF(groupAttr!BL36=0,"",groupAttr!BL36)</f>
        <v/>
      </c>
    </row>
    <row r="37" spans="1:66" x14ac:dyDescent="0.2">
      <c r="A37" t="str">
        <f>IF(B37=0,"", CONCATENATE("223/",groupAttr!B37,"|",groupText!V37,"|",groupText!AA37,":\-\",D37,D38,D39))</f>
        <v/>
      </c>
      <c r="B37">
        <v>0</v>
      </c>
      <c r="C37" t="str">
        <f>groupAttr!B37</f>
        <v>轩辕套装</v>
      </c>
      <c r="D37" t="str">
        <f>"250/穿戴["&amp;groupAttr!C37&amp;"]件效果\" &amp;E37</f>
        <v>250/穿戴[6]件效果\255/全属性: +10%</v>
      </c>
      <c r="E37" t="s">
        <v>1956</v>
      </c>
      <c r="F37" t="str">
        <f>IF(groupAttr!D37=0,"",groupAttr!D37)</f>
        <v/>
      </c>
      <c r="G37" t="str">
        <f>IF(groupAttr!E37=0,"",groupAttr!E37)</f>
        <v/>
      </c>
      <c r="H37" t="str">
        <f>IF(groupAttr!F37=0,"",groupAttr!F37)</f>
        <v/>
      </c>
      <c r="I37" t="str">
        <f>IF(groupAttr!G37=0,"",groupAttr!G37)</f>
        <v/>
      </c>
      <c r="J37" t="str">
        <f>IF(groupAttr!H37=0,"",groupAttr!H37)</f>
        <v/>
      </c>
      <c r="K37" t="str">
        <f>IF(groupAttr!I37=0,"",groupAttr!I37)</f>
        <v/>
      </c>
      <c r="L37" t="str">
        <f>IF(groupAttr!J37=0,"",groupAttr!J37)</f>
        <v/>
      </c>
      <c r="M37" t="str">
        <f>IF(groupAttr!K37=0,"",groupAttr!K37)</f>
        <v/>
      </c>
      <c r="N37">
        <f>IF(groupAttr!L37=0,"",groupAttr!L37)</f>
        <v>10</v>
      </c>
      <c r="O37">
        <f>IF(groupAttr!M37=0,"",groupAttr!M37)</f>
        <v>10</v>
      </c>
      <c r="P37">
        <f>IF(groupAttr!N37=0,"",groupAttr!N37)</f>
        <v>10</v>
      </c>
      <c r="Q37">
        <f>IF(groupAttr!O37=0,"",groupAttr!O37)</f>
        <v>10</v>
      </c>
      <c r="R37">
        <f>IF(groupAttr!P37=0,"",groupAttr!P37)</f>
        <v>10</v>
      </c>
      <c r="S37">
        <f>IF(groupAttr!Q37=0,"",groupAttr!Q37)</f>
        <v>10</v>
      </c>
      <c r="T37" t="str">
        <f>IF(groupAttr!R37=0,"",groupAttr!R37)</f>
        <v/>
      </c>
      <c r="U37" t="str">
        <f>IF(groupAttr!S37=0,"",groupAttr!S37)</f>
        <v/>
      </c>
      <c r="V37" t="str">
        <f>IF(groupAttr!T37=0,"",groupAttr!T37)</f>
        <v/>
      </c>
      <c r="W37" t="str">
        <f>IF(groupAttr!U37=0,"",groupAttr!U37)</f>
        <v/>
      </c>
      <c r="X37" t="str">
        <f>IF(groupAttr!V37=0,"",groupAttr!V37)</f>
        <v/>
      </c>
      <c r="Y37" t="str">
        <f>IF(groupAttr!W37=0,"",groupAttr!W37)</f>
        <v/>
      </c>
      <c r="Z37" t="str">
        <f>IF(groupAttr!X37=0,"",groupAttr!X37)</f>
        <v/>
      </c>
      <c r="AA37" t="str">
        <f>IF(groupAttr!Y37=0,"",groupAttr!Y37)</f>
        <v/>
      </c>
      <c r="AB37" t="str">
        <f>IF(groupAttr!Z37=0,"",groupAttr!Z37)</f>
        <v/>
      </c>
      <c r="AC37" t="str">
        <f>IF(groupAttr!AA37=0,"",groupAttr!AA37)</f>
        <v/>
      </c>
      <c r="AD37" t="str">
        <f>IF(groupAttr!AB37=0,"",groupAttr!AB37)</f>
        <v/>
      </c>
      <c r="AE37" t="str">
        <f>IF(groupAttr!AC37=0,"",groupAttr!AC37)</f>
        <v/>
      </c>
      <c r="AF37" t="str">
        <f>IF(groupAttr!AD37=0,"",groupAttr!AD37)</f>
        <v/>
      </c>
      <c r="AG37" t="str">
        <f>IF(groupAttr!AE37=0,"",groupAttr!AE37)</f>
        <v/>
      </c>
      <c r="AH37" t="str">
        <f>IF(groupAttr!AF37=0,"",groupAttr!AF37)</f>
        <v/>
      </c>
      <c r="AI37" t="str">
        <f>IF(groupAttr!AG37=0,"",groupAttr!AG37)</f>
        <v/>
      </c>
      <c r="AJ37" t="str">
        <f>IF(groupAttr!AH37=0,"",groupAttr!AH37)</f>
        <v/>
      </c>
      <c r="AK37" t="str">
        <f>IF(groupAttr!AI37=0,"",groupAttr!AI37)</f>
        <v/>
      </c>
      <c r="AL37" t="str">
        <f>IF(groupAttr!AJ37=0,"",groupAttr!AJ37)</f>
        <v/>
      </c>
      <c r="AM37" t="str">
        <f>IF(groupAttr!AK37=0,"",groupAttr!AK37)</f>
        <v/>
      </c>
      <c r="AN37" t="str">
        <f>IF(groupAttr!AL37=0,"",groupAttr!AL37)</f>
        <v/>
      </c>
      <c r="AO37" t="str">
        <f>IF(groupAttr!AM37=0,"",groupAttr!AM37)</f>
        <v/>
      </c>
      <c r="AP37" t="str">
        <f>IF(groupAttr!AN37=0,"",groupAttr!AN37)</f>
        <v/>
      </c>
      <c r="AQ37" t="str">
        <f>IF(groupAttr!AO37=0,"",groupAttr!AO37)</f>
        <v/>
      </c>
      <c r="AR37" t="str">
        <f>IF(groupAttr!AP37=0,"",groupAttr!AP37)</f>
        <v/>
      </c>
      <c r="AS37" t="str">
        <f>IF(groupAttr!AQ37=0,"",groupAttr!AQ37)</f>
        <v/>
      </c>
      <c r="AT37" t="str">
        <f>IF(groupAttr!AR37=0,"",groupAttr!AR37)</f>
        <v/>
      </c>
      <c r="AU37" t="str">
        <f>IF(groupAttr!AS37=0,"",groupAttr!AS37)</f>
        <v/>
      </c>
      <c r="AV37" t="str">
        <f>IF(groupAttr!AT37=0,"",groupAttr!AT37)</f>
        <v/>
      </c>
      <c r="AW37" t="str">
        <f>IF(groupAttr!AU37=0,"",groupAttr!AU37)</f>
        <v/>
      </c>
      <c r="AX37" t="str">
        <f>IF(groupAttr!AV37=0,"",groupAttr!AV37)</f>
        <v/>
      </c>
      <c r="AY37" t="str">
        <f>IF(groupAttr!AW37=0,"",groupAttr!AW37)</f>
        <v/>
      </c>
      <c r="AZ37" t="str">
        <f>IF(groupAttr!AX37=0,"",groupAttr!AX37)</f>
        <v/>
      </c>
      <c r="BA37" t="str">
        <f>IF(groupAttr!AY37=0,"",groupAttr!AY37)</f>
        <v/>
      </c>
      <c r="BB37" t="str">
        <f>IF(groupAttr!AZ37=0,"",groupAttr!AZ37)</f>
        <v/>
      </c>
      <c r="BC37" t="str">
        <f>IF(groupAttr!BA37=0,"",groupAttr!BA37)</f>
        <v/>
      </c>
      <c r="BD37" t="str">
        <f>IF(groupAttr!BB37=0,"",groupAttr!BB37)</f>
        <v/>
      </c>
      <c r="BE37" t="str">
        <f>IF(groupAttr!BC37=0,"",groupAttr!BC37)</f>
        <v/>
      </c>
      <c r="BF37" t="str">
        <f>IF(groupAttr!BD37=0,"",groupAttr!BD37)</f>
        <v/>
      </c>
      <c r="BG37" t="str">
        <f>IF(groupAttr!BE37=0,"",groupAttr!BE37)</f>
        <v/>
      </c>
      <c r="BH37" t="str">
        <f>IF(groupAttr!BF37=0,"",groupAttr!BF37)</f>
        <v/>
      </c>
      <c r="BI37" t="str">
        <f>IF(groupAttr!BG37=0,"",groupAttr!BG37)</f>
        <v/>
      </c>
      <c r="BJ37" t="str">
        <f>IF(groupAttr!BH37=0,"",groupAttr!BH37)</f>
        <v/>
      </c>
      <c r="BK37" t="str">
        <f>IF(groupAttr!BI37=0,"",groupAttr!BI37)</f>
        <v/>
      </c>
      <c r="BL37" t="str">
        <f>IF(groupAttr!BJ37=0,"",groupAttr!BJ37)</f>
        <v/>
      </c>
      <c r="BM37" t="str">
        <f>IF(groupAttr!BK37=0,"",groupAttr!BK37)</f>
        <v/>
      </c>
      <c r="BN37" t="str">
        <f>IF(groupAttr!BL37=0,"",groupAttr!BL37)</f>
        <v/>
      </c>
    </row>
    <row r="38" spans="1:66" x14ac:dyDescent="0.2">
      <c r="A38" t="str">
        <f>IF(B38=0,"", CONCATENATE("223/",groupAttr!B38,"|",groupText!V38,"|",groupText!AA38,":\-\",D38,D39,D40))</f>
        <v>223/苍穹〤龙啸套装|6|151/苍穹〤龙啸头盔|151/苍穹〤龙啸项链|151/苍穹〤龙啸戒指|151/苍穹〤龙啸护腕|151/苍穹〤龙啸腰带|151/苍穹〤龙啸战靴:\-\250/穿戴[3]件效果\255/MaxHp:  +1500\255/MaxMp:  +1500\255/防御:   +8%\250/穿戴[4]件效果\255/准确:   +100\255/敏捷:   +100\250/穿戴[6]件效果\255/全属性: +12%</v>
      </c>
      <c r="B38">
        <f>groupAttr!A38</f>
        <v>112</v>
      </c>
      <c r="C38" t="str">
        <f>groupAttr!B38</f>
        <v>苍穹〤龙啸套装</v>
      </c>
      <c r="D38" t="str">
        <f>"250/穿戴["&amp;groupAttr!C38&amp;"]件效果\" &amp;E38</f>
        <v>250/穿戴[3]件效果\255/MaxHp:  +1500\255/MaxMp:  +1500\255/防御:   +8%\</v>
      </c>
      <c r="E38" t="s">
        <v>1987</v>
      </c>
      <c r="F38" t="str">
        <f>IF(groupAttr!D38=0,"",groupAttr!D38)</f>
        <v/>
      </c>
      <c r="G38" t="str">
        <f>IF(groupAttr!E38=0,"",groupAttr!E38)</f>
        <v/>
      </c>
      <c r="H38" t="str">
        <f>IF(groupAttr!F38=0,"",groupAttr!F38)</f>
        <v/>
      </c>
      <c r="I38" t="str">
        <f>IF(groupAttr!G38=0,"",groupAttr!G38)</f>
        <v/>
      </c>
      <c r="J38">
        <f>IF(groupAttr!H38=0,"",groupAttr!H38)</f>
        <v>8</v>
      </c>
      <c r="K38">
        <f>IF(groupAttr!I38=0,"",groupAttr!I38)</f>
        <v>8</v>
      </c>
      <c r="L38">
        <f>IF(groupAttr!J38=0,"",groupAttr!J38)</f>
        <v>8</v>
      </c>
      <c r="M38">
        <f>IF(groupAttr!K38=0,"",groupAttr!K38)</f>
        <v>8</v>
      </c>
      <c r="N38" t="str">
        <f>IF(groupAttr!L38=0,"",groupAttr!L38)</f>
        <v/>
      </c>
      <c r="O38" t="str">
        <f>IF(groupAttr!M38=0,"",groupAttr!M38)</f>
        <v/>
      </c>
      <c r="P38" t="str">
        <f>IF(groupAttr!N38=0,"",groupAttr!N38)</f>
        <v/>
      </c>
      <c r="Q38" t="str">
        <f>IF(groupAttr!O38=0,"",groupAttr!O38)</f>
        <v/>
      </c>
      <c r="R38" t="str">
        <f>IF(groupAttr!P38=0,"",groupAttr!P38)</f>
        <v/>
      </c>
      <c r="S38" t="str">
        <f>IF(groupAttr!Q38=0,"",groupAttr!Q38)</f>
        <v/>
      </c>
      <c r="T38" t="str">
        <f>IF(groupAttr!R38=0,"",groupAttr!R38)</f>
        <v/>
      </c>
      <c r="U38" t="str">
        <f>IF(groupAttr!S38=0,"",groupAttr!S38)</f>
        <v/>
      </c>
      <c r="V38" t="str">
        <f>IF(groupAttr!T38=0,"",groupAttr!T38)</f>
        <v/>
      </c>
      <c r="W38" t="str">
        <f>IF(groupAttr!U38=0,"",groupAttr!U38)</f>
        <v/>
      </c>
      <c r="X38" t="str">
        <f>IF(groupAttr!V38=0,"",groupAttr!V38)</f>
        <v/>
      </c>
      <c r="Y38">
        <f>IF(groupAttr!W38=0,"",groupAttr!W38)</f>
        <v>1500</v>
      </c>
      <c r="Z38">
        <f>IF(groupAttr!X38=0,"",groupAttr!X38)</f>
        <v>1500</v>
      </c>
      <c r="AA38" t="str">
        <f>IF(groupAttr!Y38=0,"",groupAttr!Y38)</f>
        <v/>
      </c>
      <c r="AB38" t="str">
        <f>IF(groupAttr!Z38=0,"",groupAttr!Z38)</f>
        <v/>
      </c>
      <c r="AC38" t="str">
        <f>IF(groupAttr!AA38=0,"",groupAttr!AA38)</f>
        <v/>
      </c>
      <c r="AD38" t="str">
        <f>IF(groupAttr!AB38=0,"",groupAttr!AB38)</f>
        <v/>
      </c>
      <c r="AE38" t="str">
        <f>IF(groupAttr!AC38=0,"",groupAttr!AC38)</f>
        <v/>
      </c>
      <c r="AF38" t="str">
        <f>IF(groupAttr!AD38=0,"",groupAttr!AD38)</f>
        <v/>
      </c>
      <c r="AG38" t="str">
        <f>IF(groupAttr!AE38=0,"",groupAttr!AE38)</f>
        <v/>
      </c>
      <c r="AH38" t="str">
        <f>IF(groupAttr!AF38=0,"",groupAttr!AF38)</f>
        <v/>
      </c>
      <c r="AI38" t="str">
        <f>IF(groupAttr!AG38=0,"",groupAttr!AG38)</f>
        <v/>
      </c>
      <c r="AJ38" t="str">
        <f>IF(groupAttr!AH38=0,"",groupAttr!AH38)</f>
        <v/>
      </c>
      <c r="AK38" t="str">
        <f>IF(groupAttr!AI38=0,"",groupAttr!AI38)</f>
        <v/>
      </c>
      <c r="AL38" t="str">
        <f>IF(groupAttr!AJ38=0,"",groupAttr!AJ38)</f>
        <v/>
      </c>
      <c r="AM38" t="str">
        <f>IF(groupAttr!AK38=0,"",groupAttr!AK38)</f>
        <v/>
      </c>
      <c r="AN38" t="str">
        <f>IF(groupAttr!AL38=0,"",groupAttr!AL38)</f>
        <v/>
      </c>
      <c r="AO38" t="str">
        <f>IF(groupAttr!AM38=0,"",groupAttr!AM38)</f>
        <v/>
      </c>
      <c r="AP38" t="str">
        <f>IF(groupAttr!AN38=0,"",groupAttr!AN38)</f>
        <v/>
      </c>
      <c r="AQ38" t="str">
        <f>IF(groupAttr!AO38=0,"",groupAttr!AO38)</f>
        <v/>
      </c>
      <c r="AR38" t="str">
        <f>IF(groupAttr!AP38=0,"",groupAttr!AP38)</f>
        <v/>
      </c>
      <c r="AS38" t="str">
        <f>IF(groupAttr!AQ38=0,"",groupAttr!AQ38)</f>
        <v/>
      </c>
      <c r="AT38" t="str">
        <f>IF(groupAttr!AR38=0,"",groupAttr!AR38)</f>
        <v/>
      </c>
      <c r="AU38" t="str">
        <f>IF(groupAttr!AS38=0,"",groupAttr!AS38)</f>
        <v/>
      </c>
      <c r="AV38" t="str">
        <f>IF(groupAttr!AT38=0,"",groupAttr!AT38)</f>
        <v/>
      </c>
      <c r="AW38" t="str">
        <f>IF(groupAttr!AU38=0,"",groupAttr!AU38)</f>
        <v/>
      </c>
      <c r="AX38" t="str">
        <f>IF(groupAttr!AV38=0,"",groupAttr!AV38)</f>
        <v/>
      </c>
      <c r="AY38" t="str">
        <f>IF(groupAttr!AW38=0,"",groupAttr!AW38)</f>
        <v/>
      </c>
      <c r="AZ38" t="str">
        <f>IF(groupAttr!AX38=0,"",groupAttr!AX38)</f>
        <v/>
      </c>
      <c r="BA38" t="str">
        <f>IF(groupAttr!AY38=0,"",groupAttr!AY38)</f>
        <v/>
      </c>
      <c r="BB38" t="str">
        <f>IF(groupAttr!AZ38=0,"",groupAttr!AZ38)</f>
        <v/>
      </c>
      <c r="BC38" t="str">
        <f>IF(groupAttr!BA38=0,"",groupAttr!BA38)</f>
        <v/>
      </c>
      <c r="BD38" t="str">
        <f>IF(groupAttr!BB38=0,"",groupAttr!BB38)</f>
        <v/>
      </c>
      <c r="BE38" t="str">
        <f>IF(groupAttr!BC38=0,"",groupAttr!BC38)</f>
        <v/>
      </c>
      <c r="BF38" t="str">
        <f>IF(groupAttr!BD38=0,"",groupAttr!BD38)</f>
        <v/>
      </c>
      <c r="BG38" t="str">
        <f>IF(groupAttr!BE38=0,"",groupAttr!BE38)</f>
        <v/>
      </c>
      <c r="BH38" t="str">
        <f>IF(groupAttr!BF38=0,"",groupAttr!BF38)</f>
        <v/>
      </c>
      <c r="BI38" t="str">
        <f>IF(groupAttr!BG38=0,"",groupAttr!BG38)</f>
        <v/>
      </c>
      <c r="BJ38" t="str">
        <f>IF(groupAttr!BH38=0,"",groupAttr!BH38)</f>
        <v/>
      </c>
      <c r="BK38" t="str">
        <f>IF(groupAttr!BI38=0,"",groupAttr!BI38)</f>
        <v/>
      </c>
      <c r="BL38" t="str">
        <f>IF(groupAttr!BJ38=0,"",groupAttr!BJ38)</f>
        <v/>
      </c>
      <c r="BM38" t="str">
        <f>IF(groupAttr!BK38=0,"",groupAttr!BK38)</f>
        <v/>
      </c>
      <c r="BN38" t="str">
        <f>IF(groupAttr!BL38=0,"",groupAttr!BL38)</f>
        <v/>
      </c>
    </row>
    <row r="39" spans="1:66" x14ac:dyDescent="0.2">
      <c r="A39" t="str">
        <f>IF(B39=0,"", CONCATENATE("223/",groupAttr!B39,"|",groupText!V39,"|",groupText!AA39,":\-\",D39,D40,D41))</f>
        <v/>
      </c>
      <c r="B39">
        <v>0</v>
      </c>
      <c r="C39" t="str">
        <f>groupAttr!B39</f>
        <v>苍穹〤龙啸套装</v>
      </c>
      <c r="D39" t="str">
        <f>"250/穿戴["&amp;groupAttr!C39&amp;"]件效果\" &amp;E39</f>
        <v>250/穿戴[4]件效果\255/准确:   +100\255/敏捷:   +100\</v>
      </c>
      <c r="E39" t="s">
        <v>1988</v>
      </c>
      <c r="F39" t="str">
        <f>IF(groupAttr!D39=0,"",groupAttr!D39)</f>
        <v/>
      </c>
      <c r="G39" t="str">
        <f>IF(groupAttr!E39=0,"",groupAttr!E39)</f>
        <v/>
      </c>
      <c r="H39" t="str">
        <f>IF(groupAttr!F39=0,"",groupAttr!F39)</f>
        <v/>
      </c>
      <c r="I39" t="str">
        <f>IF(groupAttr!G39=0,"",groupAttr!G39)</f>
        <v/>
      </c>
      <c r="J39" t="str">
        <f>IF(groupAttr!H39=0,"",groupAttr!H39)</f>
        <v/>
      </c>
      <c r="K39" t="str">
        <f>IF(groupAttr!I39=0,"",groupAttr!I39)</f>
        <v/>
      </c>
      <c r="L39" t="str">
        <f>IF(groupAttr!J39=0,"",groupAttr!J39)</f>
        <v/>
      </c>
      <c r="M39" t="str">
        <f>IF(groupAttr!K39=0,"",groupAttr!K39)</f>
        <v/>
      </c>
      <c r="N39" t="str">
        <f>IF(groupAttr!L39=0,"",groupAttr!L39)</f>
        <v/>
      </c>
      <c r="O39" t="str">
        <f>IF(groupAttr!M39=0,"",groupAttr!M39)</f>
        <v/>
      </c>
      <c r="P39" t="str">
        <f>IF(groupAttr!N39=0,"",groupAttr!N39)</f>
        <v/>
      </c>
      <c r="Q39" t="str">
        <f>IF(groupAttr!O39=0,"",groupAttr!O39)</f>
        <v/>
      </c>
      <c r="R39" t="str">
        <f>IF(groupAttr!P39=0,"",groupAttr!P39)</f>
        <v/>
      </c>
      <c r="S39" t="str">
        <f>IF(groupAttr!Q39=0,"",groupAttr!Q39)</f>
        <v/>
      </c>
      <c r="T39" t="str">
        <f>IF(groupAttr!R39=0,"",groupAttr!R39)</f>
        <v/>
      </c>
      <c r="U39" t="str">
        <f>IF(groupAttr!S39=0,"",groupAttr!S39)</f>
        <v/>
      </c>
      <c r="V39" t="str">
        <f>IF(groupAttr!T39=0,"",groupAttr!T39)</f>
        <v/>
      </c>
      <c r="W39" t="str">
        <f>IF(groupAttr!U39=0,"",groupAttr!U39)</f>
        <v/>
      </c>
      <c r="X39" t="str">
        <f>IF(groupAttr!V39=0,"",groupAttr!V39)</f>
        <v/>
      </c>
      <c r="Y39" t="str">
        <f>IF(groupAttr!W39=0,"",groupAttr!W39)</f>
        <v/>
      </c>
      <c r="Z39" t="str">
        <f>IF(groupAttr!X39=0,"",groupAttr!X39)</f>
        <v/>
      </c>
      <c r="AA39" t="str">
        <f>IF(groupAttr!Y39=0,"",groupAttr!Y39)</f>
        <v/>
      </c>
      <c r="AB39" t="str">
        <f>IF(groupAttr!Z39=0,"",groupAttr!Z39)</f>
        <v/>
      </c>
      <c r="AC39" t="str">
        <f>IF(groupAttr!AA39=0,"",groupAttr!AA39)</f>
        <v/>
      </c>
      <c r="AD39" t="str">
        <f>IF(groupAttr!AB39=0,"",groupAttr!AB39)</f>
        <v/>
      </c>
      <c r="AE39" t="str">
        <f>IF(groupAttr!AC39=0,"",groupAttr!AC39)</f>
        <v/>
      </c>
      <c r="AF39" t="str">
        <f>IF(groupAttr!AD39=0,"",groupAttr!AD39)</f>
        <v/>
      </c>
      <c r="AG39" t="str">
        <f>IF(groupAttr!AE39=0,"",groupAttr!AE39)</f>
        <v/>
      </c>
      <c r="AH39" t="str">
        <f>IF(groupAttr!AF39=0,"",groupAttr!AF39)</f>
        <v/>
      </c>
      <c r="AI39" t="str">
        <f>IF(groupAttr!AG39=0,"",groupAttr!AG39)</f>
        <v/>
      </c>
      <c r="AJ39" t="str">
        <f>IF(groupAttr!AH39=0,"",groupAttr!AH39)</f>
        <v/>
      </c>
      <c r="AK39" t="str">
        <f>IF(groupAttr!AI39=0,"",groupAttr!AI39)</f>
        <v/>
      </c>
      <c r="AL39" t="str">
        <f>IF(groupAttr!AJ39=0,"",groupAttr!AJ39)</f>
        <v/>
      </c>
      <c r="AM39">
        <f>IF(groupAttr!AK39=0,"",groupAttr!AK39)</f>
        <v>100</v>
      </c>
      <c r="AN39">
        <f>IF(groupAttr!AL39=0,"",groupAttr!AL39)</f>
        <v>100</v>
      </c>
      <c r="AO39" t="str">
        <f>IF(groupAttr!AM39=0,"",groupAttr!AM39)</f>
        <v/>
      </c>
      <c r="AP39" t="str">
        <f>IF(groupAttr!AN39=0,"",groupAttr!AN39)</f>
        <v/>
      </c>
      <c r="AQ39" t="str">
        <f>IF(groupAttr!AO39=0,"",groupAttr!AO39)</f>
        <v/>
      </c>
      <c r="AR39" t="str">
        <f>IF(groupAttr!AP39=0,"",groupAttr!AP39)</f>
        <v/>
      </c>
      <c r="AS39" t="str">
        <f>IF(groupAttr!AQ39=0,"",groupAttr!AQ39)</f>
        <v/>
      </c>
      <c r="AT39" t="str">
        <f>IF(groupAttr!AR39=0,"",groupAttr!AR39)</f>
        <v/>
      </c>
      <c r="AU39" t="str">
        <f>IF(groupAttr!AS39=0,"",groupAttr!AS39)</f>
        <v/>
      </c>
      <c r="AV39" t="str">
        <f>IF(groupAttr!AT39=0,"",groupAttr!AT39)</f>
        <v/>
      </c>
      <c r="AW39" t="str">
        <f>IF(groupAttr!AU39=0,"",groupAttr!AU39)</f>
        <v/>
      </c>
      <c r="AX39" t="str">
        <f>IF(groupAttr!AV39=0,"",groupAttr!AV39)</f>
        <v/>
      </c>
      <c r="AY39" t="str">
        <f>IF(groupAttr!AW39=0,"",groupAttr!AW39)</f>
        <v/>
      </c>
      <c r="AZ39" t="str">
        <f>IF(groupAttr!AX39=0,"",groupAttr!AX39)</f>
        <v/>
      </c>
      <c r="BA39" t="str">
        <f>IF(groupAttr!AY39=0,"",groupAttr!AY39)</f>
        <v/>
      </c>
      <c r="BB39" t="str">
        <f>IF(groupAttr!AZ39=0,"",groupAttr!AZ39)</f>
        <v/>
      </c>
      <c r="BC39" t="str">
        <f>IF(groupAttr!BA39=0,"",groupAttr!BA39)</f>
        <v/>
      </c>
      <c r="BD39" t="str">
        <f>IF(groupAttr!BB39=0,"",groupAttr!BB39)</f>
        <v/>
      </c>
      <c r="BE39" t="str">
        <f>IF(groupAttr!BC39=0,"",groupAttr!BC39)</f>
        <v/>
      </c>
      <c r="BF39" t="str">
        <f>IF(groupAttr!BD39=0,"",groupAttr!BD39)</f>
        <v/>
      </c>
      <c r="BG39" t="str">
        <f>IF(groupAttr!BE39=0,"",groupAttr!BE39)</f>
        <v/>
      </c>
      <c r="BH39" t="str">
        <f>IF(groupAttr!BF39=0,"",groupAttr!BF39)</f>
        <v/>
      </c>
      <c r="BI39" t="str">
        <f>IF(groupAttr!BG39=0,"",groupAttr!BG39)</f>
        <v/>
      </c>
      <c r="BJ39" t="str">
        <f>IF(groupAttr!BH39=0,"",groupAttr!BH39)</f>
        <v/>
      </c>
      <c r="BK39" t="str">
        <f>IF(groupAttr!BI39=0,"",groupAttr!BI39)</f>
        <v/>
      </c>
      <c r="BL39" t="str">
        <f>IF(groupAttr!BJ39=0,"",groupAttr!BJ39)</f>
        <v/>
      </c>
      <c r="BM39" t="str">
        <f>IF(groupAttr!BK39=0,"",groupAttr!BK39)</f>
        <v/>
      </c>
      <c r="BN39" t="str">
        <f>IF(groupAttr!BL39=0,"",groupAttr!BL39)</f>
        <v/>
      </c>
    </row>
    <row r="40" spans="1:66" x14ac:dyDescent="0.2">
      <c r="A40" t="str">
        <f>IF(B40=0,"", CONCATENATE("223/",groupAttr!B40,"|",groupText!V40,"|",groupText!AA40,":\-\",D40,D41,D42))</f>
        <v/>
      </c>
      <c r="B40">
        <v>0</v>
      </c>
      <c r="C40" t="str">
        <f>groupAttr!B40</f>
        <v>苍穹〤龙啸套装</v>
      </c>
      <c r="D40" t="str">
        <f>"250/穿戴["&amp;groupAttr!C40&amp;"]件效果\" &amp;E40</f>
        <v>250/穿戴[6]件效果\255/全属性: +12%</v>
      </c>
      <c r="E40" t="s">
        <v>1989</v>
      </c>
      <c r="F40" t="str">
        <f>IF(groupAttr!D40=0,"",groupAttr!D40)</f>
        <v/>
      </c>
      <c r="G40" t="str">
        <f>IF(groupAttr!E40=0,"",groupAttr!E40)</f>
        <v/>
      </c>
      <c r="H40" t="str">
        <f>IF(groupAttr!F40=0,"",groupAttr!F40)</f>
        <v/>
      </c>
      <c r="I40" t="str">
        <f>IF(groupAttr!G40=0,"",groupAttr!G40)</f>
        <v/>
      </c>
      <c r="J40" t="str">
        <f>IF(groupAttr!H40=0,"",groupAttr!H40)</f>
        <v/>
      </c>
      <c r="K40" t="str">
        <f>IF(groupAttr!I40=0,"",groupAttr!I40)</f>
        <v/>
      </c>
      <c r="L40" t="str">
        <f>IF(groupAttr!J40=0,"",groupAttr!J40)</f>
        <v/>
      </c>
      <c r="M40" t="str">
        <f>IF(groupAttr!K40=0,"",groupAttr!K40)</f>
        <v/>
      </c>
      <c r="N40">
        <f>IF(groupAttr!L40=0,"",groupAttr!L40)</f>
        <v>12</v>
      </c>
      <c r="O40">
        <f>IF(groupAttr!M40=0,"",groupAttr!M40)</f>
        <v>12</v>
      </c>
      <c r="P40">
        <f>IF(groupAttr!N40=0,"",groupAttr!N40)</f>
        <v>12</v>
      </c>
      <c r="Q40">
        <f>IF(groupAttr!O40=0,"",groupAttr!O40)</f>
        <v>12</v>
      </c>
      <c r="R40">
        <f>IF(groupAttr!P40=0,"",groupAttr!P40)</f>
        <v>12</v>
      </c>
      <c r="S40">
        <f>IF(groupAttr!Q40=0,"",groupAttr!Q40)</f>
        <v>12</v>
      </c>
      <c r="T40" t="str">
        <f>IF(groupAttr!R40=0,"",groupAttr!R40)</f>
        <v/>
      </c>
      <c r="U40" t="str">
        <f>IF(groupAttr!S40=0,"",groupAttr!S40)</f>
        <v/>
      </c>
      <c r="V40" t="str">
        <f>IF(groupAttr!T40=0,"",groupAttr!T40)</f>
        <v/>
      </c>
      <c r="W40" t="str">
        <f>IF(groupAttr!U40=0,"",groupAttr!U40)</f>
        <v/>
      </c>
      <c r="X40" t="str">
        <f>IF(groupAttr!V40=0,"",groupAttr!V40)</f>
        <v/>
      </c>
      <c r="Y40" t="str">
        <f>IF(groupAttr!W40=0,"",groupAttr!W40)</f>
        <v/>
      </c>
      <c r="Z40" t="str">
        <f>IF(groupAttr!X40=0,"",groupAttr!X40)</f>
        <v/>
      </c>
      <c r="AA40" t="str">
        <f>IF(groupAttr!Y40=0,"",groupAttr!Y40)</f>
        <v/>
      </c>
      <c r="AB40" t="str">
        <f>IF(groupAttr!Z40=0,"",groupAttr!Z40)</f>
        <v/>
      </c>
      <c r="AC40" t="str">
        <f>IF(groupAttr!AA40=0,"",groupAttr!AA40)</f>
        <v/>
      </c>
      <c r="AD40" t="str">
        <f>IF(groupAttr!AB40=0,"",groupAttr!AB40)</f>
        <v/>
      </c>
      <c r="AE40" t="str">
        <f>IF(groupAttr!AC40=0,"",groupAttr!AC40)</f>
        <v/>
      </c>
      <c r="AF40" t="str">
        <f>IF(groupAttr!AD40=0,"",groupAttr!AD40)</f>
        <v/>
      </c>
      <c r="AG40" t="str">
        <f>IF(groupAttr!AE40=0,"",groupAttr!AE40)</f>
        <v/>
      </c>
      <c r="AH40" t="str">
        <f>IF(groupAttr!AF40=0,"",groupAttr!AF40)</f>
        <v/>
      </c>
      <c r="AI40" t="str">
        <f>IF(groupAttr!AG40=0,"",groupAttr!AG40)</f>
        <v/>
      </c>
      <c r="AJ40" t="str">
        <f>IF(groupAttr!AH40=0,"",groupAttr!AH40)</f>
        <v/>
      </c>
      <c r="AK40" t="str">
        <f>IF(groupAttr!AI40=0,"",groupAttr!AI40)</f>
        <v/>
      </c>
      <c r="AL40" t="str">
        <f>IF(groupAttr!AJ40=0,"",groupAttr!AJ40)</f>
        <v/>
      </c>
      <c r="AM40" t="str">
        <f>IF(groupAttr!AK40=0,"",groupAttr!AK40)</f>
        <v/>
      </c>
      <c r="AN40" t="str">
        <f>IF(groupAttr!AL40=0,"",groupAttr!AL40)</f>
        <v/>
      </c>
      <c r="AO40" t="str">
        <f>IF(groupAttr!AM40=0,"",groupAttr!AM40)</f>
        <v/>
      </c>
      <c r="AP40" t="str">
        <f>IF(groupAttr!AN40=0,"",groupAttr!AN40)</f>
        <v/>
      </c>
      <c r="AQ40" t="str">
        <f>IF(groupAttr!AO40=0,"",groupAttr!AO40)</f>
        <v/>
      </c>
      <c r="AR40" t="str">
        <f>IF(groupAttr!AP40=0,"",groupAttr!AP40)</f>
        <v/>
      </c>
      <c r="AS40" t="str">
        <f>IF(groupAttr!AQ40=0,"",groupAttr!AQ40)</f>
        <v/>
      </c>
      <c r="AT40" t="str">
        <f>IF(groupAttr!AR40=0,"",groupAttr!AR40)</f>
        <v/>
      </c>
      <c r="AU40" t="str">
        <f>IF(groupAttr!AS40=0,"",groupAttr!AS40)</f>
        <v/>
      </c>
      <c r="AV40" t="str">
        <f>IF(groupAttr!AT40=0,"",groupAttr!AT40)</f>
        <v/>
      </c>
      <c r="AW40" t="str">
        <f>IF(groupAttr!AU40=0,"",groupAttr!AU40)</f>
        <v/>
      </c>
      <c r="AX40" t="str">
        <f>IF(groupAttr!AV40=0,"",groupAttr!AV40)</f>
        <v/>
      </c>
      <c r="AY40" t="str">
        <f>IF(groupAttr!AW40=0,"",groupAttr!AW40)</f>
        <v/>
      </c>
      <c r="AZ40" t="str">
        <f>IF(groupAttr!AX40=0,"",groupAttr!AX40)</f>
        <v/>
      </c>
      <c r="BA40" t="str">
        <f>IF(groupAttr!AY40=0,"",groupAttr!AY40)</f>
        <v/>
      </c>
      <c r="BB40" t="str">
        <f>IF(groupAttr!AZ40=0,"",groupAttr!AZ40)</f>
        <v/>
      </c>
      <c r="BC40" t="str">
        <f>IF(groupAttr!BA40=0,"",groupAttr!BA40)</f>
        <v/>
      </c>
      <c r="BD40" t="str">
        <f>IF(groupAttr!BB40=0,"",groupAttr!BB40)</f>
        <v/>
      </c>
      <c r="BE40" t="str">
        <f>IF(groupAttr!BC40=0,"",groupAttr!BC40)</f>
        <v/>
      </c>
      <c r="BF40" t="str">
        <f>IF(groupAttr!BD40=0,"",groupAttr!BD40)</f>
        <v/>
      </c>
      <c r="BG40" t="str">
        <f>IF(groupAttr!BE40=0,"",groupAttr!BE40)</f>
        <v/>
      </c>
      <c r="BH40" t="str">
        <f>IF(groupAttr!BF40=0,"",groupAttr!BF40)</f>
        <v/>
      </c>
      <c r="BI40" t="str">
        <f>IF(groupAttr!BG40=0,"",groupAttr!BG40)</f>
        <v/>
      </c>
      <c r="BJ40" t="str">
        <f>IF(groupAttr!BH40=0,"",groupAttr!BH40)</f>
        <v/>
      </c>
      <c r="BK40" t="str">
        <f>IF(groupAttr!BI40=0,"",groupAttr!BI40)</f>
        <v/>
      </c>
      <c r="BL40" t="str">
        <f>IF(groupAttr!BJ40=0,"",groupAttr!BJ40)</f>
        <v/>
      </c>
      <c r="BM40" t="str">
        <f>IF(groupAttr!BK40=0,"",groupAttr!BK40)</f>
        <v/>
      </c>
      <c r="BN40" t="str">
        <f>IF(groupAttr!BL40=0,"",groupAttr!BL40)</f>
        <v/>
      </c>
    </row>
    <row r="41" spans="1:66" x14ac:dyDescent="0.2">
      <c r="A41" t="str">
        <f>IF(B41=0,"", CONCATENATE("223/",groupAttr!B41,"|",groupText!V41,"|",groupText!AA41,":\-\",D41,D42,D43))</f>
        <v>223/炽血〤凤舞套装|6|151/炽血〤凤舞头盔|151/炽血〤凤舞项链|151/炽血〤凤舞指环|151/炽血〤凤舞护腕|151/炽血〤凤舞腰带|151/炽血〤凤舞战靴:\-\250/穿戴[3]件效果\255/MaxHp:  +1000\255/MaxMp:  +1000\250/穿戴[4]件效果\255/MaxHp:  +20%\255/MaxMp:  +20%\250/穿戴[6]件效果\255/全属性: +120\255/全属性: +5%\</v>
      </c>
      <c r="B41">
        <f>groupAttr!A41</f>
        <v>113</v>
      </c>
      <c r="C41" t="str">
        <f>groupAttr!B41</f>
        <v>炽血〤凤舞套装</v>
      </c>
      <c r="D41" t="str">
        <f>"250/穿戴["&amp;groupAttr!C41&amp;"]件效果\" &amp;E41</f>
        <v>250/穿戴[3]件效果\255/MaxHp:  +1000\255/MaxMp:  +1000\</v>
      </c>
      <c r="E41" t="s">
        <v>1990</v>
      </c>
      <c r="F41" t="str">
        <f>IF(groupAttr!D41=0,"",groupAttr!D41)</f>
        <v/>
      </c>
      <c r="G41" t="str">
        <f>IF(groupAttr!E41=0,"",groupAttr!E41)</f>
        <v/>
      </c>
      <c r="H41" t="str">
        <f>IF(groupAttr!F41=0,"",groupAttr!F41)</f>
        <v/>
      </c>
      <c r="I41" t="str">
        <f>IF(groupAttr!G41=0,"",groupAttr!G41)</f>
        <v/>
      </c>
      <c r="J41" t="str">
        <f>IF(groupAttr!H41=0,"",groupAttr!H41)</f>
        <v/>
      </c>
      <c r="K41" t="str">
        <f>IF(groupAttr!I41=0,"",groupAttr!I41)</f>
        <v/>
      </c>
      <c r="L41" t="str">
        <f>IF(groupAttr!J41=0,"",groupAttr!J41)</f>
        <v/>
      </c>
      <c r="M41" t="str">
        <f>IF(groupAttr!K41=0,"",groupAttr!K41)</f>
        <v/>
      </c>
      <c r="N41" t="str">
        <f>IF(groupAttr!L41=0,"",groupAttr!L41)</f>
        <v/>
      </c>
      <c r="O41" t="str">
        <f>IF(groupAttr!M41=0,"",groupAttr!M41)</f>
        <v/>
      </c>
      <c r="P41" t="str">
        <f>IF(groupAttr!N41=0,"",groupAttr!N41)</f>
        <v/>
      </c>
      <c r="Q41" t="str">
        <f>IF(groupAttr!O41=0,"",groupAttr!O41)</f>
        <v/>
      </c>
      <c r="R41" t="str">
        <f>IF(groupAttr!P41=0,"",groupAttr!P41)</f>
        <v/>
      </c>
      <c r="S41" t="str">
        <f>IF(groupAttr!Q41=0,"",groupAttr!Q41)</f>
        <v/>
      </c>
      <c r="T41" t="str">
        <f>IF(groupAttr!R41=0,"",groupAttr!R41)</f>
        <v/>
      </c>
      <c r="U41" t="str">
        <f>IF(groupAttr!S41=0,"",groupAttr!S41)</f>
        <v/>
      </c>
      <c r="V41" t="str">
        <f>IF(groupAttr!T41=0,"",groupAttr!T41)</f>
        <v/>
      </c>
      <c r="W41" t="str">
        <f>IF(groupAttr!U41=0,"",groupAttr!U41)</f>
        <v/>
      </c>
      <c r="X41" t="str">
        <f>IF(groupAttr!V41=0,"",groupAttr!V41)</f>
        <v/>
      </c>
      <c r="Y41">
        <f>IF(groupAttr!W41=0,"",groupAttr!W41)</f>
        <v>1000</v>
      </c>
      <c r="Z41">
        <f>IF(groupAttr!X41=0,"",groupAttr!X41)</f>
        <v>1000</v>
      </c>
      <c r="AA41" t="str">
        <f>IF(groupAttr!Y41=0,"",groupAttr!Y41)</f>
        <v/>
      </c>
      <c r="AB41" t="str">
        <f>IF(groupAttr!Z41=0,"",groupAttr!Z41)</f>
        <v/>
      </c>
      <c r="AC41" t="str">
        <f>IF(groupAttr!AA41=0,"",groupAttr!AA41)</f>
        <v/>
      </c>
      <c r="AD41" t="str">
        <f>IF(groupAttr!AB41=0,"",groupAttr!AB41)</f>
        <v/>
      </c>
      <c r="AE41" t="str">
        <f>IF(groupAttr!AC41=0,"",groupAttr!AC41)</f>
        <v/>
      </c>
      <c r="AF41" t="str">
        <f>IF(groupAttr!AD41=0,"",groupAttr!AD41)</f>
        <v/>
      </c>
      <c r="AG41" t="str">
        <f>IF(groupAttr!AE41=0,"",groupAttr!AE41)</f>
        <v/>
      </c>
      <c r="AH41" t="str">
        <f>IF(groupAttr!AF41=0,"",groupAttr!AF41)</f>
        <v/>
      </c>
      <c r="AI41" t="str">
        <f>IF(groupAttr!AG41=0,"",groupAttr!AG41)</f>
        <v/>
      </c>
      <c r="AJ41" t="str">
        <f>IF(groupAttr!AH41=0,"",groupAttr!AH41)</f>
        <v/>
      </c>
      <c r="AK41" t="str">
        <f>IF(groupAttr!AI41=0,"",groupAttr!AI41)</f>
        <v/>
      </c>
      <c r="AL41" t="str">
        <f>IF(groupAttr!AJ41=0,"",groupAttr!AJ41)</f>
        <v/>
      </c>
      <c r="AM41" t="str">
        <f>IF(groupAttr!AK41=0,"",groupAttr!AK41)</f>
        <v/>
      </c>
      <c r="AN41" t="str">
        <f>IF(groupAttr!AL41=0,"",groupAttr!AL41)</f>
        <v/>
      </c>
      <c r="AO41" t="str">
        <f>IF(groupAttr!AM41=0,"",groupAttr!AM41)</f>
        <v/>
      </c>
      <c r="AP41" t="str">
        <f>IF(groupAttr!AN41=0,"",groupAttr!AN41)</f>
        <v/>
      </c>
      <c r="AQ41" t="str">
        <f>IF(groupAttr!AO41=0,"",groupAttr!AO41)</f>
        <v/>
      </c>
      <c r="AR41" t="str">
        <f>IF(groupAttr!AP41=0,"",groupAttr!AP41)</f>
        <v/>
      </c>
      <c r="AS41" t="str">
        <f>IF(groupAttr!AQ41=0,"",groupAttr!AQ41)</f>
        <v/>
      </c>
      <c r="AT41" t="str">
        <f>IF(groupAttr!AR41=0,"",groupAttr!AR41)</f>
        <v/>
      </c>
      <c r="AU41" t="str">
        <f>IF(groupAttr!AS41=0,"",groupAttr!AS41)</f>
        <v/>
      </c>
      <c r="AV41" t="str">
        <f>IF(groupAttr!AT41=0,"",groupAttr!AT41)</f>
        <v/>
      </c>
      <c r="AW41" t="str">
        <f>IF(groupAttr!AU41=0,"",groupAttr!AU41)</f>
        <v/>
      </c>
      <c r="AX41" t="str">
        <f>IF(groupAttr!AV41=0,"",groupAttr!AV41)</f>
        <v/>
      </c>
      <c r="AY41" t="str">
        <f>IF(groupAttr!AW41=0,"",groupAttr!AW41)</f>
        <v/>
      </c>
      <c r="AZ41" t="str">
        <f>IF(groupAttr!AX41=0,"",groupAttr!AX41)</f>
        <v/>
      </c>
      <c r="BA41" t="str">
        <f>IF(groupAttr!AY41=0,"",groupAttr!AY41)</f>
        <v/>
      </c>
      <c r="BB41" t="str">
        <f>IF(groupAttr!AZ41=0,"",groupAttr!AZ41)</f>
        <v/>
      </c>
      <c r="BC41" t="str">
        <f>IF(groupAttr!BA41=0,"",groupAttr!BA41)</f>
        <v/>
      </c>
      <c r="BD41" t="str">
        <f>IF(groupAttr!BB41=0,"",groupAttr!BB41)</f>
        <v/>
      </c>
      <c r="BE41" t="str">
        <f>IF(groupAttr!BC41=0,"",groupAttr!BC41)</f>
        <v/>
      </c>
      <c r="BF41" t="str">
        <f>IF(groupAttr!BD41=0,"",groupAttr!BD41)</f>
        <v/>
      </c>
      <c r="BG41" t="str">
        <f>IF(groupAttr!BE41=0,"",groupAttr!BE41)</f>
        <v/>
      </c>
      <c r="BH41" t="str">
        <f>IF(groupAttr!BF41=0,"",groupAttr!BF41)</f>
        <v/>
      </c>
      <c r="BI41" t="str">
        <f>IF(groupAttr!BG41=0,"",groupAttr!BG41)</f>
        <v/>
      </c>
      <c r="BJ41" t="str">
        <f>IF(groupAttr!BH41=0,"",groupAttr!BH41)</f>
        <v/>
      </c>
      <c r="BK41" t="str">
        <f>IF(groupAttr!BI41=0,"",groupAttr!BI41)</f>
        <v/>
      </c>
      <c r="BL41" t="str">
        <f>IF(groupAttr!BJ41=0,"",groupAttr!BJ41)</f>
        <v/>
      </c>
      <c r="BM41" t="str">
        <f>IF(groupAttr!BK41=0,"",groupAttr!BK41)</f>
        <v/>
      </c>
      <c r="BN41" t="str">
        <f>IF(groupAttr!BL41=0,"",groupAttr!BL41)</f>
        <v/>
      </c>
    </row>
    <row r="42" spans="1:66" x14ac:dyDescent="0.2">
      <c r="A42" t="str">
        <f>IF(B42=0,"", CONCATENATE("223/",groupAttr!B42,"|",groupText!V42,"|",groupText!AA42,":\-\",D42,D43,D44))</f>
        <v/>
      </c>
      <c r="B42">
        <v>0</v>
      </c>
      <c r="C42" t="str">
        <f>groupAttr!B42</f>
        <v>炽血〤凤舞套装</v>
      </c>
      <c r="D42" t="str">
        <f>"250/穿戴["&amp;groupAttr!C42&amp;"]件效果\" &amp;E42</f>
        <v>250/穿戴[4]件效果\255/MaxHp:  +20%\255/MaxMp:  +20%\</v>
      </c>
      <c r="E42" t="s">
        <v>1991</v>
      </c>
      <c r="F42">
        <f>IF(groupAttr!D42=0,"",groupAttr!D42)</f>
        <v>20</v>
      </c>
      <c r="G42">
        <f>IF(groupAttr!E42=0,"",groupAttr!E42)</f>
        <v>20</v>
      </c>
      <c r="H42" t="str">
        <f>IF(groupAttr!F42=0,"",groupAttr!F42)</f>
        <v/>
      </c>
      <c r="I42" t="str">
        <f>IF(groupAttr!G42=0,"",groupAttr!G42)</f>
        <v/>
      </c>
      <c r="J42" t="str">
        <f>IF(groupAttr!H42=0,"",groupAttr!H42)</f>
        <v/>
      </c>
      <c r="K42" t="str">
        <f>IF(groupAttr!I42=0,"",groupAttr!I42)</f>
        <v/>
      </c>
      <c r="L42" t="str">
        <f>IF(groupAttr!J42=0,"",groupAttr!J42)</f>
        <v/>
      </c>
      <c r="M42" t="str">
        <f>IF(groupAttr!K42=0,"",groupAttr!K42)</f>
        <v/>
      </c>
      <c r="N42" t="str">
        <f>IF(groupAttr!L42=0,"",groupAttr!L42)</f>
        <v/>
      </c>
      <c r="O42" t="str">
        <f>IF(groupAttr!M42=0,"",groupAttr!M42)</f>
        <v/>
      </c>
      <c r="P42" t="str">
        <f>IF(groupAttr!N42=0,"",groupAttr!N42)</f>
        <v/>
      </c>
      <c r="Q42" t="str">
        <f>IF(groupAttr!O42=0,"",groupAttr!O42)</f>
        <v/>
      </c>
      <c r="R42" t="str">
        <f>IF(groupAttr!P42=0,"",groupAttr!P42)</f>
        <v/>
      </c>
      <c r="S42" t="str">
        <f>IF(groupAttr!Q42=0,"",groupAttr!Q42)</f>
        <v/>
      </c>
      <c r="T42" t="str">
        <f>IF(groupAttr!R42=0,"",groupAttr!R42)</f>
        <v/>
      </c>
      <c r="U42" t="str">
        <f>IF(groupAttr!S42=0,"",groupAttr!S42)</f>
        <v/>
      </c>
      <c r="V42" t="str">
        <f>IF(groupAttr!T42=0,"",groupAttr!T42)</f>
        <v/>
      </c>
      <c r="W42" t="str">
        <f>IF(groupAttr!U42=0,"",groupAttr!U42)</f>
        <v/>
      </c>
      <c r="X42" t="str">
        <f>IF(groupAttr!V42=0,"",groupAttr!V42)</f>
        <v/>
      </c>
      <c r="Y42" t="str">
        <f>IF(groupAttr!W42=0,"",groupAttr!W42)</f>
        <v/>
      </c>
      <c r="Z42" t="str">
        <f>IF(groupAttr!X42=0,"",groupAttr!X42)</f>
        <v/>
      </c>
      <c r="AA42" t="str">
        <f>IF(groupAttr!Y42=0,"",groupAttr!Y42)</f>
        <v/>
      </c>
      <c r="AB42" t="str">
        <f>IF(groupAttr!Z42=0,"",groupAttr!Z42)</f>
        <v/>
      </c>
      <c r="AC42" t="str">
        <f>IF(groupAttr!AA42=0,"",groupAttr!AA42)</f>
        <v/>
      </c>
      <c r="AD42" t="str">
        <f>IF(groupAttr!AB42=0,"",groupAttr!AB42)</f>
        <v/>
      </c>
      <c r="AE42" t="str">
        <f>IF(groupAttr!AC42=0,"",groupAttr!AC42)</f>
        <v/>
      </c>
      <c r="AF42" t="str">
        <f>IF(groupAttr!AD42=0,"",groupAttr!AD42)</f>
        <v/>
      </c>
      <c r="AG42" t="str">
        <f>IF(groupAttr!AE42=0,"",groupAttr!AE42)</f>
        <v/>
      </c>
      <c r="AH42" t="str">
        <f>IF(groupAttr!AF42=0,"",groupAttr!AF42)</f>
        <v/>
      </c>
      <c r="AI42" t="str">
        <f>IF(groupAttr!AG42=0,"",groupAttr!AG42)</f>
        <v/>
      </c>
      <c r="AJ42" t="str">
        <f>IF(groupAttr!AH42=0,"",groupAttr!AH42)</f>
        <v/>
      </c>
      <c r="AK42" t="str">
        <f>IF(groupAttr!AI42=0,"",groupAttr!AI42)</f>
        <v/>
      </c>
      <c r="AL42" t="str">
        <f>IF(groupAttr!AJ42=0,"",groupAttr!AJ42)</f>
        <v/>
      </c>
      <c r="AM42" t="str">
        <f>IF(groupAttr!AK42=0,"",groupAttr!AK42)</f>
        <v/>
      </c>
      <c r="AN42" t="str">
        <f>IF(groupAttr!AL42=0,"",groupAttr!AL42)</f>
        <v/>
      </c>
      <c r="AO42" t="str">
        <f>IF(groupAttr!AM42=0,"",groupAttr!AM42)</f>
        <v/>
      </c>
      <c r="AP42" t="str">
        <f>IF(groupAttr!AN42=0,"",groupAttr!AN42)</f>
        <v/>
      </c>
      <c r="AQ42" t="str">
        <f>IF(groupAttr!AO42=0,"",groupAttr!AO42)</f>
        <v/>
      </c>
      <c r="AR42" t="str">
        <f>IF(groupAttr!AP42=0,"",groupAttr!AP42)</f>
        <v/>
      </c>
      <c r="AS42" t="str">
        <f>IF(groupAttr!AQ42=0,"",groupAttr!AQ42)</f>
        <v/>
      </c>
      <c r="AT42" t="str">
        <f>IF(groupAttr!AR42=0,"",groupAttr!AR42)</f>
        <v/>
      </c>
      <c r="AU42" t="str">
        <f>IF(groupAttr!AS42=0,"",groupAttr!AS42)</f>
        <v/>
      </c>
      <c r="AV42" t="str">
        <f>IF(groupAttr!AT42=0,"",groupAttr!AT42)</f>
        <v/>
      </c>
      <c r="AW42" t="str">
        <f>IF(groupAttr!AU42=0,"",groupAttr!AU42)</f>
        <v/>
      </c>
      <c r="AX42" t="str">
        <f>IF(groupAttr!AV42=0,"",groupAttr!AV42)</f>
        <v/>
      </c>
      <c r="AY42" t="str">
        <f>IF(groupAttr!AW42=0,"",groupAttr!AW42)</f>
        <v/>
      </c>
      <c r="AZ42" t="str">
        <f>IF(groupAttr!AX42=0,"",groupAttr!AX42)</f>
        <v/>
      </c>
      <c r="BA42" t="str">
        <f>IF(groupAttr!AY42=0,"",groupAttr!AY42)</f>
        <v/>
      </c>
      <c r="BB42" t="str">
        <f>IF(groupAttr!AZ42=0,"",groupAttr!AZ42)</f>
        <v/>
      </c>
      <c r="BC42" t="str">
        <f>IF(groupAttr!BA42=0,"",groupAttr!BA42)</f>
        <v/>
      </c>
      <c r="BD42" t="str">
        <f>IF(groupAttr!BB42=0,"",groupAttr!BB42)</f>
        <v/>
      </c>
      <c r="BE42" t="str">
        <f>IF(groupAttr!BC42=0,"",groupAttr!BC42)</f>
        <v/>
      </c>
      <c r="BF42" t="str">
        <f>IF(groupAttr!BD42=0,"",groupAttr!BD42)</f>
        <v/>
      </c>
      <c r="BG42" t="str">
        <f>IF(groupAttr!BE42=0,"",groupAttr!BE42)</f>
        <v/>
      </c>
      <c r="BH42" t="str">
        <f>IF(groupAttr!BF42=0,"",groupAttr!BF42)</f>
        <v/>
      </c>
      <c r="BI42" t="str">
        <f>IF(groupAttr!BG42=0,"",groupAttr!BG42)</f>
        <v/>
      </c>
      <c r="BJ42" t="str">
        <f>IF(groupAttr!BH42=0,"",groupAttr!BH42)</f>
        <v/>
      </c>
      <c r="BK42" t="str">
        <f>IF(groupAttr!BI42=0,"",groupAttr!BI42)</f>
        <v/>
      </c>
      <c r="BL42" t="str">
        <f>IF(groupAttr!BJ42=0,"",groupAttr!BJ42)</f>
        <v/>
      </c>
      <c r="BM42" t="str">
        <f>IF(groupAttr!BK42=0,"",groupAttr!BK42)</f>
        <v/>
      </c>
      <c r="BN42" t="str">
        <f>IF(groupAttr!BL42=0,"",groupAttr!BL42)</f>
        <v/>
      </c>
    </row>
    <row r="43" spans="1:66" x14ac:dyDescent="0.2">
      <c r="A43" t="str">
        <f>IF(B43=0,"", CONCATENATE("223/",groupAttr!B43,"|",groupText!V43,"|",groupText!AA43,":\-\",D43,D44,D45))</f>
        <v/>
      </c>
      <c r="B43">
        <v>0</v>
      </c>
      <c r="C43" t="str">
        <f>groupAttr!B43</f>
        <v>炽血〤凤舞套装</v>
      </c>
      <c r="D43" t="str">
        <f>"250/穿戴["&amp;groupAttr!C43&amp;"]件效果\" &amp;E43</f>
        <v>250/穿戴[6]件效果\255/全属性: +120\255/全属性: +5%\</v>
      </c>
      <c r="E43" t="s">
        <v>1992</v>
      </c>
      <c r="F43" t="str">
        <f>IF(groupAttr!D43=0,"",groupAttr!D43)</f>
        <v/>
      </c>
      <c r="G43" t="str">
        <f>IF(groupAttr!E43=0,"",groupAttr!E43)</f>
        <v/>
      </c>
      <c r="H43" t="str">
        <f>IF(groupAttr!F43=0,"",groupAttr!F43)</f>
        <v/>
      </c>
      <c r="I43" t="str">
        <f>IF(groupAttr!G43=0,"",groupAttr!G43)</f>
        <v/>
      </c>
      <c r="J43" t="str">
        <f>IF(groupAttr!H43=0,"",groupAttr!H43)</f>
        <v/>
      </c>
      <c r="K43" t="str">
        <f>IF(groupAttr!I43=0,"",groupAttr!I43)</f>
        <v/>
      </c>
      <c r="L43" t="str">
        <f>IF(groupAttr!J43=0,"",groupAttr!J43)</f>
        <v/>
      </c>
      <c r="M43" t="str">
        <f>IF(groupAttr!K43=0,"",groupAttr!K43)</f>
        <v/>
      </c>
      <c r="N43">
        <f>IF(groupAttr!L43=0,"",groupAttr!L43)</f>
        <v>5</v>
      </c>
      <c r="O43">
        <f>IF(groupAttr!M43=0,"",groupAttr!M43)</f>
        <v>5</v>
      </c>
      <c r="P43">
        <f>IF(groupAttr!N43=0,"",groupAttr!N43)</f>
        <v>5</v>
      </c>
      <c r="Q43">
        <f>IF(groupAttr!O43=0,"",groupAttr!O43)</f>
        <v>5</v>
      </c>
      <c r="R43">
        <f>IF(groupAttr!P43=0,"",groupAttr!P43)</f>
        <v>5</v>
      </c>
      <c r="S43">
        <f>IF(groupAttr!Q43=0,"",groupAttr!Q43)</f>
        <v>5</v>
      </c>
      <c r="T43" t="str">
        <f>IF(groupAttr!R43=0,"",groupAttr!R43)</f>
        <v/>
      </c>
      <c r="U43" t="str">
        <f>IF(groupAttr!S43=0,"",groupAttr!S43)</f>
        <v/>
      </c>
      <c r="V43" t="str">
        <f>IF(groupAttr!T43=0,"",groupAttr!T43)</f>
        <v/>
      </c>
      <c r="W43" t="str">
        <f>IF(groupAttr!U43=0,"",groupAttr!U43)</f>
        <v/>
      </c>
      <c r="X43" t="str">
        <f>IF(groupAttr!V43=0,"",groupAttr!V43)</f>
        <v/>
      </c>
      <c r="Y43" t="str">
        <f>IF(groupAttr!W43=0,"",groupAttr!W43)</f>
        <v/>
      </c>
      <c r="Z43" t="str">
        <f>IF(groupAttr!X43=0,"",groupAttr!X43)</f>
        <v/>
      </c>
      <c r="AA43" t="str">
        <f>IF(groupAttr!Y43=0,"",groupAttr!Y43)</f>
        <v/>
      </c>
      <c r="AB43" t="str">
        <f>IF(groupAttr!Z43=0,"",groupAttr!Z43)</f>
        <v/>
      </c>
      <c r="AC43" t="str">
        <f>IF(groupAttr!AA43=0,"",groupAttr!AA43)</f>
        <v/>
      </c>
      <c r="AD43" t="str">
        <f>IF(groupAttr!AB43=0,"",groupAttr!AB43)</f>
        <v/>
      </c>
      <c r="AE43" t="str">
        <f>IF(groupAttr!AC43=0,"",groupAttr!AC43)</f>
        <v/>
      </c>
      <c r="AF43" t="str">
        <f>IF(groupAttr!AD43=0,"",groupAttr!AD43)</f>
        <v/>
      </c>
      <c r="AG43">
        <f>IF(groupAttr!AE43=0,"",groupAttr!AE43)</f>
        <v>120</v>
      </c>
      <c r="AH43">
        <f>IF(groupAttr!AF43=0,"",groupAttr!AF43)</f>
        <v>120</v>
      </c>
      <c r="AI43">
        <f>IF(groupAttr!AG43=0,"",groupAttr!AG43)</f>
        <v>120</v>
      </c>
      <c r="AJ43">
        <f>IF(groupAttr!AH43=0,"",groupAttr!AH43)</f>
        <v>120</v>
      </c>
      <c r="AK43">
        <f>IF(groupAttr!AI43=0,"",groupAttr!AI43)</f>
        <v>120</v>
      </c>
      <c r="AL43">
        <f>IF(groupAttr!AJ43=0,"",groupAttr!AJ43)</f>
        <v>120</v>
      </c>
      <c r="AM43" t="str">
        <f>IF(groupAttr!AK43=0,"",groupAttr!AK43)</f>
        <v/>
      </c>
      <c r="AN43" t="str">
        <f>IF(groupAttr!AL43=0,"",groupAttr!AL43)</f>
        <v/>
      </c>
      <c r="AO43" t="str">
        <f>IF(groupAttr!AM43=0,"",groupAttr!AM43)</f>
        <v/>
      </c>
      <c r="AP43" t="str">
        <f>IF(groupAttr!AN43=0,"",groupAttr!AN43)</f>
        <v/>
      </c>
      <c r="AQ43" t="str">
        <f>IF(groupAttr!AO43=0,"",groupAttr!AO43)</f>
        <v/>
      </c>
      <c r="AR43" t="str">
        <f>IF(groupAttr!AP43=0,"",groupAttr!AP43)</f>
        <v/>
      </c>
      <c r="AS43" t="str">
        <f>IF(groupAttr!AQ43=0,"",groupAttr!AQ43)</f>
        <v/>
      </c>
      <c r="AT43" t="str">
        <f>IF(groupAttr!AR43=0,"",groupAttr!AR43)</f>
        <v/>
      </c>
      <c r="AU43" t="str">
        <f>IF(groupAttr!AS43=0,"",groupAttr!AS43)</f>
        <v/>
      </c>
      <c r="AV43" t="str">
        <f>IF(groupAttr!AT43=0,"",groupAttr!AT43)</f>
        <v/>
      </c>
      <c r="AW43" t="str">
        <f>IF(groupAttr!AU43=0,"",groupAttr!AU43)</f>
        <v/>
      </c>
      <c r="AX43" t="str">
        <f>IF(groupAttr!AV43=0,"",groupAttr!AV43)</f>
        <v/>
      </c>
      <c r="AY43" t="str">
        <f>IF(groupAttr!AW43=0,"",groupAttr!AW43)</f>
        <v/>
      </c>
      <c r="AZ43" t="str">
        <f>IF(groupAttr!AX43=0,"",groupAttr!AX43)</f>
        <v/>
      </c>
      <c r="BA43" t="str">
        <f>IF(groupAttr!AY43=0,"",groupAttr!AY43)</f>
        <v/>
      </c>
      <c r="BB43" t="str">
        <f>IF(groupAttr!AZ43=0,"",groupAttr!AZ43)</f>
        <v/>
      </c>
      <c r="BC43" t="str">
        <f>IF(groupAttr!BA43=0,"",groupAttr!BA43)</f>
        <v/>
      </c>
      <c r="BD43" t="str">
        <f>IF(groupAttr!BB43=0,"",groupAttr!BB43)</f>
        <v/>
      </c>
      <c r="BE43" t="str">
        <f>IF(groupAttr!BC43=0,"",groupAttr!BC43)</f>
        <v/>
      </c>
      <c r="BF43" t="str">
        <f>IF(groupAttr!BD43=0,"",groupAttr!BD43)</f>
        <v/>
      </c>
      <c r="BG43" t="str">
        <f>IF(groupAttr!BE43=0,"",groupAttr!BE43)</f>
        <v/>
      </c>
      <c r="BH43" t="str">
        <f>IF(groupAttr!BF43=0,"",groupAttr!BF43)</f>
        <v/>
      </c>
      <c r="BI43" t="str">
        <f>IF(groupAttr!BG43=0,"",groupAttr!BG43)</f>
        <v/>
      </c>
      <c r="BJ43" t="str">
        <f>IF(groupAttr!BH43=0,"",groupAttr!BH43)</f>
        <v/>
      </c>
      <c r="BK43" t="str">
        <f>IF(groupAttr!BI43=0,"",groupAttr!BI43)</f>
        <v/>
      </c>
      <c r="BL43" t="str">
        <f>IF(groupAttr!BJ43=0,"",groupAttr!BJ43)</f>
        <v/>
      </c>
      <c r="BM43" t="str">
        <f>IF(groupAttr!BK43=0,"",groupAttr!BK43)</f>
        <v/>
      </c>
      <c r="BN43" t="str">
        <f>IF(groupAttr!BL43=0,"",groupAttr!BL43)</f>
        <v/>
      </c>
    </row>
    <row r="44" spans="1:66" x14ac:dyDescent="0.2">
      <c r="A44" t="str">
        <f>IF(B44=0,"", CONCATENATE("223/",groupAttr!B44,"|",groupText!V44,"|",groupText!AA44,":\-\",D44,D45,D46))</f>
        <v>223/幻月〤无双套装|6|151/幻月〤无双头盔|151/幻月〤无双项链|151/幻月〤无双戒指|151/幻月〤无双护腕|151/幻月〤无双腰带|151/幻月〤无双战靴:\-\250/穿戴[3]件效果\255/全属性: +50\250/穿戴[4]件效果\255/全属性: +80\250/穿戴[6]件效果\255/全属性: +10%\</v>
      </c>
      <c r="B44">
        <f>groupAttr!A44</f>
        <v>114</v>
      </c>
      <c r="C44" t="str">
        <f>groupAttr!B44</f>
        <v>幻月〤无双套装</v>
      </c>
      <c r="D44" t="str">
        <f>"250/穿戴["&amp;groupAttr!C44&amp;"]件效果\" &amp;E44</f>
        <v>250/穿戴[3]件效果\255/全属性: +50\</v>
      </c>
      <c r="E44" t="s">
        <v>1993</v>
      </c>
      <c r="F44" t="str">
        <f>IF(groupAttr!D44=0,"",groupAttr!D44)</f>
        <v/>
      </c>
      <c r="G44" t="str">
        <f>IF(groupAttr!E44=0,"",groupAttr!E44)</f>
        <v/>
      </c>
      <c r="H44" t="str">
        <f>IF(groupAttr!F44=0,"",groupAttr!F44)</f>
        <v/>
      </c>
      <c r="I44" t="str">
        <f>IF(groupAttr!G44=0,"",groupAttr!G44)</f>
        <v/>
      </c>
      <c r="J44" t="str">
        <f>IF(groupAttr!H44=0,"",groupAttr!H44)</f>
        <v/>
      </c>
      <c r="K44" t="str">
        <f>IF(groupAttr!I44=0,"",groupAttr!I44)</f>
        <v/>
      </c>
      <c r="L44" t="str">
        <f>IF(groupAttr!J44=0,"",groupAttr!J44)</f>
        <v/>
      </c>
      <c r="M44" t="str">
        <f>IF(groupAttr!K44=0,"",groupAttr!K44)</f>
        <v/>
      </c>
      <c r="N44" t="str">
        <f>IF(groupAttr!L44=0,"",groupAttr!L44)</f>
        <v/>
      </c>
      <c r="O44" t="str">
        <f>IF(groupAttr!M44=0,"",groupAttr!M44)</f>
        <v/>
      </c>
      <c r="P44" t="str">
        <f>IF(groupAttr!N44=0,"",groupAttr!N44)</f>
        <v/>
      </c>
      <c r="Q44" t="str">
        <f>IF(groupAttr!O44=0,"",groupAttr!O44)</f>
        <v/>
      </c>
      <c r="R44" t="str">
        <f>IF(groupAttr!P44=0,"",groupAttr!P44)</f>
        <v/>
      </c>
      <c r="S44" t="str">
        <f>IF(groupAttr!Q44=0,"",groupAttr!Q44)</f>
        <v/>
      </c>
      <c r="T44" t="str">
        <f>IF(groupAttr!R44=0,"",groupAttr!R44)</f>
        <v/>
      </c>
      <c r="U44" t="str">
        <f>IF(groupAttr!S44=0,"",groupAttr!S44)</f>
        <v/>
      </c>
      <c r="V44" t="str">
        <f>IF(groupAttr!T44=0,"",groupAttr!T44)</f>
        <v/>
      </c>
      <c r="W44" t="str">
        <f>IF(groupAttr!U44=0,"",groupAttr!U44)</f>
        <v/>
      </c>
      <c r="X44" t="str">
        <f>IF(groupAttr!V44=0,"",groupAttr!V44)</f>
        <v/>
      </c>
      <c r="Y44" t="str">
        <f>IF(groupAttr!W44=0,"",groupAttr!W44)</f>
        <v/>
      </c>
      <c r="Z44" t="str">
        <f>IF(groupAttr!X44=0,"",groupAttr!X44)</f>
        <v/>
      </c>
      <c r="AA44" t="str">
        <f>IF(groupAttr!Y44=0,"",groupAttr!Y44)</f>
        <v/>
      </c>
      <c r="AB44" t="str">
        <f>IF(groupAttr!Z44=0,"",groupAttr!Z44)</f>
        <v/>
      </c>
      <c r="AC44" t="str">
        <f>IF(groupAttr!AA44=0,"",groupAttr!AA44)</f>
        <v/>
      </c>
      <c r="AD44" t="str">
        <f>IF(groupAttr!AB44=0,"",groupAttr!AB44)</f>
        <v/>
      </c>
      <c r="AE44" t="str">
        <f>IF(groupAttr!AC44=0,"",groupAttr!AC44)</f>
        <v/>
      </c>
      <c r="AF44" t="str">
        <f>IF(groupAttr!AD44=0,"",groupAttr!AD44)</f>
        <v/>
      </c>
      <c r="AG44">
        <f>IF(groupAttr!AE44=0,"",groupAttr!AE44)</f>
        <v>50</v>
      </c>
      <c r="AH44">
        <f>IF(groupAttr!AF44=0,"",groupAttr!AF44)</f>
        <v>50</v>
      </c>
      <c r="AI44">
        <f>IF(groupAttr!AG44=0,"",groupAttr!AG44)</f>
        <v>50</v>
      </c>
      <c r="AJ44">
        <f>IF(groupAttr!AH44=0,"",groupAttr!AH44)</f>
        <v>50</v>
      </c>
      <c r="AK44">
        <f>IF(groupAttr!AI44=0,"",groupAttr!AI44)</f>
        <v>50</v>
      </c>
      <c r="AL44">
        <f>IF(groupAttr!AJ44=0,"",groupAttr!AJ44)</f>
        <v>50</v>
      </c>
      <c r="AM44" t="str">
        <f>IF(groupAttr!AK44=0,"",groupAttr!AK44)</f>
        <v/>
      </c>
      <c r="AN44" t="str">
        <f>IF(groupAttr!AL44=0,"",groupAttr!AL44)</f>
        <v/>
      </c>
      <c r="AO44" t="str">
        <f>IF(groupAttr!AM44=0,"",groupAttr!AM44)</f>
        <v/>
      </c>
      <c r="AP44" t="str">
        <f>IF(groupAttr!AN44=0,"",groupAttr!AN44)</f>
        <v/>
      </c>
      <c r="AQ44" t="str">
        <f>IF(groupAttr!AO44=0,"",groupAttr!AO44)</f>
        <v/>
      </c>
      <c r="AR44" t="str">
        <f>IF(groupAttr!AP44=0,"",groupAttr!AP44)</f>
        <v/>
      </c>
      <c r="AS44" t="str">
        <f>IF(groupAttr!AQ44=0,"",groupAttr!AQ44)</f>
        <v/>
      </c>
      <c r="AT44" t="str">
        <f>IF(groupAttr!AR44=0,"",groupAttr!AR44)</f>
        <v/>
      </c>
      <c r="AU44" t="str">
        <f>IF(groupAttr!AS44=0,"",groupAttr!AS44)</f>
        <v/>
      </c>
      <c r="AV44" t="str">
        <f>IF(groupAttr!AT44=0,"",groupAttr!AT44)</f>
        <v/>
      </c>
      <c r="AW44" t="str">
        <f>IF(groupAttr!AU44=0,"",groupAttr!AU44)</f>
        <v/>
      </c>
      <c r="AX44" t="str">
        <f>IF(groupAttr!AV44=0,"",groupAttr!AV44)</f>
        <v/>
      </c>
      <c r="AY44" t="str">
        <f>IF(groupAttr!AW44=0,"",groupAttr!AW44)</f>
        <v/>
      </c>
      <c r="AZ44" t="str">
        <f>IF(groupAttr!AX44=0,"",groupAttr!AX44)</f>
        <v/>
      </c>
      <c r="BA44" t="str">
        <f>IF(groupAttr!AY44=0,"",groupAttr!AY44)</f>
        <v/>
      </c>
      <c r="BB44" t="str">
        <f>IF(groupAttr!AZ44=0,"",groupAttr!AZ44)</f>
        <v/>
      </c>
      <c r="BC44" t="str">
        <f>IF(groupAttr!BA44=0,"",groupAttr!BA44)</f>
        <v/>
      </c>
      <c r="BD44" t="str">
        <f>IF(groupAttr!BB44=0,"",groupAttr!BB44)</f>
        <v/>
      </c>
      <c r="BE44" t="str">
        <f>IF(groupAttr!BC44=0,"",groupAttr!BC44)</f>
        <v/>
      </c>
      <c r="BF44" t="str">
        <f>IF(groupAttr!BD44=0,"",groupAttr!BD44)</f>
        <v/>
      </c>
      <c r="BG44" t="str">
        <f>IF(groupAttr!BE44=0,"",groupAttr!BE44)</f>
        <v/>
      </c>
      <c r="BH44" t="str">
        <f>IF(groupAttr!BF44=0,"",groupAttr!BF44)</f>
        <v/>
      </c>
      <c r="BI44" t="str">
        <f>IF(groupAttr!BG44=0,"",groupAttr!BG44)</f>
        <v/>
      </c>
      <c r="BJ44" t="str">
        <f>IF(groupAttr!BH44=0,"",groupAttr!BH44)</f>
        <v/>
      </c>
      <c r="BK44" t="str">
        <f>IF(groupAttr!BI44=0,"",groupAttr!BI44)</f>
        <v/>
      </c>
      <c r="BL44" t="str">
        <f>IF(groupAttr!BJ44=0,"",groupAttr!BJ44)</f>
        <v/>
      </c>
      <c r="BM44" t="str">
        <f>IF(groupAttr!BK44=0,"",groupAttr!BK44)</f>
        <v/>
      </c>
      <c r="BN44" t="str">
        <f>IF(groupAttr!BL44=0,"",groupAttr!BL44)</f>
        <v/>
      </c>
    </row>
    <row r="45" spans="1:66" x14ac:dyDescent="0.2">
      <c r="A45" t="str">
        <f>IF(B45=0,"", CONCATENATE("223/",groupAttr!B45,"|",groupText!V45,"|",groupText!AA45,":\-\",D45,D46,D47))</f>
        <v/>
      </c>
      <c r="B45">
        <v>0</v>
      </c>
      <c r="C45" t="str">
        <f>groupAttr!B45</f>
        <v>幻月〤无双套装</v>
      </c>
      <c r="D45" t="str">
        <f>"250/穿戴["&amp;groupAttr!C45&amp;"]件效果\" &amp;E45</f>
        <v>250/穿戴[4]件效果\255/全属性: +80\</v>
      </c>
      <c r="E45" t="s">
        <v>1994</v>
      </c>
      <c r="F45" t="str">
        <f>IF(groupAttr!D45=0,"",groupAttr!D45)</f>
        <v/>
      </c>
      <c r="G45" t="str">
        <f>IF(groupAttr!E45=0,"",groupAttr!E45)</f>
        <v/>
      </c>
      <c r="H45" t="str">
        <f>IF(groupAttr!F45=0,"",groupAttr!F45)</f>
        <v/>
      </c>
      <c r="I45" t="str">
        <f>IF(groupAttr!G45=0,"",groupAttr!G45)</f>
        <v/>
      </c>
      <c r="J45" t="str">
        <f>IF(groupAttr!H45=0,"",groupAttr!H45)</f>
        <v/>
      </c>
      <c r="K45" t="str">
        <f>IF(groupAttr!I45=0,"",groupAttr!I45)</f>
        <v/>
      </c>
      <c r="L45" t="str">
        <f>IF(groupAttr!J45=0,"",groupAttr!J45)</f>
        <v/>
      </c>
      <c r="M45" t="str">
        <f>IF(groupAttr!K45=0,"",groupAttr!K45)</f>
        <v/>
      </c>
      <c r="N45" t="str">
        <f>IF(groupAttr!L45=0,"",groupAttr!L45)</f>
        <v/>
      </c>
      <c r="O45" t="str">
        <f>IF(groupAttr!M45=0,"",groupAttr!M45)</f>
        <v/>
      </c>
      <c r="P45" t="str">
        <f>IF(groupAttr!N45=0,"",groupAttr!N45)</f>
        <v/>
      </c>
      <c r="Q45" t="str">
        <f>IF(groupAttr!O45=0,"",groupAttr!O45)</f>
        <v/>
      </c>
      <c r="R45" t="str">
        <f>IF(groupAttr!P45=0,"",groupAttr!P45)</f>
        <v/>
      </c>
      <c r="S45" t="str">
        <f>IF(groupAttr!Q45=0,"",groupAttr!Q45)</f>
        <v/>
      </c>
      <c r="T45" t="str">
        <f>IF(groupAttr!R45=0,"",groupAttr!R45)</f>
        <v/>
      </c>
      <c r="U45" t="str">
        <f>IF(groupAttr!S45=0,"",groupAttr!S45)</f>
        <v/>
      </c>
      <c r="V45" t="str">
        <f>IF(groupAttr!T45=0,"",groupAttr!T45)</f>
        <v/>
      </c>
      <c r="W45" t="str">
        <f>IF(groupAttr!U45=0,"",groupAttr!U45)</f>
        <v/>
      </c>
      <c r="X45" t="str">
        <f>IF(groupAttr!V45=0,"",groupAttr!V45)</f>
        <v/>
      </c>
      <c r="Y45" t="str">
        <f>IF(groupAttr!W45=0,"",groupAttr!W45)</f>
        <v/>
      </c>
      <c r="Z45" t="str">
        <f>IF(groupAttr!X45=0,"",groupAttr!X45)</f>
        <v/>
      </c>
      <c r="AA45" t="str">
        <f>IF(groupAttr!Y45=0,"",groupAttr!Y45)</f>
        <v/>
      </c>
      <c r="AB45" t="str">
        <f>IF(groupAttr!Z45=0,"",groupAttr!Z45)</f>
        <v/>
      </c>
      <c r="AC45" t="str">
        <f>IF(groupAttr!AA45=0,"",groupAttr!AA45)</f>
        <v/>
      </c>
      <c r="AD45" t="str">
        <f>IF(groupAttr!AB45=0,"",groupAttr!AB45)</f>
        <v/>
      </c>
      <c r="AE45" t="str">
        <f>IF(groupAttr!AC45=0,"",groupAttr!AC45)</f>
        <v/>
      </c>
      <c r="AF45" t="str">
        <f>IF(groupAttr!AD45=0,"",groupAttr!AD45)</f>
        <v/>
      </c>
      <c r="AG45">
        <f>IF(groupAttr!AE45=0,"",groupAttr!AE45)</f>
        <v>80</v>
      </c>
      <c r="AH45">
        <f>IF(groupAttr!AF45=0,"",groupAttr!AF45)</f>
        <v>80</v>
      </c>
      <c r="AI45">
        <f>IF(groupAttr!AG45=0,"",groupAttr!AG45)</f>
        <v>80</v>
      </c>
      <c r="AJ45">
        <f>IF(groupAttr!AH45=0,"",groupAttr!AH45)</f>
        <v>80</v>
      </c>
      <c r="AK45">
        <f>IF(groupAttr!AI45=0,"",groupAttr!AI45)</f>
        <v>80</v>
      </c>
      <c r="AL45">
        <f>IF(groupAttr!AJ45=0,"",groupAttr!AJ45)</f>
        <v>80</v>
      </c>
      <c r="AM45" t="str">
        <f>IF(groupAttr!AK45=0,"",groupAttr!AK45)</f>
        <v/>
      </c>
      <c r="AN45" t="str">
        <f>IF(groupAttr!AL45=0,"",groupAttr!AL45)</f>
        <v/>
      </c>
      <c r="AO45" t="str">
        <f>IF(groupAttr!AM45=0,"",groupAttr!AM45)</f>
        <v/>
      </c>
      <c r="AP45" t="str">
        <f>IF(groupAttr!AN45=0,"",groupAttr!AN45)</f>
        <v/>
      </c>
      <c r="AQ45" t="str">
        <f>IF(groupAttr!AO45=0,"",groupAttr!AO45)</f>
        <v/>
      </c>
      <c r="AR45" t="str">
        <f>IF(groupAttr!AP45=0,"",groupAttr!AP45)</f>
        <v/>
      </c>
      <c r="AS45" t="str">
        <f>IF(groupAttr!AQ45=0,"",groupAttr!AQ45)</f>
        <v/>
      </c>
      <c r="AT45" t="str">
        <f>IF(groupAttr!AR45=0,"",groupAttr!AR45)</f>
        <v/>
      </c>
      <c r="AU45" t="str">
        <f>IF(groupAttr!AS45=0,"",groupAttr!AS45)</f>
        <v/>
      </c>
      <c r="AV45" t="str">
        <f>IF(groupAttr!AT45=0,"",groupAttr!AT45)</f>
        <v/>
      </c>
      <c r="AW45" t="str">
        <f>IF(groupAttr!AU45=0,"",groupAttr!AU45)</f>
        <v/>
      </c>
      <c r="AX45" t="str">
        <f>IF(groupAttr!AV45=0,"",groupAttr!AV45)</f>
        <v/>
      </c>
      <c r="AY45" t="str">
        <f>IF(groupAttr!AW45=0,"",groupAttr!AW45)</f>
        <v/>
      </c>
      <c r="AZ45" t="str">
        <f>IF(groupAttr!AX45=0,"",groupAttr!AX45)</f>
        <v/>
      </c>
      <c r="BA45" t="str">
        <f>IF(groupAttr!AY45=0,"",groupAttr!AY45)</f>
        <v/>
      </c>
      <c r="BB45" t="str">
        <f>IF(groupAttr!AZ45=0,"",groupAttr!AZ45)</f>
        <v/>
      </c>
      <c r="BC45" t="str">
        <f>IF(groupAttr!BA45=0,"",groupAttr!BA45)</f>
        <v/>
      </c>
      <c r="BD45" t="str">
        <f>IF(groupAttr!BB45=0,"",groupAttr!BB45)</f>
        <v/>
      </c>
      <c r="BE45" t="str">
        <f>IF(groupAttr!BC45=0,"",groupAttr!BC45)</f>
        <v/>
      </c>
      <c r="BF45" t="str">
        <f>IF(groupAttr!BD45=0,"",groupAttr!BD45)</f>
        <v/>
      </c>
      <c r="BG45" t="str">
        <f>IF(groupAttr!BE45=0,"",groupAttr!BE45)</f>
        <v/>
      </c>
      <c r="BH45" t="str">
        <f>IF(groupAttr!BF45=0,"",groupAttr!BF45)</f>
        <v/>
      </c>
      <c r="BI45" t="str">
        <f>IF(groupAttr!BG45=0,"",groupAttr!BG45)</f>
        <v/>
      </c>
      <c r="BJ45" t="str">
        <f>IF(groupAttr!BH45=0,"",groupAttr!BH45)</f>
        <v/>
      </c>
      <c r="BK45" t="str">
        <f>IF(groupAttr!BI45=0,"",groupAttr!BI45)</f>
        <v/>
      </c>
      <c r="BL45" t="str">
        <f>IF(groupAttr!BJ45=0,"",groupAttr!BJ45)</f>
        <v/>
      </c>
      <c r="BM45" t="str">
        <f>IF(groupAttr!BK45=0,"",groupAttr!BK45)</f>
        <v/>
      </c>
      <c r="BN45" t="str">
        <f>IF(groupAttr!BL45=0,"",groupAttr!BL45)</f>
        <v/>
      </c>
    </row>
    <row r="46" spans="1:66" x14ac:dyDescent="0.2">
      <c r="A46" t="str">
        <f>IF(B46=0,"", CONCATENATE("223/",groupAttr!B46,"|",groupText!V46,"|",groupText!AA46,":\-\",D46,D47,D48))</f>
        <v/>
      </c>
      <c r="B46">
        <v>0</v>
      </c>
      <c r="C46" t="str">
        <f>groupAttr!B46</f>
        <v>幻月〤无双套装</v>
      </c>
      <c r="D46" t="str">
        <f>"250/穿戴["&amp;groupAttr!C46&amp;"]件效果\" &amp;E46</f>
        <v>250/穿戴[6]件效果\255/全属性: +10%\</v>
      </c>
      <c r="E46" t="s">
        <v>1957</v>
      </c>
      <c r="F46" t="str">
        <f>IF(groupAttr!D46=0,"",groupAttr!D46)</f>
        <v/>
      </c>
      <c r="G46" t="str">
        <f>IF(groupAttr!E46=0,"",groupAttr!E46)</f>
        <v/>
      </c>
      <c r="H46" t="str">
        <f>IF(groupAttr!F46=0,"",groupAttr!F46)</f>
        <v/>
      </c>
      <c r="I46" t="str">
        <f>IF(groupAttr!G46=0,"",groupAttr!G46)</f>
        <v/>
      </c>
      <c r="J46" t="str">
        <f>IF(groupAttr!H46=0,"",groupAttr!H46)</f>
        <v/>
      </c>
      <c r="K46" t="str">
        <f>IF(groupAttr!I46=0,"",groupAttr!I46)</f>
        <v/>
      </c>
      <c r="L46" t="str">
        <f>IF(groupAttr!J46=0,"",groupAttr!J46)</f>
        <v/>
      </c>
      <c r="M46" t="str">
        <f>IF(groupAttr!K46=0,"",groupAttr!K46)</f>
        <v/>
      </c>
      <c r="N46">
        <f>IF(groupAttr!L46=0,"",groupAttr!L46)</f>
        <v>10</v>
      </c>
      <c r="O46">
        <f>IF(groupAttr!M46=0,"",groupAttr!M46)</f>
        <v>10</v>
      </c>
      <c r="P46">
        <f>IF(groupAttr!N46=0,"",groupAttr!N46)</f>
        <v>10</v>
      </c>
      <c r="Q46">
        <f>IF(groupAttr!O46=0,"",groupAttr!O46)</f>
        <v>10</v>
      </c>
      <c r="R46">
        <f>IF(groupAttr!P46=0,"",groupAttr!P46)</f>
        <v>10</v>
      </c>
      <c r="S46">
        <f>IF(groupAttr!Q46=0,"",groupAttr!Q46)</f>
        <v>10</v>
      </c>
      <c r="T46" t="str">
        <f>IF(groupAttr!R46=0,"",groupAttr!R46)</f>
        <v/>
      </c>
      <c r="U46" t="str">
        <f>IF(groupAttr!S46=0,"",groupAttr!S46)</f>
        <v/>
      </c>
      <c r="V46" t="str">
        <f>IF(groupAttr!T46=0,"",groupAttr!T46)</f>
        <v/>
      </c>
      <c r="W46" t="str">
        <f>IF(groupAttr!U46=0,"",groupAttr!U46)</f>
        <v/>
      </c>
      <c r="X46" t="str">
        <f>IF(groupAttr!V46=0,"",groupAttr!V46)</f>
        <v/>
      </c>
      <c r="Y46" t="str">
        <f>IF(groupAttr!W46=0,"",groupAttr!W46)</f>
        <v/>
      </c>
      <c r="Z46" t="str">
        <f>IF(groupAttr!X46=0,"",groupAttr!X46)</f>
        <v/>
      </c>
      <c r="AA46" t="str">
        <f>IF(groupAttr!Y46=0,"",groupAttr!Y46)</f>
        <v/>
      </c>
      <c r="AB46" t="str">
        <f>IF(groupAttr!Z46=0,"",groupAttr!Z46)</f>
        <v/>
      </c>
      <c r="AC46" t="str">
        <f>IF(groupAttr!AA46=0,"",groupAttr!AA46)</f>
        <v/>
      </c>
      <c r="AD46" t="str">
        <f>IF(groupAttr!AB46=0,"",groupAttr!AB46)</f>
        <v/>
      </c>
      <c r="AE46" t="str">
        <f>IF(groupAttr!AC46=0,"",groupAttr!AC46)</f>
        <v/>
      </c>
      <c r="AF46" t="str">
        <f>IF(groupAttr!AD46=0,"",groupAttr!AD46)</f>
        <v/>
      </c>
      <c r="AG46" t="str">
        <f>IF(groupAttr!AE46=0,"",groupAttr!AE46)</f>
        <v/>
      </c>
      <c r="AH46" t="str">
        <f>IF(groupAttr!AF46=0,"",groupAttr!AF46)</f>
        <v/>
      </c>
      <c r="AI46" t="str">
        <f>IF(groupAttr!AG46=0,"",groupAttr!AG46)</f>
        <v/>
      </c>
      <c r="AJ46" t="str">
        <f>IF(groupAttr!AH46=0,"",groupAttr!AH46)</f>
        <v/>
      </c>
      <c r="AK46" t="str">
        <f>IF(groupAttr!AI46=0,"",groupAttr!AI46)</f>
        <v/>
      </c>
      <c r="AL46" t="str">
        <f>IF(groupAttr!AJ46=0,"",groupAttr!AJ46)</f>
        <v/>
      </c>
      <c r="AM46" t="str">
        <f>IF(groupAttr!AK46=0,"",groupAttr!AK46)</f>
        <v/>
      </c>
      <c r="AN46" t="str">
        <f>IF(groupAttr!AL46=0,"",groupAttr!AL46)</f>
        <v/>
      </c>
      <c r="AO46" t="str">
        <f>IF(groupAttr!AM46=0,"",groupAttr!AM46)</f>
        <v/>
      </c>
      <c r="AP46" t="str">
        <f>IF(groupAttr!AN46=0,"",groupAttr!AN46)</f>
        <v/>
      </c>
      <c r="AQ46" t="str">
        <f>IF(groupAttr!AO46=0,"",groupAttr!AO46)</f>
        <v/>
      </c>
      <c r="AR46" t="str">
        <f>IF(groupAttr!AP46=0,"",groupAttr!AP46)</f>
        <v/>
      </c>
      <c r="AS46" t="str">
        <f>IF(groupAttr!AQ46=0,"",groupAttr!AQ46)</f>
        <v/>
      </c>
      <c r="AT46" t="str">
        <f>IF(groupAttr!AR46=0,"",groupAttr!AR46)</f>
        <v/>
      </c>
      <c r="AU46" t="str">
        <f>IF(groupAttr!AS46=0,"",groupAttr!AS46)</f>
        <v/>
      </c>
      <c r="AV46" t="str">
        <f>IF(groupAttr!AT46=0,"",groupAttr!AT46)</f>
        <v/>
      </c>
      <c r="AW46" t="str">
        <f>IF(groupAttr!AU46=0,"",groupAttr!AU46)</f>
        <v/>
      </c>
      <c r="AX46" t="str">
        <f>IF(groupAttr!AV46=0,"",groupAttr!AV46)</f>
        <v/>
      </c>
      <c r="AY46" t="str">
        <f>IF(groupAttr!AW46=0,"",groupAttr!AW46)</f>
        <v/>
      </c>
      <c r="AZ46" t="str">
        <f>IF(groupAttr!AX46=0,"",groupAttr!AX46)</f>
        <v/>
      </c>
      <c r="BA46" t="str">
        <f>IF(groupAttr!AY46=0,"",groupAttr!AY46)</f>
        <v/>
      </c>
      <c r="BB46" t="str">
        <f>IF(groupAttr!AZ46=0,"",groupAttr!AZ46)</f>
        <v/>
      </c>
      <c r="BC46" t="str">
        <f>IF(groupAttr!BA46=0,"",groupAttr!BA46)</f>
        <v/>
      </c>
      <c r="BD46" t="str">
        <f>IF(groupAttr!BB46=0,"",groupAttr!BB46)</f>
        <v/>
      </c>
      <c r="BE46" t="str">
        <f>IF(groupAttr!BC46=0,"",groupAttr!BC46)</f>
        <v/>
      </c>
      <c r="BF46" t="str">
        <f>IF(groupAttr!BD46=0,"",groupAttr!BD46)</f>
        <v/>
      </c>
      <c r="BG46" t="str">
        <f>IF(groupAttr!BE46=0,"",groupAttr!BE46)</f>
        <v/>
      </c>
      <c r="BH46" t="str">
        <f>IF(groupAttr!BF46=0,"",groupAttr!BF46)</f>
        <v/>
      </c>
      <c r="BI46" t="str">
        <f>IF(groupAttr!BG46=0,"",groupAttr!BG46)</f>
        <v/>
      </c>
      <c r="BJ46" t="str">
        <f>IF(groupAttr!BH46=0,"",groupAttr!BH46)</f>
        <v/>
      </c>
      <c r="BK46" t="str">
        <f>IF(groupAttr!BI46=0,"",groupAttr!BI46)</f>
        <v/>
      </c>
      <c r="BL46" t="str">
        <f>IF(groupAttr!BJ46=0,"",groupAttr!BJ46)</f>
        <v/>
      </c>
      <c r="BM46" t="str">
        <f>IF(groupAttr!BK46=0,"",groupAttr!BK46)</f>
        <v/>
      </c>
      <c r="BN46" t="str">
        <f>IF(groupAttr!BL46=0,"",groupAttr!BL46)</f>
        <v/>
      </c>
    </row>
    <row r="47" spans="1:66" x14ac:dyDescent="0.2">
      <c r="A47" t="str">
        <f>IF(B47=0,"", CONCATENATE("223/",groupAttr!B47,"|",groupText!V47,"|",groupText!AA47,":\-\",D47,D48,D49))</f>
        <v>223/炎龙〤炙炎套装|6|151/炎龙〤炙炎头盔|151/炎龙〤炙炎项链|151/炎龙〤炙炎戒指|151/炎龙〤炙炎护腕|151/炎龙〤炙炎腰带|151/炎龙〤炙炎战靴:\-\250/穿戴[3]件效果\255/MaxHp:  +5%\255/防御:   +100%\255/防御:   +5%\250/穿戴[4]件效果\255/MaxHp:  +5%\255/全属性: +100\255/准确:   +30\255/敏捷:   +30\250/穿戴[6]件效果\255/MaxHp:  +8%\255/经验:   +100%\</v>
      </c>
      <c r="B47">
        <f>groupAttr!A47</f>
        <v>115</v>
      </c>
      <c r="C47" t="str">
        <f>groupAttr!B47</f>
        <v>炎龙〤炙炎套装</v>
      </c>
      <c r="D47" t="str">
        <f>"250/穿戴["&amp;groupAttr!C47&amp;"]件效果\" &amp;E47</f>
        <v>250/穿戴[3]件效果\255/MaxHp:  +5%\255/防御:   +100%\255/防御:   +5%\</v>
      </c>
      <c r="E47" t="s">
        <v>2000</v>
      </c>
      <c r="F47">
        <f>IF(groupAttr!D47=0,"",groupAttr!D47)</f>
        <v>5</v>
      </c>
      <c r="G47" t="str">
        <f>IF(groupAttr!E47=0,"",groupAttr!E47)</f>
        <v/>
      </c>
      <c r="H47" t="str">
        <f>IF(groupAttr!F47=0,"",groupAttr!F47)</f>
        <v/>
      </c>
      <c r="I47" t="str">
        <f>IF(groupAttr!G47=0,"",groupAttr!G47)</f>
        <v/>
      </c>
      <c r="J47">
        <f>IF(groupAttr!H47=0,"",groupAttr!H47)</f>
        <v>5</v>
      </c>
      <c r="K47">
        <f>IF(groupAttr!I47=0,"",groupAttr!I47)</f>
        <v>5</v>
      </c>
      <c r="L47">
        <f>IF(groupAttr!J47=0,"",groupAttr!J47)</f>
        <v>5</v>
      </c>
      <c r="M47">
        <f>IF(groupAttr!K47=0,"",groupAttr!K47)</f>
        <v>5</v>
      </c>
      <c r="N47" t="str">
        <f>IF(groupAttr!L47=0,"",groupAttr!L47)</f>
        <v/>
      </c>
      <c r="O47" t="str">
        <f>IF(groupAttr!M47=0,"",groupAttr!M47)</f>
        <v/>
      </c>
      <c r="P47" t="str">
        <f>IF(groupAttr!N47=0,"",groupAttr!N47)</f>
        <v/>
      </c>
      <c r="Q47" t="str">
        <f>IF(groupAttr!O47=0,"",groupAttr!O47)</f>
        <v/>
      </c>
      <c r="R47" t="str">
        <f>IF(groupAttr!P47=0,"",groupAttr!P47)</f>
        <v/>
      </c>
      <c r="S47" t="str">
        <f>IF(groupAttr!Q47=0,"",groupAttr!Q47)</f>
        <v/>
      </c>
      <c r="T47" t="str">
        <f>IF(groupAttr!R47=0,"",groupAttr!R47)</f>
        <v/>
      </c>
      <c r="U47" t="str">
        <f>IF(groupAttr!S47=0,"",groupAttr!S47)</f>
        <v/>
      </c>
      <c r="V47" t="str">
        <f>IF(groupAttr!T47=0,"",groupAttr!T47)</f>
        <v/>
      </c>
      <c r="W47" t="str">
        <f>IF(groupAttr!U47=0,"",groupAttr!U47)</f>
        <v/>
      </c>
      <c r="X47" t="str">
        <f>IF(groupAttr!V47=0,"",groupAttr!V47)</f>
        <v/>
      </c>
      <c r="Y47" t="str">
        <f>IF(groupAttr!W47=0,"",groupAttr!W47)</f>
        <v/>
      </c>
      <c r="Z47" t="str">
        <f>IF(groupAttr!X47=0,"",groupAttr!X47)</f>
        <v/>
      </c>
      <c r="AA47" t="str">
        <f>IF(groupAttr!Y47=0,"",groupAttr!Y47)</f>
        <v/>
      </c>
      <c r="AB47" t="str">
        <f>IF(groupAttr!Z47=0,"",groupAttr!Z47)</f>
        <v/>
      </c>
      <c r="AC47">
        <f>IF(groupAttr!AA47=0,"",groupAttr!AA47)</f>
        <v>50</v>
      </c>
      <c r="AD47">
        <f>IF(groupAttr!AB47=0,"",groupAttr!AB47)</f>
        <v>50</v>
      </c>
      <c r="AE47">
        <f>IF(groupAttr!AC47=0,"",groupAttr!AC47)</f>
        <v>50</v>
      </c>
      <c r="AF47">
        <f>IF(groupAttr!AD47=0,"",groupAttr!AD47)</f>
        <v>50</v>
      </c>
      <c r="AG47" t="str">
        <f>IF(groupAttr!AE47=0,"",groupAttr!AE47)</f>
        <v/>
      </c>
      <c r="AH47" t="str">
        <f>IF(groupAttr!AF47=0,"",groupAttr!AF47)</f>
        <v/>
      </c>
      <c r="AI47" t="str">
        <f>IF(groupAttr!AG47=0,"",groupAttr!AG47)</f>
        <v/>
      </c>
      <c r="AJ47" t="str">
        <f>IF(groupAttr!AH47=0,"",groupAttr!AH47)</f>
        <v/>
      </c>
      <c r="AK47" t="str">
        <f>IF(groupAttr!AI47=0,"",groupAttr!AI47)</f>
        <v/>
      </c>
      <c r="AL47" t="str">
        <f>IF(groupAttr!AJ47=0,"",groupAttr!AJ47)</f>
        <v/>
      </c>
      <c r="AM47" t="str">
        <f>IF(groupAttr!AK47=0,"",groupAttr!AK47)</f>
        <v/>
      </c>
      <c r="AN47" t="str">
        <f>IF(groupAttr!AL47=0,"",groupAttr!AL47)</f>
        <v/>
      </c>
      <c r="AO47" t="str">
        <f>IF(groupAttr!AM47=0,"",groupAttr!AM47)</f>
        <v/>
      </c>
      <c r="AP47" t="str">
        <f>IF(groupAttr!AN47=0,"",groupAttr!AN47)</f>
        <v/>
      </c>
      <c r="AQ47" t="str">
        <f>IF(groupAttr!AO47=0,"",groupAttr!AO47)</f>
        <v/>
      </c>
      <c r="AR47" t="str">
        <f>IF(groupAttr!AP47=0,"",groupAttr!AP47)</f>
        <v/>
      </c>
      <c r="AS47" t="str">
        <f>IF(groupAttr!AQ47=0,"",groupAttr!AQ47)</f>
        <v/>
      </c>
      <c r="AT47" t="str">
        <f>IF(groupAttr!AR47=0,"",groupAttr!AR47)</f>
        <v/>
      </c>
      <c r="AU47" t="str">
        <f>IF(groupAttr!AS47=0,"",groupAttr!AS47)</f>
        <v/>
      </c>
      <c r="AV47" t="str">
        <f>IF(groupAttr!AT47=0,"",groupAttr!AT47)</f>
        <v/>
      </c>
      <c r="AW47" t="str">
        <f>IF(groupAttr!AU47=0,"",groupAttr!AU47)</f>
        <v/>
      </c>
      <c r="AX47" t="str">
        <f>IF(groupAttr!AV47=0,"",groupAttr!AV47)</f>
        <v/>
      </c>
      <c r="AY47" t="str">
        <f>IF(groupAttr!AW47=0,"",groupAttr!AW47)</f>
        <v/>
      </c>
      <c r="AZ47" t="str">
        <f>IF(groupAttr!AX47=0,"",groupAttr!AX47)</f>
        <v/>
      </c>
      <c r="BA47" t="str">
        <f>IF(groupAttr!AY47=0,"",groupAttr!AY47)</f>
        <v/>
      </c>
      <c r="BB47" t="str">
        <f>IF(groupAttr!AZ47=0,"",groupAttr!AZ47)</f>
        <v/>
      </c>
      <c r="BC47" t="str">
        <f>IF(groupAttr!BA47=0,"",groupAttr!BA47)</f>
        <v/>
      </c>
      <c r="BD47" t="str">
        <f>IF(groupAttr!BB47=0,"",groupAttr!BB47)</f>
        <v/>
      </c>
      <c r="BE47" t="str">
        <f>IF(groupAttr!BC47=0,"",groupAttr!BC47)</f>
        <v/>
      </c>
      <c r="BF47" t="str">
        <f>IF(groupAttr!BD47=0,"",groupAttr!BD47)</f>
        <v/>
      </c>
      <c r="BG47" t="str">
        <f>IF(groupAttr!BE47=0,"",groupAttr!BE47)</f>
        <v/>
      </c>
      <c r="BH47" t="str">
        <f>IF(groupAttr!BF47=0,"",groupAttr!BF47)</f>
        <v/>
      </c>
      <c r="BI47" t="str">
        <f>IF(groupAttr!BG47=0,"",groupAttr!BG47)</f>
        <v/>
      </c>
      <c r="BJ47" t="str">
        <f>IF(groupAttr!BH47=0,"",groupAttr!BH47)</f>
        <v/>
      </c>
      <c r="BK47" t="str">
        <f>IF(groupAttr!BI47=0,"",groupAttr!BI47)</f>
        <v/>
      </c>
      <c r="BL47" t="str">
        <f>IF(groupAttr!BJ47=0,"",groupAttr!BJ47)</f>
        <v/>
      </c>
      <c r="BM47" t="str">
        <f>IF(groupAttr!BK47=0,"",groupAttr!BK47)</f>
        <v/>
      </c>
      <c r="BN47" t="str">
        <f>IF(groupAttr!BL47=0,"",groupAttr!BL47)</f>
        <v/>
      </c>
    </row>
    <row r="48" spans="1:66" x14ac:dyDescent="0.2">
      <c r="A48" t="str">
        <f>IF(B48=0,"", CONCATENATE("223/",groupAttr!B48,"|",groupText!V48,"|",groupText!AA48,":\-\",D48,D49,D50))</f>
        <v/>
      </c>
      <c r="B48">
        <v>0</v>
      </c>
      <c r="C48" t="str">
        <f>groupAttr!B48</f>
        <v>炎龙〤炙炎套装</v>
      </c>
      <c r="D48" t="str">
        <f>"250/穿戴["&amp;groupAttr!C48&amp;"]件效果\" &amp;E48</f>
        <v>250/穿戴[4]件效果\255/MaxHp:  +5%\255/全属性: +100\255/准确:   +30\255/敏捷:   +30\</v>
      </c>
      <c r="E48" t="s">
        <v>2002</v>
      </c>
      <c r="F48">
        <f>IF(groupAttr!D48=0,"",groupAttr!D48)</f>
        <v>5</v>
      </c>
      <c r="G48" t="str">
        <f>IF(groupAttr!E48=0,"",groupAttr!E48)</f>
        <v/>
      </c>
      <c r="H48" t="str">
        <f>IF(groupAttr!F48=0,"",groupAttr!F48)</f>
        <v/>
      </c>
      <c r="I48" t="str">
        <f>IF(groupAttr!G48=0,"",groupAttr!G48)</f>
        <v/>
      </c>
      <c r="J48" t="str">
        <f>IF(groupAttr!H48=0,"",groupAttr!H48)</f>
        <v/>
      </c>
      <c r="K48" t="str">
        <f>IF(groupAttr!I48=0,"",groupAttr!I48)</f>
        <v/>
      </c>
      <c r="L48" t="str">
        <f>IF(groupAttr!J48=0,"",groupAttr!J48)</f>
        <v/>
      </c>
      <c r="M48" t="str">
        <f>IF(groupAttr!K48=0,"",groupAttr!K48)</f>
        <v/>
      </c>
      <c r="N48" t="str">
        <f>IF(groupAttr!L48=0,"",groupAttr!L48)</f>
        <v/>
      </c>
      <c r="O48" t="str">
        <f>IF(groupAttr!M48=0,"",groupAttr!M48)</f>
        <v/>
      </c>
      <c r="P48" t="str">
        <f>IF(groupAttr!N48=0,"",groupAttr!N48)</f>
        <v/>
      </c>
      <c r="Q48" t="str">
        <f>IF(groupAttr!O48=0,"",groupAttr!O48)</f>
        <v/>
      </c>
      <c r="R48" t="str">
        <f>IF(groupAttr!P48=0,"",groupAttr!P48)</f>
        <v/>
      </c>
      <c r="S48" t="str">
        <f>IF(groupAttr!Q48=0,"",groupAttr!Q48)</f>
        <v/>
      </c>
      <c r="T48" t="str">
        <f>IF(groupAttr!R48=0,"",groupAttr!R48)</f>
        <v/>
      </c>
      <c r="U48" t="str">
        <f>IF(groupAttr!S48=0,"",groupAttr!S48)</f>
        <v/>
      </c>
      <c r="V48" t="str">
        <f>IF(groupAttr!T48=0,"",groupAttr!T48)</f>
        <v/>
      </c>
      <c r="W48" t="str">
        <f>IF(groupAttr!U48=0,"",groupAttr!U48)</f>
        <v/>
      </c>
      <c r="X48" t="str">
        <f>IF(groupAttr!V48=0,"",groupAttr!V48)</f>
        <v/>
      </c>
      <c r="Y48" t="str">
        <f>IF(groupAttr!W48=0,"",groupAttr!W48)</f>
        <v/>
      </c>
      <c r="Z48" t="str">
        <f>IF(groupAttr!X48=0,"",groupAttr!X48)</f>
        <v/>
      </c>
      <c r="AA48" t="str">
        <f>IF(groupAttr!Y48=0,"",groupAttr!Y48)</f>
        <v/>
      </c>
      <c r="AB48" t="str">
        <f>IF(groupAttr!Z48=0,"",groupAttr!Z48)</f>
        <v/>
      </c>
      <c r="AC48" t="str">
        <f>IF(groupAttr!AA48=0,"",groupAttr!AA48)</f>
        <v/>
      </c>
      <c r="AD48" t="str">
        <f>IF(groupAttr!AB48=0,"",groupAttr!AB48)</f>
        <v/>
      </c>
      <c r="AE48" t="str">
        <f>IF(groupAttr!AC48=0,"",groupAttr!AC48)</f>
        <v/>
      </c>
      <c r="AF48" t="str">
        <f>IF(groupAttr!AD48=0,"",groupAttr!AD48)</f>
        <v/>
      </c>
      <c r="AG48">
        <f>IF(groupAttr!AE48=0,"",groupAttr!AE48)</f>
        <v>100</v>
      </c>
      <c r="AH48">
        <f>IF(groupAttr!AF48=0,"",groupAttr!AF48)</f>
        <v>100</v>
      </c>
      <c r="AI48">
        <f>IF(groupAttr!AG48=0,"",groupAttr!AG48)</f>
        <v>100</v>
      </c>
      <c r="AJ48">
        <f>IF(groupAttr!AH48=0,"",groupAttr!AH48)</f>
        <v>100</v>
      </c>
      <c r="AK48">
        <f>IF(groupAttr!AI48=0,"",groupAttr!AI48)</f>
        <v>100</v>
      </c>
      <c r="AL48">
        <f>IF(groupAttr!AJ48=0,"",groupAttr!AJ48)</f>
        <v>100</v>
      </c>
      <c r="AM48">
        <f>IF(groupAttr!AK48=0,"",groupAttr!AK48)</f>
        <v>30</v>
      </c>
      <c r="AN48">
        <f>IF(groupAttr!AL48=0,"",groupAttr!AL48)</f>
        <v>30</v>
      </c>
      <c r="AO48" t="str">
        <f>IF(groupAttr!AM48=0,"",groupAttr!AM48)</f>
        <v/>
      </c>
      <c r="AP48" t="str">
        <f>IF(groupAttr!AN48=0,"",groupAttr!AN48)</f>
        <v/>
      </c>
      <c r="AQ48" t="str">
        <f>IF(groupAttr!AO48=0,"",groupAttr!AO48)</f>
        <v/>
      </c>
      <c r="AR48" t="str">
        <f>IF(groupAttr!AP48=0,"",groupAttr!AP48)</f>
        <v/>
      </c>
      <c r="AS48" t="str">
        <f>IF(groupAttr!AQ48=0,"",groupAttr!AQ48)</f>
        <v/>
      </c>
      <c r="AT48" t="str">
        <f>IF(groupAttr!AR48=0,"",groupAttr!AR48)</f>
        <v/>
      </c>
      <c r="AU48" t="str">
        <f>IF(groupAttr!AS48=0,"",groupAttr!AS48)</f>
        <v/>
      </c>
      <c r="AV48" t="str">
        <f>IF(groupAttr!AT48=0,"",groupAttr!AT48)</f>
        <v/>
      </c>
      <c r="AW48" t="str">
        <f>IF(groupAttr!AU48=0,"",groupAttr!AU48)</f>
        <v/>
      </c>
      <c r="AX48" t="str">
        <f>IF(groupAttr!AV48=0,"",groupAttr!AV48)</f>
        <v/>
      </c>
      <c r="AY48" t="str">
        <f>IF(groupAttr!AW48=0,"",groupAttr!AW48)</f>
        <v/>
      </c>
      <c r="AZ48" t="str">
        <f>IF(groupAttr!AX48=0,"",groupAttr!AX48)</f>
        <v/>
      </c>
      <c r="BA48" t="str">
        <f>IF(groupAttr!AY48=0,"",groupAttr!AY48)</f>
        <v/>
      </c>
      <c r="BB48" t="str">
        <f>IF(groupAttr!AZ48=0,"",groupAttr!AZ48)</f>
        <v/>
      </c>
      <c r="BC48" t="str">
        <f>IF(groupAttr!BA48=0,"",groupAttr!BA48)</f>
        <v/>
      </c>
      <c r="BD48" t="str">
        <f>IF(groupAttr!BB48=0,"",groupAttr!BB48)</f>
        <v/>
      </c>
      <c r="BE48" t="str">
        <f>IF(groupAttr!BC48=0,"",groupAttr!BC48)</f>
        <v/>
      </c>
      <c r="BF48" t="str">
        <f>IF(groupAttr!BD48=0,"",groupAttr!BD48)</f>
        <v/>
      </c>
      <c r="BG48" t="str">
        <f>IF(groupAttr!BE48=0,"",groupAttr!BE48)</f>
        <v/>
      </c>
      <c r="BH48" t="str">
        <f>IF(groupAttr!BF48=0,"",groupAttr!BF48)</f>
        <v/>
      </c>
      <c r="BI48" t="str">
        <f>IF(groupAttr!BG48=0,"",groupAttr!BG48)</f>
        <v/>
      </c>
      <c r="BJ48" t="str">
        <f>IF(groupAttr!BH48=0,"",groupAttr!BH48)</f>
        <v/>
      </c>
      <c r="BK48" t="str">
        <f>IF(groupAttr!BI48=0,"",groupAttr!BI48)</f>
        <v/>
      </c>
      <c r="BL48" t="str">
        <f>IF(groupAttr!BJ48=0,"",groupAttr!BJ48)</f>
        <v/>
      </c>
      <c r="BM48" t="str">
        <f>IF(groupAttr!BK48=0,"",groupAttr!BK48)</f>
        <v/>
      </c>
      <c r="BN48" t="str">
        <f>IF(groupAttr!BL48=0,"",groupAttr!BL48)</f>
        <v/>
      </c>
    </row>
    <row r="49" spans="1:66" x14ac:dyDescent="0.2">
      <c r="A49" t="str">
        <f>IF(B49=0,"", CONCATENATE("223/",groupAttr!B49,"|",groupText!V49,"|",groupText!AA49,":\-\",D49,D50,D51))</f>
        <v/>
      </c>
      <c r="B49">
        <v>0</v>
      </c>
      <c r="C49" t="str">
        <f>groupAttr!B49</f>
        <v>炎龙〤炙炎套装</v>
      </c>
      <c r="D49" t="str">
        <f>"250/穿戴["&amp;groupAttr!C49&amp;"]件效果\" &amp;E49</f>
        <v>250/穿戴[6]件效果\255/MaxHp:  +8%\255/经验:   +100%\</v>
      </c>
      <c r="E49" t="s">
        <v>2001</v>
      </c>
      <c r="F49">
        <f>IF(groupAttr!D49=0,"",groupAttr!D49)</f>
        <v>8</v>
      </c>
      <c r="G49" t="str">
        <f>IF(groupAttr!E49=0,"",groupAttr!E49)</f>
        <v/>
      </c>
      <c r="H49" t="str">
        <f>IF(groupAttr!F49=0,"",groupAttr!F49)</f>
        <v/>
      </c>
      <c r="I49" t="str">
        <f>IF(groupAttr!G49=0,"",groupAttr!G49)</f>
        <v/>
      </c>
      <c r="J49" t="str">
        <f>IF(groupAttr!H49=0,"",groupAttr!H49)</f>
        <v/>
      </c>
      <c r="K49" t="str">
        <f>IF(groupAttr!I49=0,"",groupAttr!I49)</f>
        <v/>
      </c>
      <c r="L49" t="str">
        <f>IF(groupAttr!J49=0,"",groupAttr!J49)</f>
        <v/>
      </c>
      <c r="M49" t="str">
        <f>IF(groupAttr!K49=0,"",groupAttr!K49)</f>
        <v/>
      </c>
      <c r="N49" t="str">
        <f>IF(groupAttr!L49=0,"",groupAttr!L49)</f>
        <v/>
      </c>
      <c r="O49" t="str">
        <f>IF(groupAttr!M49=0,"",groupAttr!M49)</f>
        <v/>
      </c>
      <c r="P49" t="str">
        <f>IF(groupAttr!N49=0,"",groupAttr!N49)</f>
        <v/>
      </c>
      <c r="Q49" t="str">
        <f>IF(groupAttr!O49=0,"",groupAttr!O49)</f>
        <v/>
      </c>
      <c r="R49" t="str">
        <f>IF(groupAttr!P49=0,"",groupAttr!P49)</f>
        <v/>
      </c>
      <c r="S49" t="str">
        <f>IF(groupAttr!Q49=0,"",groupAttr!Q49)</f>
        <v/>
      </c>
      <c r="T49" t="str">
        <f>IF(groupAttr!R49=0,"",groupAttr!R49)</f>
        <v/>
      </c>
      <c r="U49" t="str">
        <f>IF(groupAttr!S49=0,"",groupAttr!S49)</f>
        <v/>
      </c>
      <c r="V49" t="str">
        <f>IF(groupAttr!T49=0,"",groupAttr!T49)</f>
        <v/>
      </c>
      <c r="W49" t="str">
        <f>IF(groupAttr!U49=0,"",groupAttr!U49)</f>
        <v/>
      </c>
      <c r="X49" t="str">
        <f>IF(groupAttr!V49=0,"",groupAttr!V49)</f>
        <v/>
      </c>
      <c r="Y49" t="str">
        <f>IF(groupAttr!W49=0,"",groupAttr!W49)</f>
        <v/>
      </c>
      <c r="Z49" t="str">
        <f>IF(groupAttr!X49=0,"",groupAttr!X49)</f>
        <v/>
      </c>
      <c r="AA49" t="str">
        <f>IF(groupAttr!Y49=0,"",groupAttr!Y49)</f>
        <v/>
      </c>
      <c r="AB49" t="str">
        <f>IF(groupAttr!Z49=0,"",groupAttr!Z49)</f>
        <v/>
      </c>
      <c r="AC49" t="str">
        <f>IF(groupAttr!AA49=0,"",groupAttr!AA49)</f>
        <v/>
      </c>
      <c r="AD49" t="str">
        <f>IF(groupAttr!AB49=0,"",groupAttr!AB49)</f>
        <v/>
      </c>
      <c r="AE49" t="str">
        <f>IF(groupAttr!AC49=0,"",groupAttr!AC49)</f>
        <v/>
      </c>
      <c r="AF49" t="str">
        <f>IF(groupAttr!AD49=0,"",groupAttr!AD49)</f>
        <v/>
      </c>
      <c r="AG49" t="str">
        <f>IF(groupAttr!AE49=0,"",groupAttr!AE49)</f>
        <v/>
      </c>
      <c r="AH49" t="str">
        <f>IF(groupAttr!AF49=0,"",groupAttr!AF49)</f>
        <v/>
      </c>
      <c r="AI49" t="str">
        <f>IF(groupAttr!AG49=0,"",groupAttr!AG49)</f>
        <v/>
      </c>
      <c r="AJ49" t="str">
        <f>IF(groupAttr!AH49=0,"",groupAttr!AH49)</f>
        <v/>
      </c>
      <c r="AK49" t="str">
        <f>IF(groupAttr!AI49=0,"",groupAttr!AI49)</f>
        <v/>
      </c>
      <c r="AL49" t="str">
        <f>IF(groupAttr!AJ49=0,"",groupAttr!AJ49)</f>
        <v/>
      </c>
      <c r="AM49" t="str">
        <f>IF(groupAttr!AK49=0,"",groupAttr!AK49)</f>
        <v/>
      </c>
      <c r="AN49" t="str">
        <f>IF(groupAttr!AL49=0,"",groupAttr!AL49)</f>
        <v/>
      </c>
      <c r="AO49" t="str">
        <f>IF(groupAttr!AM49=0,"",groupAttr!AM49)</f>
        <v/>
      </c>
      <c r="AP49" t="str">
        <f>IF(groupAttr!AN49=0,"",groupAttr!AN49)</f>
        <v/>
      </c>
      <c r="AQ49" t="str">
        <f>IF(groupAttr!AO49=0,"",groupAttr!AO49)</f>
        <v/>
      </c>
      <c r="AR49">
        <f>IF(groupAttr!AP49=0,"",groupAttr!AP49)</f>
        <v>100</v>
      </c>
      <c r="AS49" t="str">
        <f>IF(groupAttr!AQ49=0,"",groupAttr!AQ49)</f>
        <v/>
      </c>
      <c r="AT49" t="str">
        <f>IF(groupAttr!AR49=0,"",groupAttr!AR49)</f>
        <v/>
      </c>
      <c r="AU49" t="str">
        <f>IF(groupAttr!AS49=0,"",groupAttr!AS49)</f>
        <v/>
      </c>
      <c r="AV49" t="str">
        <f>IF(groupAttr!AT49=0,"",groupAttr!AT49)</f>
        <v/>
      </c>
      <c r="AW49" t="str">
        <f>IF(groupAttr!AU49=0,"",groupAttr!AU49)</f>
        <v/>
      </c>
      <c r="AX49" t="str">
        <f>IF(groupAttr!AV49=0,"",groupAttr!AV49)</f>
        <v/>
      </c>
      <c r="AY49" t="str">
        <f>IF(groupAttr!AW49=0,"",groupAttr!AW49)</f>
        <v/>
      </c>
      <c r="AZ49" t="str">
        <f>IF(groupAttr!AX49=0,"",groupAttr!AX49)</f>
        <v/>
      </c>
      <c r="BA49" t="str">
        <f>IF(groupAttr!AY49=0,"",groupAttr!AY49)</f>
        <v/>
      </c>
      <c r="BB49" t="str">
        <f>IF(groupAttr!AZ49=0,"",groupAttr!AZ49)</f>
        <v/>
      </c>
      <c r="BC49" t="str">
        <f>IF(groupAttr!BA49=0,"",groupAttr!BA49)</f>
        <v/>
      </c>
      <c r="BD49" t="str">
        <f>IF(groupAttr!BB49=0,"",groupAttr!BB49)</f>
        <v/>
      </c>
      <c r="BE49" t="str">
        <f>IF(groupAttr!BC49=0,"",groupAttr!BC49)</f>
        <v/>
      </c>
      <c r="BF49" t="str">
        <f>IF(groupAttr!BD49=0,"",groupAttr!BD49)</f>
        <v/>
      </c>
      <c r="BG49" t="str">
        <f>IF(groupAttr!BE49=0,"",groupAttr!BE49)</f>
        <v/>
      </c>
      <c r="BH49" t="str">
        <f>IF(groupAttr!BF49=0,"",groupAttr!BF49)</f>
        <v/>
      </c>
      <c r="BI49" t="str">
        <f>IF(groupAttr!BG49=0,"",groupAttr!BG49)</f>
        <v/>
      </c>
      <c r="BJ49" t="str">
        <f>IF(groupAttr!BH49=0,"",groupAttr!BH49)</f>
        <v/>
      </c>
      <c r="BK49" t="str">
        <f>IF(groupAttr!BI49=0,"",groupAttr!BI49)</f>
        <v/>
      </c>
      <c r="BL49" t="str">
        <f>IF(groupAttr!BJ49=0,"",groupAttr!BJ49)</f>
        <v/>
      </c>
      <c r="BM49" t="str">
        <f>IF(groupAttr!BK49=0,"",groupAttr!BK49)</f>
        <v/>
      </c>
      <c r="BN49" t="str">
        <f>IF(groupAttr!BL49=0,"",groupAttr!BL49)</f>
        <v/>
      </c>
    </row>
    <row r="50" spans="1:66" x14ac:dyDescent="0.2">
      <c r="A50" t="str">
        <f>IF(B50=0,"", CONCATENATE("223/",groupAttr!B50,"|",groupText!V50,"|",groupText!AA50,":\-\",D50,D51,D52))</f>
        <v>223/玄龙〤浴魂套装|6|151/玄龙〤浴魂头盔|151/玄龙〤浴魂项链|151/玄龙〤浴魂戒指|151/玄龙〤浴魂护腕|151/玄龙〤浴魂腰带|151/玄龙〤浴魂战靴:\-\250/穿戴[3]件效果\255/MaxHp:  +2000\255/MaxMp:  +2000\250/穿戴[4]件效果\255/全属性: +12%\255/防御:   +120\250/穿戴[6]件效果\255/MaxHp:  +20%\255/MaxMp:  +20%\255/全属性: +180\</v>
      </c>
      <c r="B50">
        <f>groupAttr!A50</f>
        <v>116</v>
      </c>
      <c r="C50" t="str">
        <f>groupAttr!B50</f>
        <v>玄龙〤浴魂套装</v>
      </c>
      <c r="D50" t="str">
        <f>"250/穿戴["&amp;groupAttr!C50&amp;"]件效果\" &amp;E50</f>
        <v>250/穿戴[3]件效果\255/MaxHp:  +2000\255/MaxMp:  +2000\</v>
      </c>
      <c r="E50" t="s">
        <v>2048</v>
      </c>
      <c r="F50" t="str">
        <f>IF(groupAttr!D50=0,"",groupAttr!D50)</f>
        <v/>
      </c>
      <c r="G50" t="str">
        <f>IF(groupAttr!E50=0,"",groupAttr!E50)</f>
        <v/>
      </c>
      <c r="H50" t="str">
        <f>IF(groupAttr!F50=0,"",groupAttr!F50)</f>
        <v/>
      </c>
      <c r="I50" t="str">
        <f>IF(groupAttr!G50=0,"",groupAttr!G50)</f>
        <v/>
      </c>
      <c r="J50" t="str">
        <f>IF(groupAttr!H50=0,"",groupAttr!H50)</f>
        <v/>
      </c>
      <c r="K50" t="str">
        <f>IF(groupAttr!I50=0,"",groupAttr!I50)</f>
        <v/>
      </c>
      <c r="L50" t="str">
        <f>IF(groupAttr!J50=0,"",groupAttr!J50)</f>
        <v/>
      </c>
      <c r="M50" t="str">
        <f>IF(groupAttr!K50=0,"",groupAttr!K50)</f>
        <v/>
      </c>
      <c r="N50" t="str">
        <f>IF(groupAttr!L50=0,"",groupAttr!L50)</f>
        <v/>
      </c>
      <c r="O50" t="str">
        <f>IF(groupAttr!M50=0,"",groupAttr!M50)</f>
        <v/>
      </c>
      <c r="P50" t="str">
        <f>IF(groupAttr!N50=0,"",groupAttr!N50)</f>
        <v/>
      </c>
      <c r="Q50" t="str">
        <f>IF(groupAttr!O50=0,"",groupAttr!O50)</f>
        <v/>
      </c>
      <c r="R50" t="str">
        <f>IF(groupAttr!P50=0,"",groupAttr!P50)</f>
        <v/>
      </c>
      <c r="S50" t="str">
        <f>IF(groupAttr!Q50=0,"",groupAttr!Q50)</f>
        <v/>
      </c>
      <c r="T50" t="str">
        <f>IF(groupAttr!R50=0,"",groupAttr!R50)</f>
        <v/>
      </c>
      <c r="U50" t="str">
        <f>IF(groupAttr!S50=0,"",groupAttr!S50)</f>
        <v/>
      </c>
      <c r="V50" t="str">
        <f>IF(groupAttr!T50=0,"",groupAttr!T50)</f>
        <v/>
      </c>
      <c r="W50" t="str">
        <f>IF(groupAttr!U50=0,"",groupAttr!U50)</f>
        <v/>
      </c>
      <c r="X50" t="str">
        <f>IF(groupAttr!V50=0,"",groupAttr!V50)</f>
        <v/>
      </c>
      <c r="Y50">
        <f>IF(groupAttr!W50=0,"",groupAttr!W50)</f>
        <v>2000</v>
      </c>
      <c r="Z50">
        <f>IF(groupAttr!X50=0,"",groupAttr!X50)</f>
        <v>2000</v>
      </c>
      <c r="AA50" t="str">
        <f>IF(groupAttr!Y50=0,"",groupAttr!Y50)</f>
        <v/>
      </c>
      <c r="AB50" t="str">
        <f>IF(groupAttr!Z50=0,"",groupAttr!Z50)</f>
        <v/>
      </c>
      <c r="AC50" t="str">
        <f>IF(groupAttr!AA50=0,"",groupAttr!AA50)</f>
        <v/>
      </c>
      <c r="AD50" t="str">
        <f>IF(groupAttr!AB50=0,"",groupAttr!AB50)</f>
        <v/>
      </c>
      <c r="AE50" t="str">
        <f>IF(groupAttr!AC50=0,"",groupAttr!AC50)</f>
        <v/>
      </c>
      <c r="AF50" t="str">
        <f>IF(groupAttr!AD50=0,"",groupAttr!AD50)</f>
        <v/>
      </c>
      <c r="AG50" t="str">
        <f>IF(groupAttr!AE50=0,"",groupAttr!AE50)</f>
        <v/>
      </c>
      <c r="AH50" t="str">
        <f>IF(groupAttr!AF50=0,"",groupAttr!AF50)</f>
        <v/>
      </c>
      <c r="AI50" t="str">
        <f>IF(groupAttr!AG50=0,"",groupAttr!AG50)</f>
        <v/>
      </c>
      <c r="AJ50" t="str">
        <f>IF(groupAttr!AH50=0,"",groupAttr!AH50)</f>
        <v/>
      </c>
      <c r="AK50" t="str">
        <f>IF(groupAttr!AI50=0,"",groupAttr!AI50)</f>
        <v/>
      </c>
      <c r="AL50" t="str">
        <f>IF(groupAttr!AJ50=0,"",groupAttr!AJ50)</f>
        <v/>
      </c>
      <c r="AM50" t="str">
        <f>IF(groupAttr!AK50=0,"",groupAttr!AK50)</f>
        <v/>
      </c>
      <c r="AN50" t="str">
        <f>IF(groupAttr!AL50=0,"",groupAttr!AL50)</f>
        <v/>
      </c>
      <c r="AO50" t="str">
        <f>IF(groupAttr!AM50=0,"",groupAttr!AM50)</f>
        <v/>
      </c>
      <c r="AP50" t="str">
        <f>IF(groupAttr!AN50=0,"",groupAttr!AN50)</f>
        <v/>
      </c>
      <c r="AQ50" t="str">
        <f>IF(groupAttr!AO50=0,"",groupAttr!AO50)</f>
        <v/>
      </c>
      <c r="AR50" t="str">
        <f>IF(groupAttr!AP50=0,"",groupAttr!AP50)</f>
        <v/>
      </c>
      <c r="AS50" t="str">
        <f>IF(groupAttr!AQ50=0,"",groupAttr!AQ50)</f>
        <v/>
      </c>
      <c r="AT50" t="str">
        <f>IF(groupAttr!AR50=0,"",groupAttr!AR50)</f>
        <v/>
      </c>
      <c r="AU50" t="str">
        <f>IF(groupAttr!AS50=0,"",groupAttr!AS50)</f>
        <v/>
      </c>
      <c r="AV50" t="str">
        <f>IF(groupAttr!AT50=0,"",groupAttr!AT50)</f>
        <v/>
      </c>
      <c r="AW50" t="str">
        <f>IF(groupAttr!AU50=0,"",groupAttr!AU50)</f>
        <v/>
      </c>
      <c r="AX50" t="str">
        <f>IF(groupAttr!AV50=0,"",groupAttr!AV50)</f>
        <v/>
      </c>
      <c r="AY50" t="str">
        <f>IF(groupAttr!AW50=0,"",groupAttr!AW50)</f>
        <v/>
      </c>
      <c r="AZ50" t="str">
        <f>IF(groupAttr!AX50=0,"",groupAttr!AX50)</f>
        <v/>
      </c>
      <c r="BA50" t="str">
        <f>IF(groupAttr!AY50=0,"",groupAttr!AY50)</f>
        <v/>
      </c>
      <c r="BB50" t="str">
        <f>IF(groupAttr!AZ50=0,"",groupAttr!AZ50)</f>
        <v/>
      </c>
      <c r="BC50" t="str">
        <f>IF(groupAttr!BA50=0,"",groupAttr!BA50)</f>
        <v/>
      </c>
      <c r="BD50" t="str">
        <f>IF(groupAttr!BB50=0,"",groupAttr!BB50)</f>
        <v/>
      </c>
      <c r="BE50" t="str">
        <f>IF(groupAttr!BC50=0,"",groupAttr!BC50)</f>
        <v/>
      </c>
      <c r="BF50" t="str">
        <f>IF(groupAttr!BD50=0,"",groupAttr!BD50)</f>
        <v/>
      </c>
      <c r="BG50" t="str">
        <f>IF(groupAttr!BE50=0,"",groupAttr!BE50)</f>
        <v/>
      </c>
      <c r="BH50" t="str">
        <f>IF(groupAttr!BF50=0,"",groupAttr!BF50)</f>
        <v/>
      </c>
      <c r="BI50" t="str">
        <f>IF(groupAttr!BG50=0,"",groupAttr!BG50)</f>
        <v/>
      </c>
      <c r="BJ50" t="str">
        <f>IF(groupAttr!BH50=0,"",groupAttr!BH50)</f>
        <v/>
      </c>
      <c r="BK50" t="str">
        <f>IF(groupAttr!BI50=0,"",groupAttr!BI50)</f>
        <v/>
      </c>
      <c r="BL50" t="str">
        <f>IF(groupAttr!BJ50=0,"",groupAttr!BJ50)</f>
        <v/>
      </c>
      <c r="BM50" t="str">
        <f>IF(groupAttr!BK50=0,"",groupAttr!BK50)</f>
        <v/>
      </c>
      <c r="BN50" t="str">
        <f>IF(groupAttr!BL50=0,"",groupAttr!BL50)</f>
        <v/>
      </c>
    </row>
    <row r="51" spans="1:66" x14ac:dyDescent="0.2">
      <c r="A51" t="str">
        <f>IF(B51=0,"", CONCATENATE("223/",groupAttr!B51,"|",groupText!V51,"|",groupText!AA51,":\-\",D51,D52,D53))</f>
        <v/>
      </c>
      <c r="B51">
        <v>0</v>
      </c>
      <c r="C51" t="str">
        <f>groupAttr!B51</f>
        <v>玄龙〤浴魂套装</v>
      </c>
      <c r="D51" t="str">
        <f>"250/穿戴["&amp;groupAttr!C51&amp;"]件效果\" &amp;E51</f>
        <v>250/穿戴[4]件效果\255/全属性: +12%\255/防御:   +120\</v>
      </c>
      <c r="E51" t="s">
        <v>2049</v>
      </c>
      <c r="F51" t="str">
        <f>IF(groupAttr!D51=0,"",groupAttr!D51)</f>
        <v/>
      </c>
      <c r="G51" t="str">
        <f>IF(groupAttr!E51=0,"",groupAttr!E51)</f>
        <v/>
      </c>
      <c r="H51" t="str">
        <f>IF(groupAttr!F51=0,"",groupAttr!F51)</f>
        <v/>
      </c>
      <c r="I51" t="str">
        <f>IF(groupAttr!G51=0,"",groupAttr!G51)</f>
        <v/>
      </c>
      <c r="J51" t="str">
        <f>IF(groupAttr!H51=0,"",groupAttr!H51)</f>
        <v/>
      </c>
      <c r="K51" t="str">
        <f>IF(groupAttr!I51=0,"",groupAttr!I51)</f>
        <v/>
      </c>
      <c r="L51" t="str">
        <f>IF(groupAttr!J51=0,"",groupAttr!J51)</f>
        <v/>
      </c>
      <c r="M51" t="str">
        <f>IF(groupAttr!K51=0,"",groupAttr!K51)</f>
        <v/>
      </c>
      <c r="N51">
        <f>IF(groupAttr!L51=0,"",groupAttr!L51)</f>
        <v>12</v>
      </c>
      <c r="O51">
        <f>IF(groupAttr!M51=0,"",groupAttr!M51)</f>
        <v>12</v>
      </c>
      <c r="P51">
        <f>IF(groupAttr!N51=0,"",groupAttr!N51)</f>
        <v>12</v>
      </c>
      <c r="Q51">
        <f>IF(groupAttr!O51=0,"",groupAttr!O51)</f>
        <v>12</v>
      </c>
      <c r="R51">
        <f>IF(groupAttr!P51=0,"",groupAttr!P51)</f>
        <v>12</v>
      </c>
      <c r="S51">
        <f>IF(groupAttr!Q51=0,"",groupAttr!Q51)</f>
        <v>12</v>
      </c>
      <c r="T51" t="str">
        <f>IF(groupAttr!R51=0,"",groupAttr!R51)</f>
        <v/>
      </c>
      <c r="U51" t="str">
        <f>IF(groupAttr!S51=0,"",groupAttr!S51)</f>
        <v/>
      </c>
      <c r="V51" t="str">
        <f>IF(groupAttr!T51=0,"",groupAttr!T51)</f>
        <v/>
      </c>
      <c r="W51" t="str">
        <f>IF(groupAttr!U51=0,"",groupAttr!U51)</f>
        <v/>
      </c>
      <c r="X51" t="str">
        <f>IF(groupAttr!V51=0,"",groupAttr!V51)</f>
        <v/>
      </c>
      <c r="Y51" t="str">
        <f>IF(groupAttr!W51=0,"",groupAttr!W51)</f>
        <v/>
      </c>
      <c r="Z51" t="str">
        <f>IF(groupAttr!X51=0,"",groupAttr!X51)</f>
        <v/>
      </c>
      <c r="AA51" t="str">
        <f>IF(groupAttr!Y51=0,"",groupAttr!Y51)</f>
        <v/>
      </c>
      <c r="AB51" t="str">
        <f>IF(groupAttr!Z51=0,"",groupAttr!Z51)</f>
        <v/>
      </c>
      <c r="AC51">
        <f>IF(groupAttr!AA51=0,"",groupAttr!AA51)</f>
        <v>120</v>
      </c>
      <c r="AD51">
        <f>IF(groupAttr!AB51=0,"",groupAttr!AB51)</f>
        <v>120</v>
      </c>
      <c r="AE51">
        <f>IF(groupAttr!AC51=0,"",groupAttr!AC51)</f>
        <v>120</v>
      </c>
      <c r="AF51">
        <f>IF(groupAttr!AD51=0,"",groupAttr!AD51)</f>
        <v>120</v>
      </c>
      <c r="AG51" t="str">
        <f>IF(groupAttr!AE51=0,"",groupAttr!AE51)</f>
        <v/>
      </c>
      <c r="AH51" t="str">
        <f>IF(groupAttr!AF51=0,"",groupAttr!AF51)</f>
        <v/>
      </c>
      <c r="AI51" t="str">
        <f>IF(groupAttr!AG51=0,"",groupAttr!AG51)</f>
        <v/>
      </c>
      <c r="AJ51" t="str">
        <f>IF(groupAttr!AH51=0,"",groupAttr!AH51)</f>
        <v/>
      </c>
      <c r="AK51" t="str">
        <f>IF(groupAttr!AI51=0,"",groupAttr!AI51)</f>
        <v/>
      </c>
      <c r="AL51" t="str">
        <f>IF(groupAttr!AJ51=0,"",groupAttr!AJ51)</f>
        <v/>
      </c>
      <c r="AM51" t="str">
        <f>IF(groupAttr!AK51=0,"",groupAttr!AK51)</f>
        <v/>
      </c>
      <c r="AN51" t="str">
        <f>IF(groupAttr!AL51=0,"",groupAttr!AL51)</f>
        <v/>
      </c>
      <c r="AO51" t="str">
        <f>IF(groupAttr!AM51=0,"",groupAttr!AM51)</f>
        <v/>
      </c>
      <c r="AP51" t="str">
        <f>IF(groupAttr!AN51=0,"",groupAttr!AN51)</f>
        <v/>
      </c>
      <c r="AQ51" t="str">
        <f>IF(groupAttr!AO51=0,"",groupAttr!AO51)</f>
        <v/>
      </c>
      <c r="AR51" t="str">
        <f>IF(groupAttr!AP51=0,"",groupAttr!AP51)</f>
        <v/>
      </c>
      <c r="AS51" t="str">
        <f>IF(groupAttr!AQ51=0,"",groupAttr!AQ51)</f>
        <v/>
      </c>
      <c r="AT51" t="str">
        <f>IF(groupAttr!AR51=0,"",groupAttr!AR51)</f>
        <v/>
      </c>
      <c r="AU51" t="str">
        <f>IF(groupAttr!AS51=0,"",groupAttr!AS51)</f>
        <v/>
      </c>
      <c r="AV51" t="str">
        <f>IF(groupAttr!AT51=0,"",groupAttr!AT51)</f>
        <v/>
      </c>
      <c r="AW51" t="str">
        <f>IF(groupAttr!AU51=0,"",groupAttr!AU51)</f>
        <v/>
      </c>
      <c r="AX51" t="str">
        <f>IF(groupAttr!AV51=0,"",groupAttr!AV51)</f>
        <v/>
      </c>
      <c r="AY51" t="str">
        <f>IF(groupAttr!AW51=0,"",groupAttr!AW51)</f>
        <v/>
      </c>
      <c r="AZ51" t="str">
        <f>IF(groupAttr!AX51=0,"",groupAttr!AX51)</f>
        <v/>
      </c>
      <c r="BA51" t="str">
        <f>IF(groupAttr!AY51=0,"",groupAttr!AY51)</f>
        <v/>
      </c>
      <c r="BB51" t="str">
        <f>IF(groupAttr!AZ51=0,"",groupAttr!AZ51)</f>
        <v/>
      </c>
      <c r="BC51" t="str">
        <f>IF(groupAttr!BA51=0,"",groupAttr!BA51)</f>
        <v/>
      </c>
      <c r="BD51" t="str">
        <f>IF(groupAttr!BB51=0,"",groupAttr!BB51)</f>
        <v/>
      </c>
      <c r="BE51" t="str">
        <f>IF(groupAttr!BC51=0,"",groupAttr!BC51)</f>
        <v/>
      </c>
      <c r="BF51" t="str">
        <f>IF(groupAttr!BD51=0,"",groupAttr!BD51)</f>
        <v/>
      </c>
      <c r="BG51" t="str">
        <f>IF(groupAttr!BE51=0,"",groupAttr!BE51)</f>
        <v/>
      </c>
      <c r="BH51" t="str">
        <f>IF(groupAttr!BF51=0,"",groupAttr!BF51)</f>
        <v/>
      </c>
      <c r="BI51" t="str">
        <f>IF(groupAttr!BG51=0,"",groupAttr!BG51)</f>
        <v/>
      </c>
      <c r="BJ51" t="str">
        <f>IF(groupAttr!BH51=0,"",groupAttr!BH51)</f>
        <v/>
      </c>
      <c r="BK51" t="str">
        <f>IF(groupAttr!BI51=0,"",groupAttr!BI51)</f>
        <v/>
      </c>
      <c r="BL51" t="str">
        <f>IF(groupAttr!BJ51=0,"",groupAttr!BJ51)</f>
        <v/>
      </c>
      <c r="BM51" t="str">
        <f>IF(groupAttr!BK51=0,"",groupAttr!BK51)</f>
        <v/>
      </c>
      <c r="BN51" t="str">
        <f>IF(groupAttr!BL51=0,"",groupAttr!BL51)</f>
        <v/>
      </c>
    </row>
    <row r="52" spans="1:66" x14ac:dyDescent="0.2">
      <c r="A52" t="str">
        <f>IF(B52=0,"", CONCATENATE("223/",groupAttr!B52,"|",groupText!V52,"|",groupText!AA52,":\-\",D52,D53,D54))</f>
        <v/>
      </c>
      <c r="B52">
        <v>0</v>
      </c>
      <c r="C52" t="str">
        <f>groupAttr!B52</f>
        <v>玄龙〤浴魂套装</v>
      </c>
      <c r="D52" t="str">
        <f>"250/穿戴["&amp;groupAttr!C52&amp;"]件效果\" &amp;E52</f>
        <v>250/穿戴[6]件效果\255/MaxHp:  +20%\255/MaxMp:  +20%\255/全属性: +180\</v>
      </c>
      <c r="E52" t="s">
        <v>2050</v>
      </c>
      <c r="F52">
        <f>IF(groupAttr!D52=0,"",groupAttr!D52)</f>
        <v>20</v>
      </c>
      <c r="G52">
        <f>IF(groupAttr!E52=0,"",groupAttr!E52)</f>
        <v>20</v>
      </c>
      <c r="H52" t="str">
        <f>IF(groupAttr!F52=0,"",groupAttr!F52)</f>
        <v/>
      </c>
      <c r="I52" t="str">
        <f>IF(groupAttr!G52=0,"",groupAttr!G52)</f>
        <v/>
      </c>
      <c r="J52" t="str">
        <f>IF(groupAttr!H52=0,"",groupAttr!H52)</f>
        <v/>
      </c>
      <c r="K52" t="str">
        <f>IF(groupAttr!I52=0,"",groupAttr!I52)</f>
        <v/>
      </c>
      <c r="L52" t="str">
        <f>IF(groupAttr!J52=0,"",groupAttr!J52)</f>
        <v/>
      </c>
      <c r="M52" t="str">
        <f>IF(groupAttr!K52=0,"",groupAttr!K52)</f>
        <v/>
      </c>
      <c r="N52" t="str">
        <f>IF(groupAttr!L52=0,"",groupAttr!L52)</f>
        <v/>
      </c>
      <c r="O52" t="str">
        <f>IF(groupAttr!M52=0,"",groupAttr!M52)</f>
        <v/>
      </c>
      <c r="P52" t="str">
        <f>IF(groupAttr!N52=0,"",groupAttr!N52)</f>
        <v/>
      </c>
      <c r="Q52" t="str">
        <f>IF(groupAttr!O52=0,"",groupAttr!O52)</f>
        <v/>
      </c>
      <c r="R52" t="str">
        <f>IF(groupAttr!P52=0,"",groupAttr!P52)</f>
        <v/>
      </c>
      <c r="S52" t="str">
        <f>IF(groupAttr!Q52=0,"",groupAttr!Q52)</f>
        <v/>
      </c>
      <c r="T52" t="str">
        <f>IF(groupAttr!R52=0,"",groupAttr!R52)</f>
        <v/>
      </c>
      <c r="U52" t="str">
        <f>IF(groupAttr!S52=0,"",groupAttr!S52)</f>
        <v/>
      </c>
      <c r="V52" t="str">
        <f>IF(groupAttr!T52=0,"",groupAttr!T52)</f>
        <v/>
      </c>
      <c r="W52" t="str">
        <f>IF(groupAttr!U52=0,"",groupAttr!U52)</f>
        <v/>
      </c>
      <c r="X52" t="str">
        <f>IF(groupAttr!V52=0,"",groupAttr!V52)</f>
        <v/>
      </c>
      <c r="Y52" t="str">
        <f>IF(groupAttr!W52=0,"",groupAttr!W52)</f>
        <v/>
      </c>
      <c r="Z52" t="str">
        <f>IF(groupAttr!X52=0,"",groupAttr!X52)</f>
        <v/>
      </c>
      <c r="AA52" t="str">
        <f>IF(groupAttr!Y52=0,"",groupAttr!Y52)</f>
        <v/>
      </c>
      <c r="AB52" t="str">
        <f>IF(groupAttr!Z52=0,"",groupAttr!Z52)</f>
        <v/>
      </c>
      <c r="AC52" t="str">
        <f>IF(groupAttr!AA52=0,"",groupAttr!AA52)</f>
        <v/>
      </c>
      <c r="AD52" t="str">
        <f>IF(groupAttr!AB52=0,"",groupAttr!AB52)</f>
        <v/>
      </c>
      <c r="AE52" t="str">
        <f>IF(groupAttr!AC52=0,"",groupAttr!AC52)</f>
        <v/>
      </c>
      <c r="AF52" t="str">
        <f>IF(groupAttr!AD52=0,"",groupAttr!AD52)</f>
        <v/>
      </c>
      <c r="AG52">
        <f>IF(groupAttr!AE52=0,"",groupAttr!AE52)</f>
        <v>180</v>
      </c>
      <c r="AH52">
        <f>IF(groupAttr!AF52=0,"",groupAttr!AF52)</f>
        <v>180</v>
      </c>
      <c r="AI52">
        <f>IF(groupAttr!AG52=0,"",groupAttr!AG52)</f>
        <v>180</v>
      </c>
      <c r="AJ52">
        <f>IF(groupAttr!AH52=0,"",groupAttr!AH52)</f>
        <v>180</v>
      </c>
      <c r="AK52">
        <f>IF(groupAttr!AI52=0,"",groupAttr!AI52)</f>
        <v>180</v>
      </c>
      <c r="AL52">
        <f>IF(groupAttr!AJ52=0,"",groupAttr!AJ52)</f>
        <v>80</v>
      </c>
      <c r="AM52" t="str">
        <f>IF(groupAttr!AK52=0,"",groupAttr!AK52)</f>
        <v/>
      </c>
      <c r="AN52" t="str">
        <f>IF(groupAttr!AL52=0,"",groupAttr!AL52)</f>
        <v/>
      </c>
      <c r="AO52" t="str">
        <f>IF(groupAttr!AM52=0,"",groupAttr!AM52)</f>
        <v/>
      </c>
      <c r="AP52" t="str">
        <f>IF(groupAttr!AN52=0,"",groupAttr!AN52)</f>
        <v/>
      </c>
      <c r="AQ52" t="str">
        <f>IF(groupAttr!AO52=0,"",groupAttr!AO52)</f>
        <v/>
      </c>
      <c r="AR52" t="str">
        <f>IF(groupAttr!AP52=0,"",groupAttr!AP52)</f>
        <v/>
      </c>
      <c r="AS52" t="str">
        <f>IF(groupAttr!AQ52=0,"",groupAttr!AQ52)</f>
        <v/>
      </c>
      <c r="AT52" t="str">
        <f>IF(groupAttr!AR52=0,"",groupAttr!AR52)</f>
        <v/>
      </c>
      <c r="AU52" t="str">
        <f>IF(groupAttr!AS52=0,"",groupAttr!AS52)</f>
        <v/>
      </c>
      <c r="AV52" t="str">
        <f>IF(groupAttr!AT52=0,"",groupAttr!AT52)</f>
        <v/>
      </c>
      <c r="AW52" t="str">
        <f>IF(groupAttr!AU52=0,"",groupAttr!AU52)</f>
        <v/>
      </c>
      <c r="AX52" t="str">
        <f>IF(groupAttr!AV52=0,"",groupAttr!AV52)</f>
        <v/>
      </c>
      <c r="AY52" t="str">
        <f>IF(groupAttr!AW52=0,"",groupAttr!AW52)</f>
        <v/>
      </c>
      <c r="AZ52" t="str">
        <f>IF(groupAttr!AX52=0,"",groupAttr!AX52)</f>
        <v/>
      </c>
      <c r="BA52" t="str">
        <f>IF(groupAttr!AY52=0,"",groupAttr!AY52)</f>
        <v/>
      </c>
      <c r="BB52" t="str">
        <f>IF(groupAttr!AZ52=0,"",groupAttr!AZ52)</f>
        <v/>
      </c>
      <c r="BC52" t="str">
        <f>IF(groupAttr!BA52=0,"",groupAttr!BA52)</f>
        <v/>
      </c>
      <c r="BD52" t="str">
        <f>IF(groupAttr!BB52=0,"",groupAttr!BB52)</f>
        <v/>
      </c>
      <c r="BE52" t="str">
        <f>IF(groupAttr!BC52=0,"",groupAttr!BC52)</f>
        <v/>
      </c>
      <c r="BF52" t="str">
        <f>IF(groupAttr!BD52=0,"",groupAttr!BD52)</f>
        <v/>
      </c>
      <c r="BG52" t="str">
        <f>IF(groupAttr!BE52=0,"",groupAttr!BE52)</f>
        <v/>
      </c>
      <c r="BH52" t="str">
        <f>IF(groupAttr!BF52=0,"",groupAttr!BF52)</f>
        <v/>
      </c>
      <c r="BI52" t="str">
        <f>IF(groupAttr!BG52=0,"",groupAttr!BG52)</f>
        <v/>
      </c>
      <c r="BJ52" t="str">
        <f>IF(groupAttr!BH52=0,"",groupAttr!BH52)</f>
        <v/>
      </c>
      <c r="BK52" t="str">
        <f>IF(groupAttr!BI52=0,"",groupAttr!BI52)</f>
        <v/>
      </c>
      <c r="BL52" t="str">
        <f>IF(groupAttr!BJ52=0,"",groupAttr!BJ52)</f>
        <v/>
      </c>
      <c r="BM52" t="str">
        <f>IF(groupAttr!BK52=0,"",groupAttr!BK52)</f>
        <v/>
      </c>
      <c r="BN52" t="str">
        <f>IF(groupAttr!BL52=0,"",groupAttr!BL52)</f>
        <v/>
      </c>
    </row>
    <row r="53" spans="1:66" x14ac:dyDescent="0.2">
      <c r="A53" t="str">
        <f>IF(B53=0,"", CONCATENATE("223/",groupAttr!B53,"|",groupText!V53,"|",groupText!AA53,":\-\",D53,D54,D55,D56,D57))</f>
        <v>223/低级时装套装|9|151/低级时装头盔|151/低级时装项链|151/低级时装戒指|151/低级时装护腕|151/低级时装腰带|151/低级时装战靴|151/低级时装武器|151/低级时装衣服(男)|151/低级时装衣服(女):\-\250/穿戴[2]件效果\255/MaxHp:  +500\255/MaxMp:  +500\250/穿戴[3]件效果\255/全属性: +5%\250/穿戴[4]件效果\255/MaxHp:  +5%\255/MaxMp:  +5%\255/防御:   +8%\250/穿戴[6]件效果\255/MaxHp:  +3%\255/MaxMp:  +3%\255/全属性: +50\70/传送,可以使用传送功能\250/穿戴[8]件效果\255/MaxHp:  +8%\255/MaxMp:  +8%\255/全属性: +8%\</v>
      </c>
      <c r="B53">
        <v>117</v>
      </c>
      <c r="C53" t="str">
        <f>groupAttr!B53</f>
        <v>低级时装套装</v>
      </c>
      <c r="D53" t="str">
        <f>"250/穿戴["&amp;groupAttr!C53&amp;"]件效果\" &amp;E53</f>
        <v>250/穿戴[2]件效果\255/MaxHp:  +500\255/MaxMp:  +500\</v>
      </c>
      <c r="E53" t="s">
        <v>1995</v>
      </c>
      <c r="F53" t="str">
        <f>IF(groupAttr!D53=0,"",groupAttr!D53)</f>
        <v/>
      </c>
      <c r="G53" t="str">
        <f>IF(groupAttr!E53=0,"",groupAttr!E53)</f>
        <v/>
      </c>
      <c r="H53" t="str">
        <f>IF(groupAttr!F53=0,"",groupAttr!F53)</f>
        <v/>
      </c>
      <c r="I53" t="str">
        <f>IF(groupAttr!G53=0,"",groupAttr!G53)</f>
        <v/>
      </c>
      <c r="J53" t="str">
        <f>IF(groupAttr!H53=0,"",groupAttr!H53)</f>
        <v/>
      </c>
      <c r="K53" t="str">
        <f>IF(groupAttr!I53=0,"",groupAttr!I53)</f>
        <v/>
      </c>
      <c r="L53" t="str">
        <f>IF(groupAttr!J53=0,"",groupAttr!J53)</f>
        <v/>
      </c>
      <c r="M53" t="str">
        <f>IF(groupAttr!K53=0,"",groupAttr!K53)</f>
        <v/>
      </c>
      <c r="N53" t="str">
        <f>IF(groupAttr!L53=0,"",groupAttr!L53)</f>
        <v/>
      </c>
      <c r="O53" t="str">
        <f>IF(groupAttr!M53=0,"",groupAttr!M53)</f>
        <v/>
      </c>
      <c r="P53" t="str">
        <f>IF(groupAttr!N53=0,"",groupAttr!N53)</f>
        <v/>
      </c>
      <c r="Q53" t="str">
        <f>IF(groupAttr!O53=0,"",groupAttr!O53)</f>
        <v/>
      </c>
      <c r="R53" t="str">
        <f>IF(groupAttr!P53=0,"",groupAttr!P53)</f>
        <v/>
      </c>
      <c r="S53" t="str">
        <f>IF(groupAttr!Q53=0,"",groupAttr!Q53)</f>
        <v/>
      </c>
      <c r="T53" t="str">
        <f>IF(groupAttr!R53=0,"",groupAttr!R53)</f>
        <v/>
      </c>
      <c r="U53" t="str">
        <f>IF(groupAttr!S53=0,"",groupAttr!S53)</f>
        <v/>
      </c>
      <c r="V53" t="str">
        <f>IF(groupAttr!T53=0,"",groupAttr!T53)</f>
        <v/>
      </c>
      <c r="W53" t="str">
        <f>IF(groupAttr!U53=0,"",groupAttr!U53)</f>
        <v/>
      </c>
      <c r="X53" t="str">
        <f>IF(groupAttr!V53=0,"",groupAttr!V53)</f>
        <v/>
      </c>
      <c r="Y53">
        <f>IF(groupAttr!W53=0,"",groupAttr!W53)</f>
        <v>500</v>
      </c>
      <c r="Z53">
        <f>IF(groupAttr!X53=0,"",groupAttr!X53)</f>
        <v>500</v>
      </c>
      <c r="AA53" t="str">
        <f>IF(groupAttr!Y53=0,"",groupAttr!Y53)</f>
        <v/>
      </c>
      <c r="AB53" t="str">
        <f>IF(groupAttr!Z53=0,"",groupAttr!Z53)</f>
        <v/>
      </c>
      <c r="AC53" t="str">
        <f>IF(groupAttr!AA53=0,"",groupAttr!AA53)</f>
        <v/>
      </c>
      <c r="AD53" t="str">
        <f>IF(groupAttr!AB53=0,"",groupAttr!AB53)</f>
        <v/>
      </c>
      <c r="AE53" t="str">
        <f>IF(groupAttr!AC53=0,"",groupAttr!AC53)</f>
        <v/>
      </c>
      <c r="AF53" t="str">
        <f>IF(groupAttr!AD53=0,"",groupAttr!AD53)</f>
        <v/>
      </c>
      <c r="AG53" t="str">
        <f>IF(groupAttr!AE53=0,"",groupAttr!AE53)</f>
        <v/>
      </c>
      <c r="AH53" t="str">
        <f>IF(groupAttr!AF53=0,"",groupAttr!AF53)</f>
        <v/>
      </c>
      <c r="AI53" t="str">
        <f>IF(groupAttr!AG53=0,"",groupAttr!AG53)</f>
        <v/>
      </c>
      <c r="AJ53" t="str">
        <f>IF(groupAttr!AH53=0,"",groupAttr!AH53)</f>
        <v/>
      </c>
      <c r="AK53" t="str">
        <f>IF(groupAttr!AI53=0,"",groupAttr!AI53)</f>
        <v/>
      </c>
      <c r="AL53" t="str">
        <f>IF(groupAttr!AJ53=0,"",groupAttr!AJ53)</f>
        <v/>
      </c>
      <c r="AM53" t="str">
        <f>IF(groupAttr!AK53=0,"",groupAttr!AK53)</f>
        <v/>
      </c>
      <c r="AN53" t="str">
        <f>IF(groupAttr!AL53=0,"",groupAttr!AL53)</f>
        <v/>
      </c>
      <c r="AO53" t="str">
        <f>IF(groupAttr!AM53=0,"",groupAttr!AM53)</f>
        <v/>
      </c>
      <c r="AP53" t="str">
        <f>IF(groupAttr!AN53=0,"",groupAttr!AN53)</f>
        <v/>
      </c>
      <c r="AQ53" t="str">
        <f>IF(groupAttr!AO53=0,"",groupAttr!AO53)</f>
        <v/>
      </c>
      <c r="AR53">
        <f>IF(groupAttr!AP53=0,"",groupAttr!AP53)</f>
        <v>35</v>
      </c>
      <c r="AS53" t="str">
        <f>IF(groupAttr!AQ53=0,"",groupAttr!AQ53)</f>
        <v/>
      </c>
      <c r="AT53" t="str">
        <f>IF(groupAttr!AR53=0,"",groupAttr!AR53)</f>
        <v/>
      </c>
      <c r="AU53" t="str">
        <f>IF(groupAttr!AS53=0,"",groupAttr!AS53)</f>
        <v/>
      </c>
      <c r="AV53" t="str">
        <f>IF(groupAttr!AT53=0,"",groupAttr!AT53)</f>
        <v/>
      </c>
      <c r="AW53" t="str">
        <f>IF(groupAttr!AU53=0,"",groupAttr!AU53)</f>
        <v/>
      </c>
      <c r="AX53" t="str">
        <f>IF(groupAttr!AV53=0,"",groupAttr!AV53)</f>
        <v/>
      </c>
      <c r="AY53" t="str">
        <f>IF(groupAttr!AW53=0,"",groupAttr!AW53)</f>
        <v/>
      </c>
      <c r="AZ53" t="str">
        <f>IF(groupAttr!AX53=0,"",groupAttr!AX53)</f>
        <v/>
      </c>
      <c r="BA53" t="str">
        <f>IF(groupAttr!AY53=0,"",groupAttr!AY53)</f>
        <v/>
      </c>
      <c r="BB53" t="str">
        <f>IF(groupAttr!AZ53=0,"",groupAttr!AZ53)</f>
        <v/>
      </c>
      <c r="BC53" t="str">
        <f>IF(groupAttr!BA53=0,"",groupAttr!BA53)</f>
        <v/>
      </c>
      <c r="BD53" t="str">
        <f>IF(groupAttr!BB53=0,"",groupAttr!BB53)</f>
        <v/>
      </c>
      <c r="BE53" t="str">
        <f>IF(groupAttr!BC53=0,"",groupAttr!BC53)</f>
        <v/>
      </c>
      <c r="BF53" t="str">
        <f>IF(groupAttr!BD53=0,"",groupAttr!BD53)</f>
        <v/>
      </c>
      <c r="BG53" t="str">
        <f>IF(groupAttr!BE53=0,"",groupAttr!BE53)</f>
        <v/>
      </c>
      <c r="BH53" t="str">
        <f>IF(groupAttr!BF53=0,"",groupAttr!BF53)</f>
        <v/>
      </c>
      <c r="BI53" t="str">
        <f>IF(groupAttr!BG53=0,"",groupAttr!BG53)</f>
        <v/>
      </c>
      <c r="BJ53" t="str">
        <f>IF(groupAttr!BH53=0,"",groupAttr!BH53)</f>
        <v/>
      </c>
      <c r="BK53" t="str">
        <f>IF(groupAttr!BI53=0,"",groupAttr!BI53)</f>
        <v/>
      </c>
      <c r="BL53" t="str">
        <f>IF(groupAttr!BJ53=0,"",groupAttr!BJ53)</f>
        <v/>
      </c>
      <c r="BM53" t="str">
        <f>IF(groupAttr!BK53=0,"",groupAttr!BK53)</f>
        <v/>
      </c>
      <c r="BN53" t="str">
        <f>IF(groupAttr!BL53=0,"",groupAttr!BL53)</f>
        <v/>
      </c>
    </row>
    <row r="54" spans="1:66" x14ac:dyDescent="0.2">
      <c r="A54" t="str">
        <f>IF(B54=0,"", CONCATENATE("223/",groupAttr!B54,"|",groupText!V54,"|",groupText!AA54,":\-\",D54,D55,D56,D57,D58))</f>
        <v/>
      </c>
      <c r="B54">
        <v>0</v>
      </c>
      <c r="C54" t="str">
        <f>groupAttr!B54</f>
        <v>低级时装套装</v>
      </c>
      <c r="D54" t="str">
        <f>"250/穿戴["&amp;groupAttr!C54&amp;"]件效果\" &amp;E54</f>
        <v>250/穿戴[3]件效果\255/全属性: +5%\</v>
      </c>
      <c r="E54" t="s">
        <v>1997</v>
      </c>
      <c r="F54" t="str">
        <f>IF(groupAttr!D54=0,"",groupAttr!D54)</f>
        <v/>
      </c>
      <c r="G54" t="str">
        <f>IF(groupAttr!E54=0,"",groupAttr!E54)</f>
        <v/>
      </c>
      <c r="H54" t="str">
        <f>IF(groupAttr!F54=0,"",groupAttr!F54)</f>
        <v/>
      </c>
      <c r="I54" t="str">
        <f>IF(groupAttr!G54=0,"",groupAttr!G54)</f>
        <v/>
      </c>
      <c r="J54" t="str">
        <f>IF(groupAttr!H54=0,"",groupAttr!H54)</f>
        <v/>
      </c>
      <c r="K54" t="str">
        <f>IF(groupAttr!I54=0,"",groupAttr!I54)</f>
        <v/>
      </c>
      <c r="L54" t="str">
        <f>IF(groupAttr!J54=0,"",groupAttr!J54)</f>
        <v/>
      </c>
      <c r="M54" t="str">
        <f>IF(groupAttr!K54=0,"",groupAttr!K54)</f>
        <v/>
      </c>
      <c r="N54">
        <f>IF(groupAttr!L54=0,"",groupAttr!L54)</f>
        <v>5</v>
      </c>
      <c r="O54">
        <f>IF(groupAttr!M54=0,"",groupAttr!M54)</f>
        <v>5</v>
      </c>
      <c r="P54">
        <f>IF(groupAttr!N54=0,"",groupAttr!N54)</f>
        <v>5</v>
      </c>
      <c r="Q54">
        <f>IF(groupAttr!O54=0,"",groupAttr!O54)</f>
        <v>5</v>
      </c>
      <c r="R54">
        <f>IF(groupAttr!P54=0,"",groupAttr!P54)</f>
        <v>5</v>
      </c>
      <c r="S54">
        <f>IF(groupAttr!Q54=0,"",groupAttr!Q54)</f>
        <v>5</v>
      </c>
      <c r="T54" t="str">
        <f>IF(groupAttr!R54=0,"",groupAttr!R54)</f>
        <v/>
      </c>
      <c r="U54" t="str">
        <f>IF(groupAttr!S54=0,"",groupAttr!S54)</f>
        <v/>
      </c>
      <c r="V54" t="str">
        <f>IF(groupAttr!T54=0,"",groupAttr!T54)</f>
        <v/>
      </c>
      <c r="W54" t="str">
        <f>IF(groupAttr!U54=0,"",groupAttr!U54)</f>
        <v/>
      </c>
      <c r="X54" t="str">
        <f>IF(groupAttr!V54=0,"",groupAttr!V54)</f>
        <v/>
      </c>
      <c r="Y54" t="str">
        <f>IF(groupAttr!W54=0,"",groupAttr!W54)</f>
        <v/>
      </c>
      <c r="Z54" t="str">
        <f>IF(groupAttr!X54=0,"",groupAttr!X54)</f>
        <v/>
      </c>
      <c r="AA54" t="str">
        <f>IF(groupAttr!Y54=0,"",groupAttr!Y54)</f>
        <v/>
      </c>
      <c r="AB54" t="str">
        <f>IF(groupAttr!Z54=0,"",groupAttr!Z54)</f>
        <v/>
      </c>
      <c r="AC54" t="str">
        <f>IF(groupAttr!AA54=0,"",groupAttr!AA54)</f>
        <v/>
      </c>
      <c r="AD54" t="str">
        <f>IF(groupAttr!AB54=0,"",groupAttr!AB54)</f>
        <v/>
      </c>
      <c r="AE54" t="str">
        <f>IF(groupAttr!AC54=0,"",groupAttr!AC54)</f>
        <v/>
      </c>
      <c r="AF54" t="str">
        <f>IF(groupAttr!AD54=0,"",groupAttr!AD54)</f>
        <v/>
      </c>
      <c r="AG54" t="str">
        <f>IF(groupAttr!AE54=0,"",groupAttr!AE54)</f>
        <v/>
      </c>
      <c r="AH54" t="str">
        <f>IF(groupAttr!AF54=0,"",groupAttr!AF54)</f>
        <v/>
      </c>
      <c r="AI54" t="str">
        <f>IF(groupAttr!AG54=0,"",groupAttr!AG54)</f>
        <v/>
      </c>
      <c r="AJ54" t="str">
        <f>IF(groupAttr!AH54=0,"",groupAttr!AH54)</f>
        <v/>
      </c>
      <c r="AK54" t="str">
        <f>IF(groupAttr!AI54=0,"",groupAttr!AI54)</f>
        <v/>
      </c>
      <c r="AL54" t="str">
        <f>IF(groupAttr!AJ54=0,"",groupAttr!AJ54)</f>
        <v/>
      </c>
      <c r="AM54" t="str">
        <f>IF(groupAttr!AK54=0,"",groupAttr!AK54)</f>
        <v/>
      </c>
      <c r="AN54" t="str">
        <f>IF(groupAttr!AL54=0,"",groupAttr!AL54)</f>
        <v/>
      </c>
      <c r="AO54" t="str">
        <f>IF(groupAttr!AM54=0,"",groupAttr!AM54)</f>
        <v/>
      </c>
      <c r="AP54" t="str">
        <f>IF(groupAttr!AN54=0,"",groupAttr!AN54)</f>
        <v/>
      </c>
      <c r="AQ54" t="str">
        <f>IF(groupAttr!AO54=0,"",groupAttr!AO54)</f>
        <v/>
      </c>
      <c r="AR54" t="str">
        <f>IF(groupAttr!AP54=0,"",groupAttr!AP54)</f>
        <v/>
      </c>
      <c r="AS54" t="str">
        <f>IF(groupAttr!AQ54=0,"",groupAttr!AQ54)</f>
        <v/>
      </c>
      <c r="AT54" t="str">
        <f>IF(groupAttr!AR54=0,"",groupAttr!AR54)</f>
        <v/>
      </c>
      <c r="AU54" t="str">
        <f>IF(groupAttr!AS54=0,"",groupAttr!AS54)</f>
        <v/>
      </c>
      <c r="AV54" t="str">
        <f>IF(groupAttr!AT54=0,"",groupAttr!AT54)</f>
        <v/>
      </c>
      <c r="AW54" t="str">
        <f>IF(groupAttr!AU54=0,"",groupAttr!AU54)</f>
        <v/>
      </c>
      <c r="AX54" t="str">
        <f>IF(groupAttr!AV54=0,"",groupAttr!AV54)</f>
        <v/>
      </c>
      <c r="AY54" t="str">
        <f>IF(groupAttr!AW54=0,"",groupAttr!AW54)</f>
        <v/>
      </c>
      <c r="AZ54" t="str">
        <f>IF(groupAttr!AX54=0,"",groupAttr!AX54)</f>
        <v/>
      </c>
      <c r="BA54" t="str">
        <f>IF(groupAttr!AY54=0,"",groupAttr!AY54)</f>
        <v/>
      </c>
      <c r="BB54" t="str">
        <f>IF(groupAttr!AZ54=0,"",groupAttr!AZ54)</f>
        <v/>
      </c>
      <c r="BC54" t="str">
        <f>IF(groupAttr!BA54=0,"",groupAttr!BA54)</f>
        <v/>
      </c>
      <c r="BD54" t="str">
        <f>IF(groupAttr!BB54=0,"",groupAttr!BB54)</f>
        <v/>
      </c>
      <c r="BE54" t="str">
        <f>IF(groupAttr!BC54=0,"",groupAttr!BC54)</f>
        <v/>
      </c>
      <c r="BF54" t="str">
        <f>IF(groupAttr!BD54=0,"",groupAttr!BD54)</f>
        <v/>
      </c>
      <c r="BG54" t="str">
        <f>IF(groupAttr!BE54=0,"",groupAttr!BE54)</f>
        <v/>
      </c>
      <c r="BH54" t="str">
        <f>IF(groupAttr!BF54=0,"",groupAttr!BF54)</f>
        <v/>
      </c>
      <c r="BI54" t="str">
        <f>IF(groupAttr!BG54=0,"",groupAttr!BG54)</f>
        <v/>
      </c>
      <c r="BJ54" t="str">
        <f>IF(groupAttr!BH54=0,"",groupAttr!BH54)</f>
        <v/>
      </c>
      <c r="BK54" t="str">
        <f>IF(groupAttr!BI54=0,"",groupAttr!BI54)</f>
        <v/>
      </c>
      <c r="BL54" t="str">
        <f>IF(groupAttr!BJ54=0,"",groupAttr!BJ54)</f>
        <v/>
      </c>
      <c r="BM54" t="str">
        <f>IF(groupAttr!BK54=0,"",groupAttr!BK54)</f>
        <v/>
      </c>
      <c r="BN54" t="str">
        <f>IF(groupAttr!BL54=0,"",groupAttr!BL54)</f>
        <v/>
      </c>
    </row>
    <row r="55" spans="1:66" x14ac:dyDescent="0.2">
      <c r="A55" t="str">
        <f>IF(B55=0,"", CONCATENATE("223/",groupAttr!B55,"|",groupText!V55,"|",groupText!AA55,":\-\",D55,D56,D57,D58,D59))</f>
        <v/>
      </c>
      <c r="B55">
        <v>0</v>
      </c>
      <c r="C55" t="str">
        <f>groupAttr!B55</f>
        <v>低级时装套装</v>
      </c>
      <c r="D55" t="str">
        <f>"250/穿戴["&amp;groupAttr!C55&amp;"]件效果\" &amp;E55</f>
        <v>250/穿戴[4]件效果\255/MaxHp:  +5%\255/MaxMp:  +5%\255/防御:   +8%\</v>
      </c>
      <c r="E55" t="s">
        <v>2003</v>
      </c>
      <c r="F55">
        <f>IF(groupAttr!D55=0,"",groupAttr!D55)</f>
        <v>5</v>
      </c>
      <c r="G55">
        <f>IF(groupAttr!E55=0,"",groupAttr!E55)</f>
        <v>5</v>
      </c>
      <c r="H55" t="str">
        <f>IF(groupAttr!F55=0,"",groupAttr!F55)</f>
        <v/>
      </c>
      <c r="I55" t="str">
        <f>IF(groupAttr!G55=0,"",groupAttr!G55)</f>
        <v/>
      </c>
      <c r="J55">
        <f>IF(groupAttr!H55=0,"",groupAttr!H55)</f>
        <v>8</v>
      </c>
      <c r="K55">
        <f>IF(groupAttr!I55=0,"",groupAttr!I55)</f>
        <v>8</v>
      </c>
      <c r="L55">
        <f>IF(groupAttr!J55=0,"",groupAttr!J55)</f>
        <v>8</v>
      </c>
      <c r="M55">
        <f>IF(groupAttr!K55=0,"",groupAttr!K55)</f>
        <v>8</v>
      </c>
      <c r="N55" t="str">
        <f>IF(groupAttr!L55=0,"",groupAttr!L55)</f>
        <v/>
      </c>
      <c r="O55" t="str">
        <f>IF(groupAttr!M55=0,"",groupAttr!M55)</f>
        <v/>
      </c>
      <c r="P55" t="str">
        <f>IF(groupAttr!N55=0,"",groupAttr!N55)</f>
        <v/>
      </c>
      <c r="Q55" t="str">
        <f>IF(groupAttr!O55=0,"",groupAttr!O55)</f>
        <v/>
      </c>
      <c r="R55" t="str">
        <f>IF(groupAttr!P55=0,"",groupAttr!P55)</f>
        <v/>
      </c>
      <c r="S55" t="str">
        <f>IF(groupAttr!Q55=0,"",groupAttr!Q55)</f>
        <v/>
      </c>
      <c r="T55" t="str">
        <f>IF(groupAttr!R55=0,"",groupAttr!R55)</f>
        <v/>
      </c>
      <c r="U55" t="str">
        <f>IF(groupAttr!S55=0,"",groupAttr!S55)</f>
        <v/>
      </c>
      <c r="V55" t="str">
        <f>IF(groupAttr!T55=0,"",groupAttr!T55)</f>
        <v/>
      </c>
      <c r="W55" t="str">
        <f>IF(groupAttr!U55=0,"",groupAttr!U55)</f>
        <v/>
      </c>
      <c r="X55" t="str">
        <f>IF(groupAttr!V55=0,"",groupAttr!V55)</f>
        <v/>
      </c>
      <c r="Y55" t="str">
        <f>IF(groupAttr!W55=0,"",groupAttr!W55)</f>
        <v/>
      </c>
      <c r="Z55" t="str">
        <f>IF(groupAttr!X55=0,"",groupAttr!X55)</f>
        <v/>
      </c>
      <c r="AA55" t="str">
        <f>IF(groupAttr!Y55=0,"",groupAttr!Y55)</f>
        <v/>
      </c>
      <c r="AB55" t="str">
        <f>IF(groupAttr!Z55=0,"",groupAttr!Z55)</f>
        <v/>
      </c>
      <c r="AC55" t="str">
        <f>IF(groupAttr!AA55=0,"",groupAttr!AA55)</f>
        <v/>
      </c>
      <c r="AD55" t="str">
        <f>IF(groupAttr!AB55=0,"",groupAttr!AB55)</f>
        <v/>
      </c>
      <c r="AE55" t="str">
        <f>IF(groupAttr!AC55=0,"",groupAttr!AC55)</f>
        <v/>
      </c>
      <c r="AF55" t="str">
        <f>IF(groupAttr!AD55=0,"",groupAttr!AD55)</f>
        <v/>
      </c>
      <c r="AG55" t="str">
        <f>IF(groupAttr!AE55=0,"",groupAttr!AE55)</f>
        <v/>
      </c>
      <c r="AH55" t="str">
        <f>IF(groupAttr!AF55=0,"",groupAttr!AF55)</f>
        <v/>
      </c>
      <c r="AI55" t="str">
        <f>IF(groupAttr!AG55=0,"",groupAttr!AG55)</f>
        <v/>
      </c>
      <c r="AJ55" t="str">
        <f>IF(groupAttr!AH55=0,"",groupAttr!AH55)</f>
        <v/>
      </c>
      <c r="AK55" t="str">
        <f>IF(groupAttr!AI55=0,"",groupAttr!AI55)</f>
        <v/>
      </c>
      <c r="AL55" t="str">
        <f>IF(groupAttr!AJ55=0,"",groupAttr!AJ55)</f>
        <v/>
      </c>
      <c r="AM55" t="str">
        <f>IF(groupAttr!AK55=0,"",groupAttr!AK55)</f>
        <v/>
      </c>
      <c r="AN55" t="str">
        <f>IF(groupAttr!AL55=0,"",groupAttr!AL55)</f>
        <v/>
      </c>
      <c r="AO55" t="str">
        <f>IF(groupAttr!AM55=0,"",groupAttr!AM55)</f>
        <v/>
      </c>
      <c r="AP55" t="str">
        <f>IF(groupAttr!AN55=0,"",groupAttr!AN55)</f>
        <v/>
      </c>
      <c r="AQ55" t="str">
        <f>IF(groupAttr!AO55=0,"",groupAttr!AO55)</f>
        <v/>
      </c>
      <c r="AR55" t="str">
        <f>IF(groupAttr!AP55=0,"",groupAttr!AP55)</f>
        <v/>
      </c>
      <c r="AS55" t="str">
        <f>IF(groupAttr!AQ55=0,"",groupAttr!AQ55)</f>
        <v/>
      </c>
      <c r="AT55" t="str">
        <f>IF(groupAttr!AR55=0,"",groupAttr!AR55)</f>
        <v/>
      </c>
      <c r="AU55" t="str">
        <f>IF(groupAttr!AS55=0,"",groupAttr!AS55)</f>
        <v/>
      </c>
      <c r="AV55" t="str">
        <f>IF(groupAttr!AT55=0,"",groupAttr!AT55)</f>
        <v/>
      </c>
      <c r="AW55" t="str">
        <f>IF(groupAttr!AU55=0,"",groupAttr!AU55)</f>
        <v/>
      </c>
      <c r="AX55" t="str">
        <f>IF(groupAttr!AV55=0,"",groupAttr!AV55)</f>
        <v/>
      </c>
      <c r="AY55" t="str">
        <f>IF(groupAttr!AW55=0,"",groupAttr!AW55)</f>
        <v/>
      </c>
      <c r="AZ55" t="str">
        <f>IF(groupAttr!AX55=0,"",groupAttr!AX55)</f>
        <v/>
      </c>
      <c r="BA55" t="str">
        <f>IF(groupAttr!AY55=0,"",groupAttr!AY55)</f>
        <v/>
      </c>
      <c r="BB55" t="str">
        <f>IF(groupAttr!AZ55=0,"",groupAttr!AZ55)</f>
        <v/>
      </c>
      <c r="BC55" t="str">
        <f>IF(groupAttr!BA55=0,"",groupAttr!BA55)</f>
        <v/>
      </c>
      <c r="BD55" t="str">
        <f>IF(groupAttr!BB55=0,"",groupAttr!BB55)</f>
        <v/>
      </c>
      <c r="BE55" t="str">
        <f>IF(groupAttr!BC55=0,"",groupAttr!BC55)</f>
        <v/>
      </c>
      <c r="BF55" t="str">
        <f>IF(groupAttr!BD55=0,"",groupAttr!BD55)</f>
        <v/>
      </c>
      <c r="BG55" t="str">
        <f>IF(groupAttr!BE55=0,"",groupAttr!BE55)</f>
        <v/>
      </c>
      <c r="BH55" t="str">
        <f>IF(groupAttr!BF55=0,"",groupAttr!BF55)</f>
        <v/>
      </c>
      <c r="BI55" t="str">
        <f>IF(groupAttr!BG55=0,"",groupAttr!BG55)</f>
        <v/>
      </c>
      <c r="BJ55" t="str">
        <f>IF(groupAttr!BH55=0,"",groupAttr!BH55)</f>
        <v/>
      </c>
      <c r="BK55" t="str">
        <f>IF(groupAttr!BI55=0,"",groupAttr!BI55)</f>
        <v/>
      </c>
      <c r="BL55" t="str">
        <f>IF(groupAttr!BJ55=0,"",groupAttr!BJ55)</f>
        <v/>
      </c>
      <c r="BM55" t="str">
        <f>IF(groupAttr!BK55=0,"",groupAttr!BK55)</f>
        <v/>
      </c>
      <c r="BN55" t="str">
        <f>IF(groupAttr!BL55=0,"",groupAttr!BL55)</f>
        <v/>
      </c>
    </row>
    <row r="56" spans="1:66" x14ac:dyDescent="0.2">
      <c r="A56" t="str">
        <f>IF(B56=0,"", CONCATENATE("223/",groupAttr!B56,"|",groupText!V56,"|",groupText!AA56,":\-\",D56,D57,D58,D59,D60))</f>
        <v/>
      </c>
      <c r="B56">
        <v>0</v>
      </c>
      <c r="C56" t="str">
        <f>groupAttr!B56</f>
        <v>低级时装套装</v>
      </c>
      <c r="D56" t="str">
        <f>"250/穿戴["&amp;groupAttr!C56&amp;"]件效果\" &amp;E56</f>
        <v>250/穿戴[6]件效果\255/MaxHp:  +3%\255/MaxMp:  +3%\255/全属性: +50\70/传送,可以使用传送功能\</v>
      </c>
      <c r="E56" t="s">
        <v>2043</v>
      </c>
      <c r="F56">
        <f>IF(groupAttr!D56=0,"",groupAttr!D56)</f>
        <v>3</v>
      </c>
      <c r="G56">
        <f>IF(groupAttr!E56=0,"",groupAttr!E56)</f>
        <v>3</v>
      </c>
      <c r="H56" t="str">
        <f>IF(groupAttr!F56=0,"",groupAttr!F56)</f>
        <v/>
      </c>
      <c r="I56" t="str">
        <f>IF(groupAttr!G56=0,"",groupAttr!G56)</f>
        <v/>
      </c>
      <c r="J56" t="str">
        <f>IF(groupAttr!H56=0,"",groupAttr!H56)</f>
        <v/>
      </c>
      <c r="K56" t="str">
        <f>IF(groupAttr!I56=0,"",groupAttr!I56)</f>
        <v/>
      </c>
      <c r="L56" t="str">
        <f>IF(groupAttr!J56=0,"",groupAttr!J56)</f>
        <v/>
      </c>
      <c r="M56" t="str">
        <f>IF(groupAttr!K56=0,"",groupAttr!K56)</f>
        <v/>
      </c>
      <c r="N56" t="str">
        <f>IF(groupAttr!L56=0,"",groupAttr!L56)</f>
        <v/>
      </c>
      <c r="O56" t="str">
        <f>IF(groupAttr!M56=0,"",groupAttr!M56)</f>
        <v/>
      </c>
      <c r="P56" t="str">
        <f>IF(groupAttr!N56=0,"",groupAttr!N56)</f>
        <v/>
      </c>
      <c r="Q56" t="str">
        <f>IF(groupAttr!O56=0,"",groupAttr!O56)</f>
        <v/>
      </c>
      <c r="R56" t="str">
        <f>IF(groupAttr!P56=0,"",groupAttr!P56)</f>
        <v/>
      </c>
      <c r="S56" t="str">
        <f>IF(groupAttr!Q56=0,"",groupAttr!Q56)</f>
        <v/>
      </c>
      <c r="T56" t="str">
        <f>IF(groupAttr!R56=0,"",groupAttr!R56)</f>
        <v/>
      </c>
      <c r="U56" t="str">
        <f>IF(groupAttr!S56=0,"",groupAttr!S56)</f>
        <v/>
      </c>
      <c r="V56" t="str">
        <f>IF(groupAttr!T56=0,"",groupAttr!T56)</f>
        <v/>
      </c>
      <c r="W56" t="str">
        <f>IF(groupAttr!U56=0,"",groupAttr!U56)</f>
        <v/>
      </c>
      <c r="X56" t="str">
        <f>IF(groupAttr!V56=0,"",groupAttr!V56)</f>
        <v/>
      </c>
      <c r="Y56" t="str">
        <f>IF(groupAttr!W56=0,"",groupAttr!W56)</f>
        <v/>
      </c>
      <c r="Z56" t="str">
        <f>IF(groupAttr!X56=0,"",groupAttr!X56)</f>
        <v/>
      </c>
      <c r="AA56" t="str">
        <f>IF(groupAttr!Y56=0,"",groupAttr!Y56)</f>
        <v/>
      </c>
      <c r="AB56" t="str">
        <f>IF(groupAttr!Z56=0,"",groupAttr!Z56)</f>
        <v/>
      </c>
      <c r="AC56" t="str">
        <f>IF(groupAttr!AA56=0,"",groupAttr!AA56)</f>
        <v/>
      </c>
      <c r="AD56" t="str">
        <f>IF(groupAttr!AB56=0,"",groupAttr!AB56)</f>
        <v/>
      </c>
      <c r="AE56" t="str">
        <f>IF(groupAttr!AC56=0,"",groupAttr!AC56)</f>
        <v/>
      </c>
      <c r="AF56" t="str">
        <f>IF(groupAttr!AD56=0,"",groupAttr!AD56)</f>
        <v/>
      </c>
      <c r="AG56">
        <f>IF(groupAttr!AE56=0,"",groupAttr!AE56)</f>
        <v>50</v>
      </c>
      <c r="AH56">
        <f>IF(groupAttr!AF56=0,"",groupAttr!AF56)</f>
        <v>50</v>
      </c>
      <c r="AI56">
        <f>IF(groupAttr!AG56=0,"",groupAttr!AG56)</f>
        <v>50</v>
      </c>
      <c r="AJ56">
        <f>IF(groupAttr!AH56=0,"",groupAttr!AH56)</f>
        <v>50</v>
      </c>
      <c r="AK56">
        <f>IF(groupAttr!AI56=0,"",groupAttr!AI56)</f>
        <v>50</v>
      </c>
      <c r="AL56">
        <f>IF(groupAttr!AJ56=0,"",groupAttr!AJ56)</f>
        <v>50</v>
      </c>
      <c r="AM56" t="str">
        <f>IF(groupAttr!AK56=0,"",groupAttr!AK56)</f>
        <v/>
      </c>
      <c r="AN56" t="str">
        <f>IF(groupAttr!AL56=0,"",groupAttr!AL56)</f>
        <v/>
      </c>
      <c r="AO56" t="str">
        <f>IF(groupAttr!AM56=0,"",groupAttr!AM56)</f>
        <v/>
      </c>
      <c r="AP56" t="str">
        <f>IF(groupAttr!AN56=0,"",groupAttr!AN56)</f>
        <v/>
      </c>
      <c r="AQ56" t="str">
        <f>IF(groupAttr!AO56=0,"",groupAttr!AO56)</f>
        <v/>
      </c>
      <c r="AR56" t="str">
        <f>IF(groupAttr!AP56=0,"",groupAttr!AP56)</f>
        <v/>
      </c>
      <c r="AS56" t="str">
        <f>IF(groupAttr!AQ56=0,"",groupAttr!AQ56)</f>
        <v/>
      </c>
      <c r="AT56" t="str">
        <f>IF(groupAttr!AR56=0,"",groupAttr!AR56)</f>
        <v/>
      </c>
      <c r="AU56" t="str">
        <f>IF(groupAttr!AS56=0,"",groupAttr!AS56)</f>
        <v/>
      </c>
      <c r="AV56" t="str">
        <f>IF(groupAttr!AT56=0,"",groupAttr!AT56)</f>
        <v/>
      </c>
      <c r="AW56" t="str">
        <f>IF(groupAttr!AU56=0,"",groupAttr!AU56)</f>
        <v/>
      </c>
      <c r="AX56">
        <f>IF(groupAttr!AV56=0,"",groupAttr!AV56)</f>
        <v>1</v>
      </c>
      <c r="AY56" t="str">
        <f>IF(groupAttr!AW56=0,"",groupAttr!AW56)</f>
        <v/>
      </c>
      <c r="AZ56" t="str">
        <f>IF(groupAttr!AX56=0,"",groupAttr!AX56)</f>
        <v/>
      </c>
      <c r="BA56" t="str">
        <f>IF(groupAttr!AY56=0,"",groupAttr!AY56)</f>
        <v/>
      </c>
      <c r="BB56" t="str">
        <f>IF(groupAttr!AZ56=0,"",groupAttr!AZ56)</f>
        <v/>
      </c>
      <c r="BC56" t="str">
        <f>IF(groupAttr!BA56=0,"",groupAttr!BA56)</f>
        <v/>
      </c>
      <c r="BD56" t="str">
        <f>IF(groupAttr!BB56=0,"",groupAttr!BB56)</f>
        <v/>
      </c>
      <c r="BE56" t="str">
        <f>IF(groupAttr!BC56=0,"",groupAttr!BC56)</f>
        <v/>
      </c>
      <c r="BF56" t="str">
        <f>IF(groupAttr!BD56=0,"",groupAttr!BD56)</f>
        <v/>
      </c>
      <c r="BG56" t="str">
        <f>IF(groupAttr!BE56=0,"",groupAttr!BE56)</f>
        <v/>
      </c>
      <c r="BH56" t="str">
        <f>IF(groupAttr!BF56=0,"",groupAttr!BF56)</f>
        <v/>
      </c>
      <c r="BI56" t="str">
        <f>IF(groupAttr!BG56=0,"",groupAttr!BG56)</f>
        <v/>
      </c>
      <c r="BJ56" t="str">
        <f>IF(groupAttr!BH56=0,"",groupAttr!BH56)</f>
        <v/>
      </c>
      <c r="BK56" t="str">
        <f>IF(groupAttr!BI56=0,"",groupAttr!BI56)</f>
        <v/>
      </c>
      <c r="BL56" t="str">
        <f>IF(groupAttr!BJ56=0,"",groupAttr!BJ56)</f>
        <v/>
      </c>
      <c r="BM56" t="str">
        <f>IF(groupAttr!BK56=0,"",groupAttr!BK56)</f>
        <v/>
      </c>
      <c r="BN56" t="str">
        <f>IF(groupAttr!BL56=0,"",groupAttr!BL56)</f>
        <v/>
      </c>
    </row>
    <row r="57" spans="1:66" x14ac:dyDescent="0.2">
      <c r="A57" t="str">
        <f>IF(B57=0,"", CONCATENATE("223/",groupAttr!B57,"|",groupText!V57,"|",groupText!AA57,":\-\",D57,D58,D59,D60,D61))</f>
        <v/>
      </c>
      <c r="B57">
        <v>0</v>
      </c>
      <c r="C57" t="str">
        <f>groupAttr!B57</f>
        <v>低级时装套装</v>
      </c>
      <c r="D57" t="str">
        <f>"250/穿戴["&amp;groupAttr!C57&amp;"]件效果\" &amp;E57</f>
        <v>250/穿戴[8]件效果\255/MaxHp:  +8%\255/MaxMp:  +8%\255/全属性: +8%\</v>
      </c>
      <c r="E57" t="s">
        <v>2004</v>
      </c>
      <c r="F57">
        <f>IF(groupAttr!D57=0,"",groupAttr!D57)</f>
        <v>8</v>
      </c>
      <c r="G57">
        <f>IF(groupAttr!E57=0,"",groupAttr!E57)</f>
        <v>8</v>
      </c>
      <c r="H57" t="str">
        <f>IF(groupAttr!F57=0,"",groupAttr!F57)</f>
        <v/>
      </c>
      <c r="I57" t="str">
        <f>IF(groupAttr!G57=0,"",groupAttr!G57)</f>
        <v/>
      </c>
      <c r="J57" t="str">
        <f>IF(groupAttr!H57=0,"",groupAttr!H57)</f>
        <v/>
      </c>
      <c r="K57" t="str">
        <f>IF(groupAttr!I57=0,"",groupAttr!I57)</f>
        <v/>
      </c>
      <c r="L57" t="str">
        <f>IF(groupAttr!J57=0,"",groupAttr!J57)</f>
        <v/>
      </c>
      <c r="M57" t="str">
        <f>IF(groupAttr!K57=0,"",groupAttr!K57)</f>
        <v/>
      </c>
      <c r="N57">
        <f>IF(groupAttr!L57=0,"",groupAttr!L57)</f>
        <v>8</v>
      </c>
      <c r="O57">
        <f>IF(groupAttr!M57=0,"",groupAttr!M57)</f>
        <v>8</v>
      </c>
      <c r="P57">
        <f>IF(groupAttr!N57=0,"",groupAttr!N57)</f>
        <v>8</v>
      </c>
      <c r="Q57">
        <f>IF(groupAttr!O57=0,"",groupAttr!O57)</f>
        <v>8</v>
      </c>
      <c r="R57">
        <f>IF(groupAttr!P57=0,"",groupAttr!P57)</f>
        <v>8</v>
      </c>
      <c r="S57">
        <f>IF(groupAttr!Q57=0,"",groupAttr!Q57)</f>
        <v>8</v>
      </c>
      <c r="T57" t="str">
        <f>IF(groupAttr!R57=0,"",groupAttr!R57)</f>
        <v/>
      </c>
      <c r="U57" t="str">
        <f>IF(groupAttr!S57=0,"",groupAttr!S57)</f>
        <v/>
      </c>
      <c r="V57" t="str">
        <f>IF(groupAttr!T57=0,"",groupAttr!T57)</f>
        <v/>
      </c>
      <c r="W57" t="str">
        <f>IF(groupAttr!U57=0,"",groupAttr!U57)</f>
        <v/>
      </c>
      <c r="X57" t="str">
        <f>IF(groupAttr!V57=0,"",groupAttr!V57)</f>
        <v/>
      </c>
      <c r="Y57" t="str">
        <f>IF(groupAttr!W57=0,"",groupAttr!W57)</f>
        <v/>
      </c>
      <c r="Z57" t="str">
        <f>IF(groupAttr!X57=0,"",groupAttr!X57)</f>
        <v/>
      </c>
      <c r="AA57" t="str">
        <f>IF(groupAttr!Y57=0,"",groupAttr!Y57)</f>
        <v/>
      </c>
      <c r="AB57" t="str">
        <f>IF(groupAttr!Z57=0,"",groupAttr!Z57)</f>
        <v/>
      </c>
      <c r="AC57" t="str">
        <f>IF(groupAttr!AA57=0,"",groupAttr!AA57)</f>
        <v/>
      </c>
      <c r="AD57" t="str">
        <f>IF(groupAttr!AB57=0,"",groupAttr!AB57)</f>
        <v/>
      </c>
      <c r="AE57" t="str">
        <f>IF(groupAttr!AC57=0,"",groupAttr!AC57)</f>
        <v/>
      </c>
      <c r="AF57" t="str">
        <f>IF(groupAttr!AD57=0,"",groupAttr!AD57)</f>
        <v/>
      </c>
      <c r="AG57" t="str">
        <f>IF(groupAttr!AE57=0,"",groupAttr!AE57)</f>
        <v/>
      </c>
      <c r="AH57" t="str">
        <f>IF(groupAttr!AF57=0,"",groupAttr!AF57)</f>
        <v/>
      </c>
      <c r="AI57" t="str">
        <f>IF(groupAttr!AG57=0,"",groupAttr!AG57)</f>
        <v/>
      </c>
      <c r="AJ57" t="str">
        <f>IF(groupAttr!AH57=0,"",groupAttr!AH57)</f>
        <v/>
      </c>
      <c r="AK57" t="str">
        <f>IF(groupAttr!AI57=0,"",groupAttr!AI57)</f>
        <v/>
      </c>
      <c r="AL57" t="str">
        <f>IF(groupAttr!AJ57=0,"",groupAttr!AJ57)</f>
        <v/>
      </c>
      <c r="AM57" t="str">
        <f>IF(groupAttr!AK57=0,"",groupAttr!AK57)</f>
        <v/>
      </c>
      <c r="AN57" t="str">
        <f>IF(groupAttr!AL57=0,"",groupAttr!AL57)</f>
        <v/>
      </c>
      <c r="AO57" t="str">
        <f>IF(groupAttr!AM57=0,"",groupAttr!AM57)</f>
        <v/>
      </c>
      <c r="AP57" t="str">
        <f>IF(groupAttr!AN57=0,"",groupAttr!AN57)</f>
        <v/>
      </c>
      <c r="AQ57" t="str">
        <f>IF(groupAttr!AO57=0,"",groupAttr!AO57)</f>
        <v/>
      </c>
      <c r="AR57" t="str">
        <f>IF(groupAttr!AP57=0,"",groupAttr!AP57)</f>
        <v/>
      </c>
      <c r="AS57" t="str">
        <f>IF(groupAttr!AQ57=0,"",groupAttr!AQ57)</f>
        <v/>
      </c>
      <c r="AT57" t="str">
        <f>IF(groupAttr!AR57=0,"",groupAttr!AR57)</f>
        <v/>
      </c>
      <c r="AU57" t="str">
        <f>IF(groupAttr!AS57=0,"",groupAttr!AS57)</f>
        <v/>
      </c>
      <c r="AV57" t="str">
        <f>IF(groupAttr!AT57=0,"",groupAttr!AT57)</f>
        <v/>
      </c>
      <c r="AW57" t="str">
        <f>IF(groupAttr!AU57=0,"",groupAttr!AU57)</f>
        <v/>
      </c>
      <c r="AX57" t="str">
        <f>IF(groupAttr!AV57=0,"",groupAttr!AV57)</f>
        <v/>
      </c>
      <c r="AY57" t="str">
        <f>IF(groupAttr!AW57=0,"",groupAttr!AW57)</f>
        <v/>
      </c>
      <c r="AZ57" t="str">
        <f>IF(groupAttr!AX57=0,"",groupAttr!AX57)</f>
        <v/>
      </c>
      <c r="BA57" t="str">
        <f>IF(groupAttr!AY57=0,"",groupAttr!AY57)</f>
        <v/>
      </c>
      <c r="BB57" t="str">
        <f>IF(groupAttr!AZ57=0,"",groupAttr!AZ57)</f>
        <v/>
      </c>
      <c r="BC57" t="str">
        <f>IF(groupAttr!BA57=0,"",groupAttr!BA57)</f>
        <v/>
      </c>
      <c r="BD57" t="str">
        <f>IF(groupAttr!BB57=0,"",groupAttr!BB57)</f>
        <v/>
      </c>
      <c r="BE57" t="str">
        <f>IF(groupAttr!BC57=0,"",groupAttr!BC57)</f>
        <v/>
      </c>
      <c r="BF57" t="str">
        <f>IF(groupAttr!BD57=0,"",groupAttr!BD57)</f>
        <v/>
      </c>
      <c r="BG57" t="str">
        <f>IF(groupAttr!BE57=0,"",groupAttr!BE57)</f>
        <v/>
      </c>
      <c r="BH57" t="str">
        <f>IF(groupAttr!BF57=0,"",groupAttr!BF57)</f>
        <v/>
      </c>
      <c r="BI57" t="str">
        <f>IF(groupAttr!BG57=0,"",groupAttr!BG57)</f>
        <v/>
      </c>
      <c r="BJ57" t="str">
        <f>IF(groupAttr!BH57=0,"",groupAttr!BH57)</f>
        <v/>
      </c>
      <c r="BK57" t="str">
        <f>IF(groupAttr!BI57=0,"",groupAttr!BI57)</f>
        <v/>
      </c>
      <c r="BL57" t="str">
        <f>IF(groupAttr!BJ57=0,"",groupAttr!BJ57)</f>
        <v/>
      </c>
      <c r="BM57" t="str">
        <f>IF(groupAttr!BK57=0,"",groupAttr!BK57)</f>
        <v/>
      </c>
      <c r="BN57" t="str">
        <f>IF(groupAttr!BL57=0,"",groupAttr!BL57)</f>
        <v/>
      </c>
    </row>
    <row r="58" spans="1:66" x14ac:dyDescent="0.2">
      <c r="A58" t="str">
        <f>IF(B58=0,"", CONCATENATE("223/",groupAttr!B58,"|",groupText!V58,"|",groupText!AA58,":\-\",D58,D59,D60,D61,D62))</f>
        <v>223/高级时装套装|9|151/高级时装头盔|151/高级时装项链|151/高级时装戒指|151/高级时装护腕|151/高级时装腰带|151/高级时装战靴|151/高级时装武器|151/高级时装衣服(男)|151/高级时装衣服(女):\-\250/穿戴[2]件效果\255/MaxHp:  +5%\255/MaxMp:  +5%\255/经验:   +45%\250/穿戴[3]件效果\255/MaxHp:  +1000\255/MaxMp:  +1000\255/防御:   +80\250/穿戴[4]件效果\255/防御:   +10%\255/准确:   +30\250/穿戴[6]件效果\255/MaxHp:  +10%\255/MaxMp:  +10%\255/全属性: +80\250/穿戴[8]件效果\255/全属性: +10%\</v>
      </c>
      <c r="B58">
        <v>118</v>
      </c>
      <c r="C58" t="str">
        <f>groupAttr!B58</f>
        <v>高级时装套装</v>
      </c>
      <c r="D58" t="str">
        <f>"250/穿戴["&amp;groupAttr!C58&amp;"]件效果\" &amp;E58</f>
        <v>250/穿戴[2]件效果\255/MaxHp:  +5%\255/MaxMp:  +5%\255/经验:   +45%\</v>
      </c>
      <c r="E58" t="s">
        <v>2024</v>
      </c>
      <c r="F58">
        <f>IF(groupAttr!D58=0,"",groupAttr!D58)</f>
        <v>5</v>
      </c>
      <c r="G58">
        <f>IF(groupAttr!E58=0,"",groupAttr!E58)</f>
        <v>5</v>
      </c>
      <c r="H58" t="str">
        <f>IF(groupAttr!F58=0,"",groupAttr!F58)</f>
        <v/>
      </c>
      <c r="I58" t="str">
        <f>IF(groupAttr!G58=0,"",groupAttr!G58)</f>
        <v/>
      </c>
      <c r="J58" t="str">
        <f>IF(groupAttr!H58=0,"",groupAttr!H58)</f>
        <v/>
      </c>
      <c r="K58" t="str">
        <f>IF(groupAttr!I58=0,"",groupAttr!I58)</f>
        <v/>
      </c>
      <c r="L58" t="str">
        <f>IF(groupAttr!J58=0,"",groupAttr!J58)</f>
        <v/>
      </c>
      <c r="M58" t="str">
        <f>IF(groupAttr!K58=0,"",groupAttr!K58)</f>
        <v/>
      </c>
      <c r="N58" t="str">
        <f>IF(groupAttr!L58=0,"",groupAttr!L58)</f>
        <v/>
      </c>
      <c r="O58" t="str">
        <f>IF(groupAttr!M58=0,"",groupAttr!M58)</f>
        <v/>
      </c>
      <c r="P58" t="str">
        <f>IF(groupAttr!N58=0,"",groupAttr!N58)</f>
        <v/>
      </c>
      <c r="Q58" t="str">
        <f>IF(groupAttr!O58=0,"",groupAttr!O58)</f>
        <v/>
      </c>
      <c r="R58" t="str">
        <f>IF(groupAttr!P58=0,"",groupAttr!P58)</f>
        <v/>
      </c>
      <c r="S58" t="str">
        <f>IF(groupAttr!Q58=0,"",groupAttr!Q58)</f>
        <v/>
      </c>
      <c r="T58" t="str">
        <f>IF(groupAttr!R58=0,"",groupAttr!R58)</f>
        <v/>
      </c>
      <c r="U58" t="str">
        <f>IF(groupAttr!S58=0,"",groupAttr!S58)</f>
        <v/>
      </c>
      <c r="V58" t="str">
        <f>IF(groupAttr!T58=0,"",groupAttr!T58)</f>
        <v/>
      </c>
      <c r="W58" t="str">
        <f>IF(groupAttr!U58=0,"",groupAttr!U58)</f>
        <v/>
      </c>
      <c r="X58" t="str">
        <f>IF(groupAttr!V58=0,"",groupAttr!V58)</f>
        <v/>
      </c>
      <c r="Y58" t="str">
        <f>IF(groupAttr!W58=0,"",groupAttr!W58)</f>
        <v/>
      </c>
      <c r="Z58" t="str">
        <f>IF(groupAttr!X58=0,"",groupAttr!X58)</f>
        <v/>
      </c>
      <c r="AA58" t="str">
        <f>IF(groupAttr!Y58=0,"",groupAttr!Y58)</f>
        <v/>
      </c>
      <c r="AB58" t="str">
        <f>IF(groupAttr!Z58=0,"",groupAttr!Z58)</f>
        <v/>
      </c>
      <c r="AC58" t="str">
        <f>IF(groupAttr!AA58=0,"",groupAttr!AA58)</f>
        <v/>
      </c>
      <c r="AD58" t="str">
        <f>IF(groupAttr!AB58=0,"",groupAttr!AB58)</f>
        <v/>
      </c>
      <c r="AE58" t="str">
        <f>IF(groupAttr!AC58=0,"",groupAttr!AC58)</f>
        <v/>
      </c>
      <c r="AF58" t="str">
        <f>IF(groupAttr!AD58=0,"",groupAttr!AD58)</f>
        <v/>
      </c>
      <c r="AG58" t="str">
        <f>IF(groupAttr!AE58=0,"",groupAttr!AE58)</f>
        <v/>
      </c>
      <c r="AH58" t="str">
        <f>IF(groupAttr!AF58=0,"",groupAttr!AF58)</f>
        <v/>
      </c>
      <c r="AI58" t="str">
        <f>IF(groupAttr!AG58=0,"",groupAttr!AG58)</f>
        <v/>
      </c>
      <c r="AJ58" t="str">
        <f>IF(groupAttr!AH58=0,"",groupAttr!AH58)</f>
        <v/>
      </c>
      <c r="AK58" t="str">
        <f>IF(groupAttr!AI58=0,"",groupAttr!AI58)</f>
        <v/>
      </c>
      <c r="AL58" t="str">
        <f>IF(groupAttr!AJ58=0,"",groupAttr!AJ58)</f>
        <v/>
      </c>
      <c r="AM58" t="str">
        <f>IF(groupAttr!AK58=0,"",groupAttr!AK58)</f>
        <v/>
      </c>
      <c r="AN58" t="str">
        <f>IF(groupAttr!AL58=0,"",groupAttr!AL58)</f>
        <v/>
      </c>
      <c r="AO58" t="str">
        <f>IF(groupAttr!AM58=0,"",groupAttr!AM58)</f>
        <v/>
      </c>
      <c r="AP58" t="str">
        <f>IF(groupAttr!AN58=0,"",groupAttr!AN58)</f>
        <v/>
      </c>
      <c r="AQ58" t="str">
        <f>IF(groupAttr!AO58=0,"",groupAttr!AO58)</f>
        <v/>
      </c>
      <c r="AR58">
        <f>IF(groupAttr!AP58=0,"",groupAttr!AP58)</f>
        <v>45</v>
      </c>
      <c r="AS58" t="str">
        <f>IF(groupAttr!AQ58=0,"",groupAttr!AQ58)</f>
        <v/>
      </c>
      <c r="AT58" t="str">
        <f>IF(groupAttr!AR58=0,"",groupAttr!AR58)</f>
        <v/>
      </c>
      <c r="AU58" t="str">
        <f>IF(groupAttr!AS58=0,"",groupAttr!AS58)</f>
        <v/>
      </c>
      <c r="AV58" t="str">
        <f>IF(groupAttr!AT58=0,"",groupAttr!AT58)</f>
        <v/>
      </c>
      <c r="AW58" t="str">
        <f>IF(groupAttr!AU58=0,"",groupAttr!AU58)</f>
        <v/>
      </c>
      <c r="AX58" t="str">
        <f>IF(groupAttr!AV58=0,"",groupAttr!AV58)</f>
        <v/>
      </c>
      <c r="AY58" t="str">
        <f>IF(groupAttr!AW58=0,"",groupAttr!AW58)</f>
        <v/>
      </c>
      <c r="AZ58" t="str">
        <f>IF(groupAttr!AX58=0,"",groupAttr!AX58)</f>
        <v/>
      </c>
      <c r="BA58" t="str">
        <f>IF(groupAttr!AY58=0,"",groupAttr!AY58)</f>
        <v/>
      </c>
      <c r="BB58" t="str">
        <f>IF(groupAttr!AZ58=0,"",groupAttr!AZ58)</f>
        <v/>
      </c>
      <c r="BC58" t="str">
        <f>IF(groupAttr!BA58=0,"",groupAttr!BA58)</f>
        <v/>
      </c>
      <c r="BD58" t="str">
        <f>IF(groupAttr!BB58=0,"",groupAttr!BB58)</f>
        <v/>
      </c>
      <c r="BE58" t="str">
        <f>IF(groupAttr!BC58=0,"",groupAttr!BC58)</f>
        <v/>
      </c>
      <c r="BF58" t="str">
        <f>IF(groupAttr!BD58=0,"",groupAttr!BD58)</f>
        <v/>
      </c>
      <c r="BG58" t="str">
        <f>IF(groupAttr!BE58=0,"",groupAttr!BE58)</f>
        <v/>
      </c>
      <c r="BH58" t="str">
        <f>IF(groupAttr!BF58=0,"",groupAttr!BF58)</f>
        <v/>
      </c>
      <c r="BI58" t="str">
        <f>IF(groupAttr!BG58=0,"",groupAttr!BG58)</f>
        <v/>
      </c>
      <c r="BJ58" t="str">
        <f>IF(groupAttr!BH58=0,"",groupAttr!BH58)</f>
        <v/>
      </c>
      <c r="BK58" t="str">
        <f>IF(groupAttr!BI58=0,"",groupAttr!BI58)</f>
        <v/>
      </c>
      <c r="BL58" t="str">
        <f>IF(groupAttr!BJ58=0,"",groupAttr!BJ58)</f>
        <v/>
      </c>
      <c r="BM58" t="str">
        <f>IF(groupAttr!BK58=0,"",groupAttr!BK58)</f>
        <v/>
      </c>
      <c r="BN58" t="str">
        <f>IF(groupAttr!BL58=0,"",groupAttr!BL58)</f>
        <v/>
      </c>
    </row>
    <row r="59" spans="1:66" x14ac:dyDescent="0.2">
      <c r="A59" t="str">
        <f>IF(B59=0,"", CONCATENATE("223/",groupAttr!B59,"|",groupText!V59,"|",groupText!AA59,":\-\",D59,D60,D61,D62,D63))</f>
        <v/>
      </c>
      <c r="B59">
        <v>0</v>
      </c>
      <c r="C59" t="str">
        <f>groupAttr!B59</f>
        <v>高级时装套装</v>
      </c>
      <c r="D59" t="str">
        <f>"250/穿戴["&amp;groupAttr!C59&amp;"]件效果\" &amp;E59</f>
        <v>250/穿戴[3]件效果\255/MaxHp:  +1000\255/MaxMp:  +1000\255/防御:   +80\</v>
      </c>
      <c r="E59" t="s">
        <v>2005</v>
      </c>
      <c r="F59" t="str">
        <f>IF(groupAttr!D59=0,"",groupAttr!D59)</f>
        <v/>
      </c>
      <c r="G59" t="str">
        <f>IF(groupAttr!E59=0,"",groupAttr!E59)</f>
        <v/>
      </c>
      <c r="H59" t="str">
        <f>IF(groupAttr!F59=0,"",groupAttr!F59)</f>
        <v/>
      </c>
      <c r="I59" t="str">
        <f>IF(groupAttr!G59=0,"",groupAttr!G59)</f>
        <v/>
      </c>
      <c r="J59" t="str">
        <f>IF(groupAttr!H59=0,"",groupAttr!H59)</f>
        <v/>
      </c>
      <c r="K59" t="str">
        <f>IF(groupAttr!I59=0,"",groupAttr!I59)</f>
        <v/>
      </c>
      <c r="L59" t="str">
        <f>IF(groupAttr!J59=0,"",groupAttr!J59)</f>
        <v/>
      </c>
      <c r="M59" t="str">
        <f>IF(groupAttr!K59=0,"",groupAttr!K59)</f>
        <v/>
      </c>
      <c r="N59" t="str">
        <f>IF(groupAttr!L59=0,"",groupAttr!L59)</f>
        <v/>
      </c>
      <c r="O59" t="str">
        <f>IF(groupAttr!M59=0,"",groupAttr!M59)</f>
        <v/>
      </c>
      <c r="P59" t="str">
        <f>IF(groupAttr!N59=0,"",groupAttr!N59)</f>
        <v/>
      </c>
      <c r="Q59" t="str">
        <f>IF(groupAttr!O59=0,"",groupAttr!O59)</f>
        <v/>
      </c>
      <c r="R59" t="str">
        <f>IF(groupAttr!P59=0,"",groupAttr!P59)</f>
        <v/>
      </c>
      <c r="S59" t="str">
        <f>IF(groupAttr!Q59=0,"",groupAttr!Q59)</f>
        <v/>
      </c>
      <c r="T59" t="str">
        <f>IF(groupAttr!R59=0,"",groupAttr!R59)</f>
        <v/>
      </c>
      <c r="U59" t="str">
        <f>IF(groupAttr!S59=0,"",groupAttr!S59)</f>
        <v/>
      </c>
      <c r="V59" t="str">
        <f>IF(groupAttr!T59=0,"",groupAttr!T59)</f>
        <v/>
      </c>
      <c r="W59" t="str">
        <f>IF(groupAttr!U59=0,"",groupAttr!U59)</f>
        <v/>
      </c>
      <c r="X59" t="str">
        <f>IF(groupAttr!V59=0,"",groupAttr!V59)</f>
        <v/>
      </c>
      <c r="Y59">
        <f>IF(groupAttr!W59=0,"",groupAttr!W59)</f>
        <v>1000</v>
      </c>
      <c r="Z59">
        <f>IF(groupAttr!X59=0,"",groupAttr!X59)</f>
        <v>1000</v>
      </c>
      <c r="AA59" t="str">
        <f>IF(groupAttr!Y59=0,"",groupAttr!Y59)</f>
        <v/>
      </c>
      <c r="AB59" t="str">
        <f>IF(groupAttr!Z59=0,"",groupAttr!Z59)</f>
        <v/>
      </c>
      <c r="AC59">
        <f>IF(groupAttr!AA59=0,"",groupAttr!AA59)</f>
        <v>80</v>
      </c>
      <c r="AD59">
        <f>IF(groupAttr!AB59=0,"",groupAttr!AB59)</f>
        <v>80</v>
      </c>
      <c r="AE59">
        <f>IF(groupAttr!AC59=0,"",groupAttr!AC59)</f>
        <v>80</v>
      </c>
      <c r="AF59">
        <f>IF(groupAttr!AD59=0,"",groupAttr!AD59)</f>
        <v>80</v>
      </c>
      <c r="AG59" t="str">
        <f>IF(groupAttr!AE59=0,"",groupAttr!AE59)</f>
        <v/>
      </c>
      <c r="AH59" t="str">
        <f>IF(groupAttr!AF59=0,"",groupAttr!AF59)</f>
        <v/>
      </c>
      <c r="AI59" t="str">
        <f>IF(groupAttr!AG59=0,"",groupAttr!AG59)</f>
        <v/>
      </c>
      <c r="AJ59" t="str">
        <f>IF(groupAttr!AH59=0,"",groupAttr!AH59)</f>
        <v/>
      </c>
      <c r="AK59" t="str">
        <f>IF(groupAttr!AI59=0,"",groupAttr!AI59)</f>
        <v/>
      </c>
      <c r="AL59" t="str">
        <f>IF(groupAttr!AJ59=0,"",groupAttr!AJ59)</f>
        <v/>
      </c>
      <c r="AM59" t="str">
        <f>IF(groupAttr!AK59=0,"",groupAttr!AK59)</f>
        <v/>
      </c>
      <c r="AN59" t="str">
        <f>IF(groupAttr!AL59=0,"",groupAttr!AL59)</f>
        <v/>
      </c>
      <c r="AO59" t="str">
        <f>IF(groupAttr!AM59=0,"",groupAttr!AM59)</f>
        <v/>
      </c>
      <c r="AP59" t="str">
        <f>IF(groupAttr!AN59=0,"",groupAttr!AN59)</f>
        <v/>
      </c>
      <c r="AQ59" t="str">
        <f>IF(groupAttr!AO59=0,"",groupAttr!AO59)</f>
        <v/>
      </c>
      <c r="AR59" t="str">
        <f>IF(groupAttr!AP59=0,"",groupAttr!AP59)</f>
        <v/>
      </c>
      <c r="AS59" t="str">
        <f>IF(groupAttr!AQ59=0,"",groupAttr!AQ59)</f>
        <v/>
      </c>
      <c r="AT59" t="str">
        <f>IF(groupAttr!AR59=0,"",groupAttr!AR59)</f>
        <v/>
      </c>
      <c r="AU59" t="str">
        <f>IF(groupAttr!AS59=0,"",groupAttr!AS59)</f>
        <v/>
      </c>
      <c r="AV59" t="str">
        <f>IF(groupAttr!AT59=0,"",groupAttr!AT59)</f>
        <v/>
      </c>
      <c r="AW59" t="str">
        <f>IF(groupAttr!AU59=0,"",groupAttr!AU59)</f>
        <v/>
      </c>
      <c r="AX59" t="str">
        <f>IF(groupAttr!AV59=0,"",groupAttr!AV59)</f>
        <v/>
      </c>
      <c r="AY59" t="str">
        <f>IF(groupAttr!AW59=0,"",groupAttr!AW59)</f>
        <v/>
      </c>
      <c r="AZ59" t="str">
        <f>IF(groupAttr!AX59=0,"",groupAttr!AX59)</f>
        <v/>
      </c>
      <c r="BA59" t="str">
        <f>IF(groupAttr!AY59=0,"",groupAttr!AY59)</f>
        <v/>
      </c>
      <c r="BB59" t="str">
        <f>IF(groupAttr!AZ59=0,"",groupAttr!AZ59)</f>
        <v/>
      </c>
      <c r="BC59" t="str">
        <f>IF(groupAttr!BA59=0,"",groupAttr!BA59)</f>
        <v/>
      </c>
      <c r="BD59" t="str">
        <f>IF(groupAttr!BB59=0,"",groupAttr!BB59)</f>
        <v/>
      </c>
      <c r="BE59" t="str">
        <f>IF(groupAttr!BC59=0,"",groupAttr!BC59)</f>
        <v/>
      </c>
      <c r="BF59" t="str">
        <f>IF(groupAttr!BD59=0,"",groupAttr!BD59)</f>
        <v/>
      </c>
      <c r="BG59" t="str">
        <f>IF(groupAttr!BE59=0,"",groupAttr!BE59)</f>
        <v/>
      </c>
      <c r="BH59" t="str">
        <f>IF(groupAttr!BF59=0,"",groupAttr!BF59)</f>
        <v/>
      </c>
      <c r="BI59" t="str">
        <f>IF(groupAttr!BG59=0,"",groupAttr!BG59)</f>
        <v/>
      </c>
      <c r="BJ59" t="str">
        <f>IF(groupAttr!BH59=0,"",groupAttr!BH59)</f>
        <v/>
      </c>
      <c r="BK59" t="str">
        <f>IF(groupAttr!BI59=0,"",groupAttr!BI59)</f>
        <v/>
      </c>
      <c r="BL59" t="str">
        <f>IF(groupAttr!BJ59=0,"",groupAttr!BJ59)</f>
        <v/>
      </c>
      <c r="BM59" t="str">
        <f>IF(groupAttr!BK59=0,"",groupAttr!BK59)</f>
        <v/>
      </c>
      <c r="BN59" t="str">
        <f>IF(groupAttr!BL59=0,"",groupAttr!BL59)</f>
        <v/>
      </c>
    </row>
    <row r="60" spans="1:66" x14ac:dyDescent="0.2">
      <c r="A60" t="str">
        <f>IF(B60=0,"", CONCATENATE("223/",groupAttr!B60,"|",groupText!V60,"|",groupText!AA60,":\-\",D60,D61,D62,D63,D64))</f>
        <v/>
      </c>
      <c r="B60">
        <v>0</v>
      </c>
      <c r="C60" t="str">
        <f>groupAttr!B60</f>
        <v>高级时装套装</v>
      </c>
      <c r="D60" t="str">
        <f>"250/穿戴["&amp;groupAttr!C60&amp;"]件效果\" &amp;E60</f>
        <v>250/穿戴[4]件效果\255/防御:   +10%\255/准确:   +30\</v>
      </c>
      <c r="E60" t="s">
        <v>2051</v>
      </c>
      <c r="F60" t="str">
        <f>IF(groupAttr!D60=0,"",groupAttr!D60)</f>
        <v/>
      </c>
      <c r="G60" t="str">
        <f>IF(groupAttr!E60=0,"",groupAttr!E60)</f>
        <v/>
      </c>
      <c r="H60" t="str">
        <f>IF(groupAttr!F60=0,"",groupAttr!F60)</f>
        <v/>
      </c>
      <c r="I60" t="str">
        <f>IF(groupAttr!G60=0,"",groupAttr!G60)</f>
        <v/>
      </c>
      <c r="J60">
        <f>IF(groupAttr!H60=0,"",groupAttr!H60)</f>
        <v>10</v>
      </c>
      <c r="K60">
        <f>IF(groupAttr!I60=0,"",groupAttr!I60)</f>
        <v>10</v>
      </c>
      <c r="L60">
        <f>IF(groupAttr!J60=0,"",groupAttr!J60)</f>
        <v>10</v>
      </c>
      <c r="M60">
        <f>IF(groupAttr!K60=0,"",groupAttr!K60)</f>
        <v>10</v>
      </c>
      <c r="N60" t="str">
        <f>IF(groupAttr!L60=0,"",groupAttr!L60)</f>
        <v/>
      </c>
      <c r="O60" t="str">
        <f>IF(groupAttr!M60=0,"",groupAttr!M60)</f>
        <v/>
      </c>
      <c r="P60" t="str">
        <f>IF(groupAttr!N60=0,"",groupAttr!N60)</f>
        <v/>
      </c>
      <c r="Q60" t="str">
        <f>IF(groupAttr!O60=0,"",groupAttr!O60)</f>
        <v/>
      </c>
      <c r="R60" t="str">
        <f>IF(groupAttr!P60=0,"",groupAttr!P60)</f>
        <v/>
      </c>
      <c r="S60" t="str">
        <f>IF(groupAttr!Q60=0,"",groupAttr!Q60)</f>
        <v/>
      </c>
      <c r="T60" t="str">
        <f>IF(groupAttr!R60=0,"",groupAttr!R60)</f>
        <v/>
      </c>
      <c r="U60" t="str">
        <f>IF(groupAttr!S60=0,"",groupAttr!S60)</f>
        <v/>
      </c>
      <c r="V60" t="str">
        <f>IF(groupAttr!T60=0,"",groupAttr!T60)</f>
        <v/>
      </c>
      <c r="W60" t="str">
        <f>IF(groupAttr!U60=0,"",groupAttr!U60)</f>
        <v/>
      </c>
      <c r="X60" t="str">
        <f>IF(groupAttr!V60=0,"",groupAttr!V60)</f>
        <v/>
      </c>
      <c r="Y60" t="str">
        <f>IF(groupAttr!W60=0,"",groupAttr!W60)</f>
        <v/>
      </c>
      <c r="Z60" t="str">
        <f>IF(groupAttr!X60=0,"",groupAttr!X60)</f>
        <v/>
      </c>
      <c r="AA60" t="str">
        <f>IF(groupAttr!Y60=0,"",groupAttr!Y60)</f>
        <v/>
      </c>
      <c r="AB60" t="str">
        <f>IF(groupAttr!Z60=0,"",groupAttr!Z60)</f>
        <v/>
      </c>
      <c r="AC60" t="str">
        <f>IF(groupAttr!AA60=0,"",groupAttr!AA60)</f>
        <v/>
      </c>
      <c r="AD60" t="str">
        <f>IF(groupAttr!AB60=0,"",groupAttr!AB60)</f>
        <v/>
      </c>
      <c r="AE60" t="str">
        <f>IF(groupAttr!AC60=0,"",groupAttr!AC60)</f>
        <v/>
      </c>
      <c r="AF60" t="str">
        <f>IF(groupAttr!AD60=0,"",groupAttr!AD60)</f>
        <v/>
      </c>
      <c r="AG60" t="str">
        <f>IF(groupAttr!AE60=0,"",groupAttr!AE60)</f>
        <v/>
      </c>
      <c r="AH60" t="str">
        <f>IF(groupAttr!AF60=0,"",groupAttr!AF60)</f>
        <v/>
      </c>
      <c r="AI60" t="str">
        <f>IF(groupAttr!AG60=0,"",groupAttr!AG60)</f>
        <v/>
      </c>
      <c r="AJ60" t="str">
        <f>IF(groupAttr!AH60=0,"",groupAttr!AH60)</f>
        <v/>
      </c>
      <c r="AK60" t="str">
        <f>IF(groupAttr!AI60=0,"",groupAttr!AI60)</f>
        <v/>
      </c>
      <c r="AL60" t="str">
        <f>IF(groupAttr!AJ60=0,"",groupAttr!AJ60)</f>
        <v/>
      </c>
      <c r="AM60">
        <f>IF(groupAttr!AK60=0,"",groupAttr!AK60)</f>
        <v>30</v>
      </c>
      <c r="AN60" t="str">
        <f>IF(groupAttr!AL60=0,"",groupAttr!AL60)</f>
        <v/>
      </c>
      <c r="AO60" t="str">
        <f>IF(groupAttr!AM60=0,"",groupAttr!AM60)</f>
        <v/>
      </c>
      <c r="AP60" t="str">
        <f>IF(groupAttr!AN60=0,"",groupAttr!AN60)</f>
        <v/>
      </c>
      <c r="AQ60" t="str">
        <f>IF(groupAttr!AO60=0,"",groupAttr!AO60)</f>
        <v/>
      </c>
      <c r="AR60" t="str">
        <f>IF(groupAttr!AP60=0,"",groupAttr!AP60)</f>
        <v/>
      </c>
      <c r="AS60" t="str">
        <f>IF(groupAttr!AQ60=0,"",groupAttr!AQ60)</f>
        <v/>
      </c>
      <c r="AT60" t="str">
        <f>IF(groupAttr!AR60=0,"",groupAttr!AR60)</f>
        <v/>
      </c>
      <c r="AU60" t="str">
        <f>IF(groupAttr!AS60=0,"",groupAttr!AS60)</f>
        <v/>
      </c>
      <c r="AV60" t="str">
        <f>IF(groupAttr!AT60=0,"",groupAttr!AT60)</f>
        <v/>
      </c>
      <c r="AW60" t="str">
        <f>IF(groupAttr!AU60=0,"",groupAttr!AU60)</f>
        <v/>
      </c>
      <c r="AX60" t="str">
        <f>IF(groupAttr!AV60=0,"",groupAttr!AV60)</f>
        <v/>
      </c>
      <c r="AY60" t="str">
        <f>IF(groupAttr!AW60=0,"",groupAttr!AW60)</f>
        <v/>
      </c>
      <c r="AZ60" t="str">
        <f>IF(groupAttr!AX60=0,"",groupAttr!AX60)</f>
        <v/>
      </c>
      <c r="BA60" t="str">
        <f>IF(groupAttr!AY60=0,"",groupAttr!AY60)</f>
        <v/>
      </c>
      <c r="BB60" t="str">
        <f>IF(groupAttr!AZ60=0,"",groupAttr!AZ60)</f>
        <v/>
      </c>
      <c r="BC60" t="str">
        <f>IF(groupAttr!BA60=0,"",groupAttr!BA60)</f>
        <v/>
      </c>
      <c r="BD60" t="str">
        <f>IF(groupAttr!BB60=0,"",groupAttr!BB60)</f>
        <v/>
      </c>
      <c r="BE60" t="str">
        <f>IF(groupAttr!BC60=0,"",groupAttr!BC60)</f>
        <v/>
      </c>
      <c r="BF60" t="str">
        <f>IF(groupAttr!BD60=0,"",groupAttr!BD60)</f>
        <v/>
      </c>
      <c r="BG60" t="str">
        <f>IF(groupAttr!BE60=0,"",groupAttr!BE60)</f>
        <v/>
      </c>
      <c r="BH60" t="str">
        <f>IF(groupAttr!BF60=0,"",groupAttr!BF60)</f>
        <v/>
      </c>
      <c r="BI60" t="str">
        <f>IF(groupAttr!BG60=0,"",groupAttr!BG60)</f>
        <v/>
      </c>
      <c r="BJ60" t="str">
        <f>IF(groupAttr!BH60=0,"",groupAttr!BH60)</f>
        <v/>
      </c>
      <c r="BK60" t="str">
        <f>IF(groupAttr!BI60=0,"",groupAttr!BI60)</f>
        <v/>
      </c>
      <c r="BL60" t="str">
        <f>IF(groupAttr!BJ60=0,"",groupAttr!BJ60)</f>
        <v/>
      </c>
      <c r="BM60" t="str">
        <f>IF(groupAttr!BK60=0,"",groupAttr!BK60)</f>
        <v/>
      </c>
      <c r="BN60" t="str">
        <f>IF(groupAttr!BL60=0,"",groupAttr!BL60)</f>
        <v/>
      </c>
    </row>
    <row r="61" spans="1:66" x14ac:dyDescent="0.2">
      <c r="A61" t="str">
        <f>IF(B61=0,"", CONCATENATE("223/",groupAttr!B61,"|",groupText!V61,"|",groupText!AA61,":\-\",D61,D62,D63,D64,D65))</f>
        <v/>
      </c>
      <c r="B61">
        <v>0</v>
      </c>
      <c r="C61" t="str">
        <f>groupAttr!B61</f>
        <v>高级时装套装</v>
      </c>
      <c r="D61" t="str">
        <f>"250/穿戴["&amp;groupAttr!C61&amp;"]件效果\" &amp;E61</f>
        <v>250/穿戴[6]件效果\255/MaxHp:  +10%\255/MaxMp:  +10%\255/全属性: +80\</v>
      </c>
      <c r="E61" t="s">
        <v>2006</v>
      </c>
      <c r="F61">
        <f>IF(groupAttr!D61=0,"",groupAttr!D61)</f>
        <v>10</v>
      </c>
      <c r="G61">
        <f>IF(groupAttr!E61=0,"",groupAttr!E61)</f>
        <v>10</v>
      </c>
      <c r="H61" t="str">
        <f>IF(groupAttr!F61=0,"",groupAttr!F61)</f>
        <v/>
      </c>
      <c r="I61" t="str">
        <f>IF(groupAttr!G61=0,"",groupAttr!G61)</f>
        <v/>
      </c>
      <c r="J61" t="str">
        <f>IF(groupAttr!H61=0,"",groupAttr!H61)</f>
        <v/>
      </c>
      <c r="K61" t="str">
        <f>IF(groupAttr!I61=0,"",groupAttr!I61)</f>
        <v/>
      </c>
      <c r="L61" t="str">
        <f>IF(groupAttr!J61=0,"",groupAttr!J61)</f>
        <v/>
      </c>
      <c r="M61" t="str">
        <f>IF(groupAttr!K61=0,"",groupAttr!K61)</f>
        <v/>
      </c>
      <c r="N61" t="str">
        <f>IF(groupAttr!L61=0,"",groupAttr!L61)</f>
        <v/>
      </c>
      <c r="O61" t="str">
        <f>IF(groupAttr!M61=0,"",groupAttr!M61)</f>
        <v/>
      </c>
      <c r="P61" t="str">
        <f>IF(groupAttr!N61=0,"",groupAttr!N61)</f>
        <v/>
      </c>
      <c r="Q61" t="str">
        <f>IF(groupAttr!O61=0,"",groupAttr!O61)</f>
        <v/>
      </c>
      <c r="R61" t="str">
        <f>IF(groupAttr!P61=0,"",groupAttr!P61)</f>
        <v/>
      </c>
      <c r="S61" t="str">
        <f>IF(groupAttr!Q61=0,"",groupAttr!Q61)</f>
        <v/>
      </c>
      <c r="T61" t="str">
        <f>IF(groupAttr!R61=0,"",groupAttr!R61)</f>
        <v/>
      </c>
      <c r="U61" t="str">
        <f>IF(groupAttr!S61=0,"",groupAttr!S61)</f>
        <v/>
      </c>
      <c r="V61" t="str">
        <f>IF(groupAttr!T61=0,"",groupAttr!T61)</f>
        <v/>
      </c>
      <c r="W61" t="str">
        <f>IF(groupAttr!U61=0,"",groupAttr!U61)</f>
        <v/>
      </c>
      <c r="X61" t="str">
        <f>IF(groupAttr!V61=0,"",groupAttr!V61)</f>
        <v/>
      </c>
      <c r="Y61" t="str">
        <f>IF(groupAttr!W61=0,"",groupAttr!W61)</f>
        <v/>
      </c>
      <c r="Z61" t="str">
        <f>IF(groupAttr!X61=0,"",groupAttr!X61)</f>
        <v/>
      </c>
      <c r="AA61" t="str">
        <f>IF(groupAttr!Y61=0,"",groupAttr!Y61)</f>
        <v/>
      </c>
      <c r="AB61" t="str">
        <f>IF(groupAttr!Z61=0,"",groupAttr!Z61)</f>
        <v/>
      </c>
      <c r="AC61" t="str">
        <f>IF(groupAttr!AA61=0,"",groupAttr!AA61)</f>
        <v/>
      </c>
      <c r="AD61" t="str">
        <f>IF(groupAttr!AB61=0,"",groupAttr!AB61)</f>
        <v/>
      </c>
      <c r="AE61" t="str">
        <f>IF(groupAttr!AC61=0,"",groupAttr!AC61)</f>
        <v/>
      </c>
      <c r="AF61" t="str">
        <f>IF(groupAttr!AD61=0,"",groupAttr!AD61)</f>
        <v/>
      </c>
      <c r="AG61">
        <f>IF(groupAttr!AE61=0,"",groupAttr!AE61)</f>
        <v>80</v>
      </c>
      <c r="AH61">
        <f>IF(groupAttr!AF61=0,"",groupAttr!AF61)</f>
        <v>80</v>
      </c>
      <c r="AI61">
        <f>IF(groupAttr!AG61=0,"",groupAttr!AG61)</f>
        <v>80</v>
      </c>
      <c r="AJ61">
        <f>IF(groupAttr!AH61=0,"",groupAttr!AH61)</f>
        <v>80</v>
      </c>
      <c r="AK61">
        <f>IF(groupAttr!AI61=0,"",groupAttr!AI61)</f>
        <v>80</v>
      </c>
      <c r="AL61">
        <f>IF(groupAttr!AJ61=0,"",groupAttr!AJ61)</f>
        <v>80</v>
      </c>
      <c r="AM61" t="str">
        <f>IF(groupAttr!AK61=0,"",groupAttr!AK61)</f>
        <v/>
      </c>
      <c r="AN61" t="str">
        <f>IF(groupAttr!AL61=0,"",groupAttr!AL61)</f>
        <v/>
      </c>
      <c r="AO61" t="str">
        <f>IF(groupAttr!AM61=0,"",groupAttr!AM61)</f>
        <v/>
      </c>
      <c r="AP61" t="str">
        <f>IF(groupAttr!AN61=0,"",groupAttr!AN61)</f>
        <v/>
      </c>
      <c r="AQ61" t="str">
        <f>IF(groupAttr!AO61=0,"",groupAttr!AO61)</f>
        <v/>
      </c>
      <c r="AR61" t="str">
        <f>IF(groupAttr!AP61=0,"",groupAttr!AP61)</f>
        <v/>
      </c>
      <c r="AS61" t="str">
        <f>IF(groupAttr!AQ61=0,"",groupAttr!AQ61)</f>
        <v/>
      </c>
      <c r="AT61" t="str">
        <f>IF(groupAttr!AR61=0,"",groupAttr!AR61)</f>
        <v/>
      </c>
      <c r="AU61" t="str">
        <f>IF(groupAttr!AS61=0,"",groupAttr!AS61)</f>
        <v/>
      </c>
      <c r="AV61" t="str">
        <f>IF(groupAttr!AT61=0,"",groupAttr!AT61)</f>
        <v/>
      </c>
      <c r="AW61" t="str">
        <f>IF(groupAttr!AU61=0,"",groupAttr!AU61)</f>
        <v/>
      </c>
      <c r="AX61" t="str">
        <f>IF(groupAttr!AV61=0,"",groupAttr!AV61)</f>
        <v/>
      </c>
      <c r="AY61" t="str">
        <f>IF(groupAttr!AW61=0,"",groupAttr!AW61)</f>
        <v/>
      </c>
      <c r="AZ61" t="str">
        <f>IF(groupAttr!AX61=0,"",groupAttr!AX61)</f>
        <v/>
      </c>
      <c r="BA61" t="str">
        <f>IF(groupAttr!AY61=0,"",groupAttr!AY61)</f>
        <v/>
      </c>
      <c r="BB61" t="str">
        <f>IF(groupAttr!AZ61=0,"",groupAttr!AZ61)</f>
        <v/>
      </c>
      <c r="BC61" t="str">
        <f>IF(groupAttr!BA61=0,"",groupAttr!BA61)</f>
        <v/>
      </c>
      <c r="BD61" t="str">
        <f>IF(groupAttr!BB61=0,"",groupAttr!BB61)</f>
        <v/>
      </c>
      <c r="BE61" t="str">
        <f>IF(groupAttr!BC61=0,"",groupAttr!BC61)</f>
        <v/>
      </c>
      <c r="BF61" t="str">
        <f>IF(groupAttr!BD61=0,"",groupAttr!BD61)</f>
        <v/>
      </c>
      <c r="BG61" t="str">
        <f>IF(groupAttr!BE61=0,"",groupAttr!BE61)</f>
        <v/>
      </c>
      <c r="BH61" t="str">
        <f>IF(groupAttr!BF61=0,"",groupAttr!BF61)</f>
        <v/>
      </c>
      <c r="BI61" t="str">
        <f>IF(groupAttr!BG61=0,"",groupAttr!BG61)</f>
        <v/>
      </c>
      <c r="BJ61" t="str">
        <f>IF(groupAttr!BH61=0,"",groupAttr!BH61)</f>
        <v/>
      </c>
      <c r="BK61" t="str">
        <f>IF(groupAttr!BI61=0,"",groupAttr!BI61)</f>
        <v/>
      </c>
      <c r="BL61" t="str">
        <f>IF(groupAttr!BJ61=0,"",groupAttr!BJ61)</f>
        <v/>
      </c>
      <c r="BM61" t="str">
        <f>IF(groupAttr!BK61=0,"",groupAttr!BK61)</f>
        <v/>
      </c>
      <c r="BN61" t="str">
        <f>IF(groupAttr!BL61=0,"",groupAttr!BL61)</f>
        <v/>
      </c>
    </row>
    <row r="62" spans="1:66" x14ac:dyDescent="0.2">
      <c r="A62" t="str">
        <f>IF(B62=0,"", CONCATENATE("223/",groupAttr!B62,"|",groupText!V62,"|",groupText!AA62,":\-\",D62,D63,D64,D65,D66))</f>
        <v/>
      </c>
      <c r="B62">
        <v>0</v>
      </c>
      <c r="C62" t="str">
        <f>groupAttr!B62</f>
        <v>高级时装套装</v>
      </c>
      <c r="D62" t="str">
        <f>"250/穿戴["&amp;groupAttr!C62&amp;"]件效果\" &amp;E62</f>
        <v>250/穿戴[8]件效果\255/全属性: +10%\</v>
      </c>
      <c r="E62" t="s">
        <v>1957</v>
      </c>
      <c r="F62" t="str">
        <f>IF(groupAttr!D62=0,"",groupAttr!D62)</f>
        <v/>
      </c>
      <c r="G62" t="str">
        <f>IF(groupAttr!E62=0,"",groupAttr!E62)</f>
        <v/>
      </c>
      <c r="H62" t="str">
        <f>IF(groupAttr!F62=0,"",groupAttr!F62)</f>
        <v/>
      </c>
      <c r="I62" t="str">
        <f>IF(groupAttr!G62=0,"",groupAttr!G62)</f>
        <v/>
      </c>
      <c r="J62" t="str">
        <f>IF(groupAttr!H62=0,"",groupAttr!H62)</f>
        <v/>
      </c>
      <c r="K62" t="str">
        <f>IF(groupAttr!I62=0,"",groupAttr!I62)</f>
        <v/>
      </c>
      <c r="L62" t="str">
        <f>IF(groupAttr!J62=0,"",groupAttr!J62)</f>
        <v/>
      </c>
      <c r="M62" t="str">
        <f>IF(groupAttr!K62=0,"",groupAttr!K62)</f>
        <v/>
      </c>
      <c r="N62">
        <f>IF(groupAttr!L62=0,"",groupAttr!L62)</f>
        <v>10</v>
      </c>
      <c r="O62">
        <f>IF(groupAttr!M62=0,"",groupAttr!M62)</f>
        <v>10</v>
      </c>
      <c r="P62">
        <f>IF(groupAttr!N62=0,"",groupAttr!N62)</f>
        <v>10</v>
      </c>
      <c r="Q62">
        <f>IF(groupAttr!O62=0,"",groupAttr!O62)</f>
        <v>10</v>
      </c>
      <c r="R62">
        <f>IF(groupAttr!P62=0,"",groupAttr!P62)</f>
        <v>10</v>
      </c>
      <c r="S62">
        <f>IF(groupAttr!Q62=0,"",groupAttr!Q62)</f>
        <v>10</v>
      </c>
      <c r="T62" t="str">
        <f>IF(groupAttr!R62=0,"",groupAttr!R62)</f>
        <v/>
      </c>
      <c r="U62" t="str">
        <f>IF(groupAttr!S62=0,"",groupAttr!S62)</f>
        <v/>
      </c>
      <c r="V62" t="str">
        <f>IF(groupAttr!T62=0,"",groupAttr!T62)</f>
        <v/>
      </c>
      <c r="W62" t="str">
        <f>IF(groupAttr!U62=0,"",groupAttr!U62)</f>
        <v/>
      </c>
      <c r="X62" t="str">
        <f>IF(groupAttr!V62=0,"",groupAttr!V62)</f>
        <v/>
      </c>
      <c r="Y62" t="str">
        <f>IF(groupAttr!W62=0,"",groupAttr!W62)</f>
        <v/>
      </c>
      <c r="Z62" t="str">
        <f>IF(groupAttr!X62=0,"",groupAttr!X62)</f>
        <v/>
      </c>
      <c r="AA62" t="str">
        <f>IF(groupAttr!Y62=0,"",groupAttr!Y62)</f>
        <v/>
      </c>
      <c r="AB62" t="str">
        <f>IF(groupAttr!Z62=0,"",groupAttr!Z62)</f>
        <v/>
      </c>
      <c r="AC62" t="str">
        <f>IF(groupAttr!AA62=0,"",groupAttr!AA62)</f>
        <v/>
      </c>
      <c r="AD62" t="str">
        <f>IF(groupAttr!AB62=0,"",groupAttr!AB62)</f>
        <v/>
      </c>
      <c r="AE62" t="str">
        <f>IF(groupAttr!AC62=0,"",groupAttr!AC62)</f>
        <v/>
      </c>
      <c r="AF62" t="str">
        <f>IF(groupAttr!AD62=0,"",groupAttr!AD62)</f>
        <v/>
      </c>
      <c r="AG62" t="str">
        <f>IF(groupAttr!AE62=0,"",groupAttr!AE62)</f>
        <v/>
      </c>
      <c r="AH62" t="str">
        <f>IF(groupAttr!AF62=0,"",groupAttr!AF62)</f>
        <v/>
      </c>
      <c r="AI62" t="str">
        <f>IF(groupAttr!AG62=0,"",groupAttr!AG62)</f>
        <v/>
      </c>
      <c r="AJ62" t="str">
        <f>IF(groupAttr!AH62=0,"",groupAttr!AH62)</f>
        <v/>
      </c>
      <c r="AK62" t="str">
        <f>IF(groupAttr!AI62=0,"",groupAttr!AI62)</f>
        <v/>
      </c>
      <c r="AL62" t="str">
        <f>IF(groupAttr!AJ62=0,"",groupAttr!AJ62)</f>
        <v/>
      </c>
      <c r="AM62" t="str">
        <f>IF(groupAttr!AK62=0,"",groupAttr!AK62)</f>
        <v/>
      </c>
      <c r="AN62" t="str">
        <f>IF(groupAttr!AL62=0,"",groupAttr!AL62)</f>
        <v/>
      </c>
      <c r="AO62" t="str">
        <f>IF(groupAttr!AM62=0,"",groupAttr!AM62)</f>
        <v/>
      </c>
      <c r="AP62" t="str">
        <f>IF(groupAttr!AN62=0,"",groupAttr!AN62)</f>
        <v/>
      </c>
      <c r="AQ62" t="str">
        <f>IF(groupAttr!AO62=0,"",groupAttr!AO62)</f>
        <v/>
      </c>
      <c r="AR62" t="str">
        <f>IF(groupAttr!AP62=0,"",groupAttr!AP62)</f>
        <v/>
      </c>
      <c r="AS62" t="str">
        <f>IF(groupAttr!AQ62=0,"",groupAttr!AQ62)</f>
        <v/>
      </c>
      <c r="AT62" t="str">
        <f>IF(groupAttr!AR62=0,"",groupAttr!AR62)</f>
        <v/>
      </c>
      <c r="AU62" t="str">
        <f>IF(groupAttr!AS62=0,"",groupAttr!AS62)</f>
        <v/>
      </c>
      <c r="AV62" t="str">
        <f>IF(groupAttr!AT62=0,"",groupAttr!AT62)</f>
        <v/>
      </c>
      <c r="AW62" t="str">
        <f>IF(groupAttr!AU62=0,"",groupAttr!AU62)</f>
        <v/>
      </c>
      <c r="AX62" t="str">
        <f>IF(groupAttr!AV62=0,"",groupAttr!AV62)</f>
        <v/>
      </c>
      <c r="AY62" t="str">
        <f>IF(groupAttr!AW62=0,"",groupAttr!AW62)</f>
        <v/>
      </c>
      <c r="AZ62" t="str">
        <f>IF(groupAttr!AX62=0,"",groupAttr!AX62)</f>
        <v/>
      </c>
      <c r="BA62" t="str">
        <f>IF(groupAttr!AY62=0,"",groupAttr!AY62)</f>
        <v/>
      </c>
      <c r="BB62" t="str">
        <f>IF(groupAttr!AZ62=0,"",groupAttr!AZ62)</f>
        <v/>
      </c>
      <c r="BC62" t="str">
        <f>IF(groupAttr!BA62=0,"",groupAttr!BA62)</f>
        <v/>
      </c>
      <c r="BD62" t="str">
        <f>IF(groupAttr!BB62=0,"",groupAttr!BB62)</f>
        <v/>
      </c>
      <c r="BE62" t="str">
        <f>IF(groupAttr!BC62=0,"",groupAttr!BC62)</f>
        <v/>
      </c>
      <c r="BF62" t="str">
        <f>IF(groupAttr!BD62=0,"",groupAttr!BD62)</f>
        <v/>
      </c>
      <c r="BG62" t="str">
        <f>IF(groupAttr!BE62=0,"",groupAttr!BE62)</f>
        <v/>
      </c>
      <c r="BH62" t="str">
        <f>IF(groupAttr!BF62=0,"",groupAttr!BF62)</f>
        <v/>
      </c>
      <c r="BI62" t="str">
        <f>IF(groupAttr!BG62=0,"",groupAttr!BG62)</f>
        <v/>
      </c>
      <c r="BJ62" t="str">
        <f>IF(groupAttr!BH62=0,"",groupAttr!BH62)</f>
        <v/>
      </c>
      <c r="BK62" t="str">
        <f>IF(groupAttr!BI62=0,"",groupAttr!BI62)</f>
        <v/>
      </c>
      <c r="BL62" t="str">
        <f>IF(groupAttr!BJ62=0,"",groupAttr!BJ62)</f>
        <v/>
      </c>
      <c r="BM62" t="str">
        <f>IF(groupAttr!BK62=0,"",groupAttr!BK62)</f>
        <v/>
      </c>
      <c r="BN62" t="str">
        <f>IF(groupAttr!BL62=0,"",groupAttr!BL62)</f>
        <v/>
      </c>
    </row>
    <row r="63" spans="1:66" x14ac:dyDescent="0.2">
      <c r="A63" t="str">
        <f>IF(B63=0,"", CONCATENATE("223/",groupAttr!B63,"|",groupText!V63,"|",groupText!AA63,":\-\",D63,D64,D65,D66,D67))</f>
        <v>223/稀有时装套装|9|151/稀有时装头盔|151/稀有时装项链|151/稀有时装戒指|151/稀有时装护腕|151/稀有时装腰带|151/稀有时装战靴|151/稀有时装武器|151/稀有时装衣服(男)|151/稀有时装衣服(女):\-\250/穿戴[2]件效果\255/全属性: +5%\250/穿戴[3]件效果\255/MaxHp:  +5%\255/MaxMp:  +5%\255/防御:   +5%\250/穿戴[4]件效果\255/全属性: +100\250/穿戴[6]件效果\255/MaxHp:  +8%\255/MaxMp:  +8%\255/HP恢复: +30%\255/MP恢复: +30%\250/穿戴[8]件效果\255/MaxHp:  +7%\255/MaxMp:  +7%\255/全属性: +12%\</v>
      </c>
      <c r="B63">
        <v>119</v>
      </c>
      <c r="C63" t="str">
        <f>groupAttr!B63</f>
        <v>稀有时装套装</v>
      </c>
      <c r="D63" t="str">
        <f>"250/穿戴["&amp;groupAttr!C63&amp;"]件效果\" &amp;E63</f>
        <v>250/穿戴[2]件效果\255/全属性: +5%\</v>
      </c>
      <c r="E63" t="s">
        <v>1997</v>
      </c>
      <c r="F63" t="str">
        <f>IF(groupAttr!D63=0,"",groupAttr!D63)</f>
        <v/>
      </c>
      <c r="G63" t="str">
        <f>IF(groupAttr!E63=0,"",groupAttr!E63)</f>
        <v/>
      </c>
      <c r="H63" t="str">
        <f>IF(groupAttr!F63=0,"",groupAttr!F63)</f>
        <v/>
      </c>
      <c r="I63" t="str">
        <f>IF(groupAttr!G63=0,"",groupAttr!G63)</f>
        <v/>
      </c>
      <c r="J63" t="str">
        <f>IF(groupAttr!H63=0,"",groupAttr!H63)</f>
        <v/>
      </c>
      <c r="K63" t="str">
        <f>IF(groupAttr!I63=0,"",groupAttr!I63)</f>
        <v/>
      </c>
      <c r="L63" t="str">
        <f>IF(groupAttr!J63=0,"",groupAttr!J63)</f>
        <v/>
      </c>
      <c r="M63" t="str">
        <f>IF(groupAttr!K63=0,"",groupAttr!K63)</f>
        <v/>
      </c>
      <c r="N63">
        <f>IF(groupAttr!L63=0,"",groupAttr!L63)</f>
        <v>5</v>
      </c>
      <c r="O63">
        <f>IF(groupAttr!M63=0,"",groupAttr!M63)</f>
        <v>5</v>
      </c>
      <c r="P63">
        <f>IF(groupAttr!N63=0,"",groupAttr!N63)</f>
        <v>5</v>
      </c>
      <c r="Q63">
        <f>IF(groupAttr!O63=0,"",groupAttr!O63)</f>
        <v>5</v>
      </c>
      <c r="R63">
        <f>IF(groupAttr!P63=0,"",groupAttr!P63)</f>
        <v>5</v>
      </c>
      <c r="S63">
        <f>IF(groupAttr!Q63=0,"",groupAttr!Q63)</f>
        <v>5</v>
      </c>
      <c r="T63" t="str">
        <f>IF(groupAttr!R63=0,"",groupAttr!R63)</f>
        <v/>
      </c>
      <c r="U63" t="str">
        <f>IF(groupAttr!S63=0,"",groupAttr!S63)</f>
        <v/>
      </c>
      <c r="V63" t="str">
        <f>IF(groupAttr!T63=0,"",groupAttr!T63)</f>
        <v/>
      </c>
      <c r="W63" t="str">
        <f>IF(groupAttr!U63=0,"",groupAttr!U63)</f>
        <v/>
      </c>
      <c r="X63" t="str">
        <f>IF(groupAttr!V63=0,"",groupAttr!V63)</f>
        <v/>
      </c>
      <c r="Y63" t="str">
        <f>IF(groupAttr!W63=0,"",groupAttr!W63)</f>
        <v/>
      </c>
      <c r="Z63" t="str">
        <f>IF(groupAttr!X63=0,"",groupAttr!X63)</f>
        <v/>
      </c>
      <c r="AA63" t="str">
        <f>IF(groupAttr!Y63=0,"",groupAttr!Y63)</f>
        <v/>
      </c>
      <c r="AB63" t="str">
        <f>IF(groupAttr!Z63=0,"",groupAttr!Z63)</f>
        <v/>
      </c>
      <c r="AC63" t="str">
        <f>IF(groupAttr!AA63=0,"",groupAttr!AA63)</f>
        <v/>
      </c>
      <c r="AD63" t="str">
        <f>IF(groupAttr!AB63=0,"",groupAttr!AB63)</f>
        <v/>
      </c>
      <c r="AE63" t="str">
        <f>IF(groupAttr!AC63=0,"",groupAttr!AC63)</f>
        <v/>
      </c>
      <c r="AF63" t="str">
        <f>IF(groupAttr!AD63=0,"",groupAttr!AD63)</f>
        <v/>
      </c>
      <c r="AG63" t="str">
        <f>IF(groupAttr!AE63=0,"",groupAttr!AE63)</f>
        <v/>
      </c>
      <c r="AH63" t="str">
        <f>IF(groupAttr!AF63=0,"",groupAttr!AF63)</f>
        <v/>
      </c>
      <c r="AI63" t="str">
        <f>IF(groupAttr!AG63=0,"",groupAttr!AG63)</f>
        <v/>
      </c>
      <c r="AJ63" t="str">
        <f>IF(groupAttr!AH63=0,"",groupAttr!AH63)</f>
        <v/>
      </c>
      <c r="AK63" t="str">
        <f>IF(groupAttr!AI63=0,"",groupAttr!AI63)</f>
        <v/>
      </c>
      <c r="AL63" t="str">
        <f>IF(groupAttr!AJ63=0,"",groupAttr!AJ63)</f>
        <v/>
      </c>
      <c r="AM63" t="str">
        <f>IF(groupAttr!AK63=0,"",groupAttr!AK63)</f>
        <v/>
      </c>
      <c r="AN63" t="str">
        <f>IF(groupAttr!AL63=0,"",groupAttr!AL63)</f>
        <v/>
      </c>
      <c r="AO63" t="str">
        <f>IF(groupAttr!AM63=0,"",groupAttr!AM63)</f>
        <v/>
      </c>
      <c r="AP63" t="str">
        <f>IF(groupAttr!AN63=0,"",groupAttr!AN63)</f>
        <v/>
      </c>
      <c r="AQ63" t="str">
        <f>IF(groupAttr!AO63=0,"",groupAttr!AO63)</f>
        <v/>
      </c>
      <c r="AR63" t="str">
        <f>IF(groupAttr!AP63=0,"",groupAttr!AP63)</f>
        <v/>
      </c>
      <c r="AS63" t="str">
        <f>IF(groupAttr!AQ63=0,"",groupAttr!AQ63)</f>
        <v/>
      </c>
      <c r="AT63" t="str">
        <f>IF(groupAttr!AR63=0,"",groupAttr!AR63)</f>
        <v/>
      </c>
      <c r="AU63" t="str">
        <f>IF(groupAttr!AS63=0,"",groupAttr!AS63)</f>
        <v/>
      </c>
      <c r="AV63" t="str">
        <f>IF(groupAttr!AT63=0,"",groupAttr!AT63)</f>
        <v/>
      </c>
      <c r="AW63" t="str">
        <f>IF(groupAttr!AU63=0,"",groupAttr!AU63)</f>
        <v/>
      </c>
      <c r="AX63" t="str">
        <f>IF(groupAttr!AV63=0,"",groupAttr!AV63)</f>
        <v/>
      </c>
      <c r="AY63" t="str">
        <f>IF(groupAttr!AW63=0,"",groupAttr!AW63)</f>
        <v/>
      </c>
      <c r="AZ63" t="str">
        <f>IF(groupAttr!AX63=0,"",groupAttr!AX63)</f>
        <v/>
      </c>
      <c r="BA63" t="str">
        <f>IF(groupAttr!AY63=0,"",groupAttr!AY63)</f>
        <v/>
      </c>
      <c r="BB63" t="str">
        <f>IF(groupAttr!AZ63=0,"",groupAttr!AZ63)</f>
        <v/>
      </c>
      <c r="BC63" t="str">
        <f>IF(groupAttr!BA63=0,"",groupAttr!BA63)</f>
        <v/>
      </c>
      <c r="BD63" t="str">
        <f>IF(groupAttr!BB63=0,"",groupAttr!BB63)</f>
        <v/>
      </c>
      <c r="BE63" t="str">
        <f>IF(groupAttr!BC63=0,"",groupAttr!BC63)</f>
        <v/>
      </c>
      <c r="BF63" t="str">
        <f>IF(groupAttr!BD63=0,"",groupAttr!BD63)</f>
        <v/>
      </c>
      <c r="BG63" t="str">
        <f>IF(groupAttr!BE63=0,"",groupAttr!BE63)</f>
        <v/>
      </c>
      <c r="BH63" t="str">
        <f>IF(groupAttr!BF63=0,"",groupAttr!BF63)</f>
        <v/>
      </c>
      <c r="BI63" t="str">
        <f>IF(groupAttr!BG63=0,"",groupAttr!BG63)</f>
        <v/>
      </c>
      <c r="BJ63" t="str">
        <f>IF(groupAttr!BH63=0,"",groupAttr!BH63)</f>
        <v/>
      </c>
      <c r="BK63" t="str">
        <f>IF(groupAttr!BI63=0,"",groupAttr!BI63)</f>
        <v/>
      </c>
      <c r="BL63" t="str">
        <f>IF(groupAttr!BJ63=0,"",groupAttr!BJ63)</f>
        <v/>
      </c>
      <c r="BM63" t="str">
        <f>IF(groupAttr!BK63=0,"",groupAttr!BK63)</f>
        <v/>
      </c>
      <c r="BN63" t="str">
        <f>IF(groupAttr!BL63=0,"",groupAttr!BL63)</f>
        <v/>
      </c>
    </row>
    <row r="64" spans="1:66" x14ac:dyDescent="0.2">
      <c r="A64" t="str">
        <f>IF(B64=0,"", CONCATENATE("223/",groupAttr!B64,"|",groupText!V64,"|",groupText!AA64,":\-\",D64,D65,D66,D67,D68))</f>
        <v/>
      </c>
      <c r="B64">
        <v>0</v>
      </c>
      <c r="C64" t="str">
        <f>groupAttr!B64</f>
        <v>稀有时装套装</v>
      </c>
      <c r="D64" t="str">
        <f>"250/穿戴["&amp;groupAttr!C64&amp;"]件效果\" &amp;E64</f>
        <v>250/穿戴[3]件效果\255/MaxHp:  +5%\255/MaxMp:  +5%\255/防御:   +5%\</v>
      </c>
      <c r="E64" t="s">
        <v>2055</v>
      </c>
      <c r="F64">
        <f>IF(groupAttr!D64=0,"",groupAttr!D64)</f>
        <v>5</v>
      </c>
      <c r="G64">
        <f>IF(groupAttr!E64=0,"",groupAttr!E64)</f>
        <v>5</v>
      </c>
      <c r="H64" t="str">
        <f>IF(groupAttr!F64=0,"",groupAttr!F64)</f>
        <v/>
      </c>
      <c r="I64" t="str">
        <f>IF(groupAttr!G64=0,"",groupAttr!G64)</f>
        <v/>
      </c>
      <c r="J64">
        <f>IF(groupAttr!H64=0,"",groupAttr!H64)</f>
        <v>5</v>
      </c>
      <c r="K64">
        <f>IF(groupAttr!I64=0,"",groupAttr!I64)</f>
        <v>5</v>
      </c>
      <c r="L64">
        <f>IF(groupAttr!J64=0,"",groupAttr!J64)</f>
        <v>5</v>
      </c>
      <c r="M64">
        <f>IF(groupAttr!K64=0,"",groupAttr!K64)</f>
        <v>5</v>
      </c>
      <c r="N64" t="str">
        <f>IF(groupAttr!L64=0,"",groupAttr!L64)</f>
        <v/>
      </c>
      <c r="O64" t="str">
        <f>IF(groupAttr!M64=0,"",groupAttr!M64)</f>
        <v/>
      </c>
      <c r="P64" t="str">
        <f>IF(groupAttr!N64=0,"",groupAttr!N64)</f>
        <v/>
      </c>
      <c r="Q64" t="str">
        <f>IF(groupAttr!O64=0,"",groupAttr!O64)</f>
        <v/>
      </c>
      <c r="R64" t="str">
        <f>IF(groupAttr!P64=0,"",groupAttr!P64)</f>
        <v/>
      </c>
      <c r="S64" t="str">
        <f>IF(groupAttr!Q64=0,"",groupAttr!Q64)</f>
        <v/>
      </c>
      <c r="T64" t="str">
        <f>IF(groupAttr!R64=0,"",groupAttr!R64)</f>
        <v/>
      </c>
      <c r="U64" t="str">
        <f>IF(groupAttr!S64=0,"",groupAttr!S64)</f>
        <v/>
      </c>
      <c r="V64" t="str">
        <f>IF(groupAttr!T64=0,"",groupAttr!T64)</f>
        <v/>
      </c>
      <c r="W64" t="str">
        <f>IF(groupAttr!U64=0,"",groupAttr!U64)</f>
        <v/>
      </c>
      <c r="X64" t="str">
        <f>IF(groupAttr!V64=0,"",groupAttr!V64)</f>
        <v/>
      </c>
      <c r="Y64" t="str">
        <f>IF(groupAttr!W64=0,"",groupAttr!W64)</f>
        <v/>
      </c>
      <c r="Z64" t="str">
        <f>IF(groupAttr!X64=0,"",groupAttr!X64)</f>
        <v/>
      </c>
      <c r="AA64" t="str">
        <f>IF(groupAttr!Y64=0,"",groupAttr!Y64)</f>
        <v/>
      </c>
      <c r="AB64" t="str">
        <f>IF(groupAttr!Z64=0,"",groupAttr!Z64)</f>
        <v/>
      </c>
      <c r="AC64" t="str">
        <f>IF(groupAttr!AA64=0,"",groupAttr!AA64)</f>
        <v/>
      </c>
      <c r="AD64" t="str">
        <f>IF(groupAttr!AB64=0,"",groupAttr!AB64)</f>
        <v/>
      </c>
      <c r="AE64" t="str">
        <f>IF(groupAttr!AC64=0,"",groupAttr!AC64)</f>
        <v/>
      </c>
      <c r="AF64" t="str">
        <f>IF(groupAttr!AD64=0,"",groupAttr!AD64)</f>
        <v/>
      </c>
      <c r="AG64" t="str">
        <f>IF(groupAttr!AE64=0,"",groupAttr!AE64)</f>
        <v/>
      </c>
      <c r="AH64" t="str">
        <f>IF(groupAttr!AF64=0,"",groupAttr!AF64)</f>
        <v/>
      </c>
      <c r="AI64" t="str">
        <f>IF(groupAttr!AG64=0,"",groupAttr!AG64)</f>
        <v/>
      </c>
      <c r="AJ64" t="str">
        <f>IF(groupAttr!AH64=0,"",groupAttr!AH64)</f>
        <v/>
      </c>
      <c r="AK64" t="str">
        <f>IF(groupAttr!AI64=0,"",groupAttr!AI64)</f>
        <v/>
      </c>
      <c r="AL64" t="str">
        <f>IF(groupAttr!AJ64=0,"",groupAttr!AJ64)</f>
        <v/>
      </c>
      <c r="AM64" t="str">
        <f>IF(groupAttr!AK64=0,"",groupAttr!AK64)</f>
        <v/>
      </c>
      <c r="AN64" t="str">
        <f>IF(groupAttr!AL64=0,"",groupAttr!AL64)</f>
        <v/>
      </c>
      <c r="AO64" t="str">
        <f>IF(groupAttr!AM64=0,"",groupAttr!AM64)</f>
        <v/>
      </c>
      <c r="AP64" t="str">
        <f>IF(groupAttr!AN64=0,"",groupAttr!AN64)</f>
        <v/>
      </c>
      <c r="AQ64" t="str">
        <f>IF(groupAttr!AO64=0,"",groupAttr!AO64)</f>
        <v/>
      </c>
      <c r="AR64" t="str">
        <f>IF(groupAttr!AP64=0,"",groupAttr!AP64)</f>
        <v/>
      </c>
      <c r="AS64" t="str">
        <f>IF(groupAttr!AQ64=0,"",groupAttr!AQ64)</f>
        <v/>
      </c>
      <c r="AT64" t="str">
        <f>IF(groupAttr!AR64=0,"",groupAttr!AR64)</f>
        <v/>
      </c>
      <c r="AU64" t="str">
        <f>IF(groupAttr!AS64=0,"",groupAttr!AS64)</f>
        <v/>
      </c>
      <c r="AV64" t="str">
        <f>IF(groupAttr!AT64=0,"",groupAttr!AT64)</f>
        <v/>
      </c>
      <c r="AW64" t="str">
        <f>IF(groupAttr!AU64=0,"",groupAttr!AU64)</f>
        <v/>
      </c>
      <c r="AX64" t="str">
        <f>IF(groupAttr!AV64=0,"",groupAttr!AV64)</f>
        <v/>
      </c>
      <c r="AY64" t="str">
        <f>IF(groupAttr!AW64=0,"",groupAttr!AW64)</f>
        <v/>
      </c>
      <c r="AZ64" t="str">
        <f>IF(groupAttr!AX64=0,"",groupAttr!AX64)</f>
        <v/>
      </c>
      <c r="BA64" t="str">
        <f>IF(groupAttr!AY64=0,"",groupAttr!AY64)</f>
        <v/>
      </c>
      <c r="BB64" t="str">
        <f>IF(groupAttr!AZ64=0,"",groupAttr!AZ64)</f>
        <v/>
      </c>
      <c r="BC64" t="str">
        <f>IF(groupAttr!BA64=0,"",groupAttr!BA64)</f>
        <v/>
      </c>
      <c r="BD64" t="str">
        <f>IF(groupAttr!BB64=0,"",groupAttr!BB64)</f>
        <v/>
      </c>
      <c r="BE64" t="str">
        <f>IF(groupAttr!BC64=0,"",groupAttr!BC64)</f>
        <v/>
      </c>
      <c r="BF64" t="str">
        <f>IF(groupAttr!BD64=0,"",groupAttr!BD64)</f>
        <v/>
      </c>
      <c r="BG64" t="str">
        <f>IF(groupAttr!BE64=0,"",groupAttr!BE64)</f>
        <v/>
      </c>
      <c r="BH64" t="str">
        <f>IF(groupAttr!BF64=0,"",groupAttr!BF64)</f>
        <v/>
      </c>
      <c r="BI64" t="str">
        <f>IF(groupAttr!BG64=0,"",groupAttr!BG64)</f>
        <v/>
      </c>
      <c r="BJ64" t="str">
        <f>IF(groupAttr!BH64=0,"",groupAttr!BH64)</f>
        <v/>
      </c>
      <c r="BK64" t="str">
        <f>IF(groupAttr!BI64=0,"",groupAttr!BI64)</f>
        <v/>
      </c>
      <c r="BL64" t="str">
        <f>IF(groupAttr!BJ64=0,"",groupAttr!BJ64)</f>
        <v/>
      </c>
      <c r="BM64" t="str">
        <f>IF(groupAttr!BK64=0,"",groupAttr!BK64)</f>
        <v/>
      </c>
      <c r="BN64" t="str">
        <f>IF(groupAttr!BL64=0,"",groupAttr!BL64)</f>
        <v/>
      </c>
    </row>
    <row r="65" spans="1:66" x14ac:dyDescent="0.2">
      <c r="A65" t="str">
        <f>IF(B65=0,"", CONCATENATE("223/",groupAttr!B65,"|",groupText!V65,"|",groupText!AA65,":\-\",D65,D66,D67,D68,D69))</f>
        <v/>
      </c>
      <c r="B65">
        <v>0</v>
      </c>
      <c r="C65" t="str">
        <f>groupAttr!B65</f>
        <v>稀有时装套装</v>
      </c>
      <c r="D65" t="str">
        <f>"250/穿戴["&amp;groupAttr!C65&amp;"]件效果\" &amp;E65</f>
        <v>250/穿戴[4]件效果\255/全属性: +100\</v>
      </c>
      <c r="E65" t="s">
        <v>2052</v>
      </c>
      <c r="F65" t="str">
        <f>IF(groupAttr!D65=0,"",groupAttr!D65)</f>
        <v/>
      </c>
      <c r="G65" t="str">
        <f>IF(groupAttr!E65=0,"",groupAttr!E65)</f>
        <v/>
      </c>
      <c r="H65" t="str">
        <f>IF(groupAttr!F65=0,"",groupAttr!F65)</f>
        <v/>
      </c>
      <c r="I65" t="str">
        <f>IF(groupAttr!G65=0,"",groupAttr!G65)</f>
        <v/>
      </c>
      <c r="J65" t="str">
        <f>IF(groupAttr!H65=0,"",groupAttr!H65)</f>
        <v/>
      </c>
      <c r="K65" t="str">
        <f>IF(groupAttr!I65=0,"",groupAttr!I65)</f>
        <v/>
      </c>
      <c r="L65" t="str">
        <f>IF(groupAttr!J65=0,"",groupAttr!J65)</f>
        <v/>
      </c>
      <c r="M65" t="str">
        <f>IF(groupAttr!K65=0,"",groupAttr!K65)</f>
        <v/>
      </c>
      <c r="N65" t="str">
        <f>IF(groupAttr!L65=0,"",groupAttr!L65)</f>
        <v/>
      </c>
      <c r="O65" t="str">
        <f>IF(groupAttr!M65=0,"",groupAttr!M65)</f>
        <v/>
      </c>
      <c r="P65" t="str">
        <f>IF(groupAttr!N65=0,"",groupAttr!N65)</f>
        <v/>
      </c>
      <c r="Q65" t="str">
        <f>IF(groupAttr!O65=0,"",groupAttr!O65)</f>
        <v/>
      </c>
      <c r="R65" t="str">
        <f>IF(groupAttr!P65=0,"",groupAttr!P65)</f>
        <v/>
      </c>
      <c r="S65" t="str">
        <f>IF(groupAttr!Q65=0,"",groupAttr!Q65)</f>
        <v/>
      </c>
      <c r="T65" t="str">
        <f>IF(groupAttr!R65=0,"",groupAttr!R65)</f>
        <v/>
      </c>
      <c r="U65" t="str">
        <f>IF(groupAttr!S65=0,"",groupAttr!S65)</f>
        <v/>
      </c>
      <c r="V65" t="str">
        <f>IF(groupAttr!T65=0,"",groupAttr!T65)</f>
        <v/>
      </c>
      <c r="W65" t="str">
        <f>IF(groupAttr!U65=0,"",groupAttr!U65)</f>
        <v/>
      </c>
      <c r="X65" t="str">
        <f>IF(groupAttr!V65=0,"",groupAttr!V65)</f>
        <v/>
      </c>
      <c r="Y65" t="str">
        <f>IF(groupAttr!W65=0,"",groupAttr!W65)</f>
        <v/>
      </c>
      <c r="Z65" t="str">
        <f>IF(groupAttr!X65=0,"",groupAttr!X65)</f>
        <v/>
      </c>
      <c r="AA65" t="str">
        <f>IF(groupAttr!Y65=0,"",groupAttr!Y65)</f>
        <v/>
      </c>
      <c r="AB65" t="str">
        <f>IF(groupAttr!Z65=0,"",groupAttr!Z65)</f>
        <v/>
      </c>
      <c r="AC65" t="str">
        <f>IF(groupAttr!AA65=0,"",groupAttr!AA65)</f>
        <v/>
      </c>
      <c r="AD65" t="str">
        <f>IF(groupAttr!AB65=0,"",groupAttr!AB65)</f>
        <v/>
      </c>
      <c r="AE65" t="str">
        <f>IF(groupAttr!AC65=0,"",groupAttr!AC65)</f>
        <v/>
      </c>
      <c r="AF65" t="str">
        <f>IF(groupAttr!AD65=0,"",groupAttr!AD65)</f>
        <v/>
      </c>
      <c r="AG65">
        <f>IF(groupAttr!AE65=0,"",groupAttr!AE65)</f>
        <v>100</v>
      </c>
      <c r="AH65">
        <f>IF(groupAttr!AF65=0,"",groupAttr!AF65)</f>
        <v>100</v>
      </c>
      <c r="AI65">
        <f>IF(groupAttr!AG65=0,"",groupAttr!AG65)</f>
        <v>100</v>
      </c>
      <c r="AJ65">
        <f>IF(groupAttr!AH65=0,"",groupAttr!AH65)</f>
        <v>100</v>
      </c>
      <c r="AK65">
        <f>IF(groupAttr!AI65=0,"",groupAttr!AI65)</f>
        <v>100</v>
      </c>
      <c r="AL65">
        <f>IF(groupAttr!AJ65=0,"",groupAttr!AJ65)</f>
        <v>100</v>
      </c>
      <c r="AM65" t="str">
        <f>IF(groupAttr!AK65=0,"",groupAttr!AK65)</f>
        <v/>
      </c>
      <c r="AN65" t="str">
        <f>IF(groupAttr!AL65=0,"",groupAttr!AL65)</f>
        <v/>
      </c>
      <c r="AO65" t="str">
        <f>IF(groupAttr!AM65=0,"",groupAttr!AM65)</f>
        <v/>
      </c>
      <c r="AP65" t="str">
        <f>IF(groupAttr!AN65=0,"",groupAttr!AN65)</f>
        <v/>
      </c>
      <c r="AQ65" t="str">
        <f>IF(groupAttr!AO65=0,"",groupAttr!AO65)</f>
        <v/>
      </c>
      <c r="AR65" t="str">
        <f>IF(groupAttr!AP65=0,"",groupAttr!AP65)</f>
        <v/>
      </c>
      <c r="AS65" t="str">
        <f>IF(groupAttr!AQ65=0,"",groupAttr!AQ65)</f>
        <v/>
      </c>
      <c r="AT65" t="str">
        <f>IF(groupAttr!AR65=0,"",groupAttr!AR65)</f>
        <v/>
      </c>
      <c r="AU65" t="str">
        <f>IF(groupAttr!AS65=0,"",groupAttr!AS65)</f>
        <v/>
      </c>
      <c r="AV65" t="str">
        <f>IF(groupAttr!AT65=0,"",groupAttr!AT65)</f>
        <v/>
      </c>
      <c r="AW65" t="str">
        <f>IF(groupAttr!AU65=0,"",groupAttr!AU65)</f>
        <v/>
      </c>
      <c r="AX65" t="str">
        <f>IF(groupAttr!AV65=0,"",groupAttr!AV65)</f>
        <v/>
      </c>
      <c r="AY65" t="str">
        <f>IF(groupAttr!AW65=0,"",groupAttr!AW65)</f>
        <v/>
      </c>
      <c r="AZ65" t="str">
        <f>IF(groupAttr!AX65=0,"",groupAttr!AX65)</f>
        <v/>
      </c>
      <c r="BA65" t="str">
        <f>IF(groupAttr!AY65=0,"",groupAttr!AY65)</f>
        <v/>
      </c>
      <c r="BB65" t="str">
        <f>IF(groupAttr!AZ65=0,"",groupAttr!AZ65)</f>
        <v/>
      </c>
      <c r="BC65" t="str">
        <f>IF(groupAttr!BA65=0,"",groupAttr!BA65)</f>
        <v/>
      </c>
      <c r="BD65" t="str">
        <f>IF(groupAttr!BB65=0,"",groupAttr!BB65)</f>
        <v/>
      </c>
      <c r="BE65" t="str">
        <f>IF(groupAttr!BC65=0,"",groupAttr!BC65)</f>
        <v/>
      </c>
      <c r="BF65" t="str">
        <f>IF(groupAttr!BD65=0,"",groupAttr!BD65)</f>
        <v/>
      </c>
      <c r="BG65" t="str">
        <f>IF(groupAttr!BE65=0,"",groupAttr!BE65)</f>
        <v/>
      </c>
      <c r="BH65" t="str">
        <f>IF(groupAttr!BF65=0,"",groupAttr!BF65)</f>
        <v/>
      </c>
      <c r="BI65" t="str">
        <f>IF(groupAttr!BG65=0,"",groupAttr!BG65)</f>
        <v/>
      </c>
      <c r="BJ65" t="str">
        <f>IF(groupAttr!BH65=0,"",groupAttr!BH65)</f>
        <v/>
      </c>
      <c r="BK65" t="str">
        <f>IF(groupAttr!BI65=0,"",groupAttr!BI65)</f>
        <v/>
      </c>
      <c r="BL65" t="str">
        <f>IF(groupAttr!BJ65=0,"",groupAttr!BJ65)</f>
        <v/>
      </c>
      <c r="BM65" t="str">
        <f>IF(groupAttr!BK65=0,"",groupAttr!BK65)</f>
        <v/>
      </c>
      <c r="BN65" t="str">
        <f>IF(groupAttr!BL65=0,"",groupAttr!BL65)</f>
        <v/>
      </c>
    </row>
    <row r="66" spans="1:66" x14ac:dyDescent="0.2">
      <c r="A66" t="str">
        <f>IF(B66=0,"", CONCATENATE("223/",groupAttr!B66,"|",groupText!V66,"|",groupText!AA66,":\-\",D66,D67,D68,D69,D70))</f>
        <v/>
      </c>
      <c r="B66">
        <v>0</v>
      </c>
      <c r="C66" t="str">
        <f>groupAttr!B66</f>
        <v>稀有时装套装</v>
      </c>
      <c r="D66" t="str">
        <f>"250/穿戴["&amp;groupAttr!C66&amp;"]件效果\" &amp;E66</f>
        <v>250/穿戴[6]件效果\255/MaxHp:  +8%\255/MaxMp:  +8%\255/HP恢复: +30%\255/MP恢复: +30%\</v>
      </c>
      <c r="E66" t="s">
        <v>2053</v>
      </c>
      <c r="F66">
        <f>IF(groupAttr!D66=0,"",groupAttr!D66)</f>
        <v>8</v>
      </c>
      <c r="G66">
        <f>IF(groupAttr!E66=0,"",groupAttr!E66)</f>
        <v>8</v>
      </c>
      <c r="H66" t="str">
        <f>IF(groupAttr!F66=0,"",groupAttr!F66)</f>
        <v/>
      </c>
      <c r="I66" t="str">
        <f>IF(groupAttr!G66=0,"",groupAttr!G66)</f>
        <v/>
      </c>
      <c r="J66" t="str">
        <f>IF(groupAttr!H66=0,"",groupAttr!H66)</f>
        <v/>
      </c>
      <c r="K66" t="str">
        <f>IF(groupAttr!I66=0,"",groupAttr!I66)</f>
        <v/>
      </c>
      <c r="L66" t="str">
        <f>IF(groupAttr!J66=0,"",groupAttr!J66)</f>
        <v/>
      </c>
      <c r="M66" t="str">
        <f>IF(groupAttr!K66=0,"",groupAttr!K66)</f>
        <v/>
      </c>
      <c r="N66" t="str">
        <f>IF(groupAttr!L66=0,"",groupAttr!L66)</f>
        <v/>
      </c>
      <c r="O66" t="str">
        <f>IF(groupAttr!M66=0,"",groupAttr!M66)</f>
        <v/>
      </c>
      <c r="P66" t="str">
        <f>IF(groupAttr!N66=0,"",groupAttr!N66)</f>
        <v/>
      </c>
      <c r="Q66" t="str">
        <f>IF(groupAttr!O66=0,"",groupAttr!O66)</f>
        <v/>
      </c>
      <c r="R66" t="str">
        <f>IF(groupAttr!P66=0,"",groupAttr!P66)</f>
        <v/>
      </c>
      <c r="S66" t="str">
        <f>IF(groupAttr!Q66=0,"",groupAttr!Q66)</f>
        <v/>
      </c>
      <c r="T66" t="str">
        <f>IF(groupAttr!R66=0,"",groupAttr!R66)</f>
        <v/>
      </c>
      <c r="U66" t="str">
        <f>IF(groupAttr!S66=0,"",groupAttr!S66)</f>
        <v/>
      </c>
      <c r="V66" t="str">
        <f>IF(groupAttr!T66=0,"",groupAttr!T66)</f>
        <v/>
      </c>
      <c r="W66" t="str">
        <f>IF(groupAttr!U66=0,"",groupAttr!U66)</f>
        <v/>
      </c>
      <c r="X66" t="str">
        <f>IF(groupAttr!V66=0,"",groupAttr!V66)</f>
        <v/>
      </c>
      <c r="Y66" t="str">
        <f>IF(groupAttr!W66=0,"",groupAttr!W66)</f>
        <v/>
      </c>
      <c r="Z66" t="str">
        <f>IF(groupAttr!X66=0,"",groupAttr!X66)</f>
        <v/>
      </c>
      <c r="AA66">
        <f>IF(groupAttr!Y66=0,"",groupAttr!Y66)</f>
        <v>3</v>
      </c>
      <c r="AB66">
        <f>IF(groupAttr!Z66=0,"",groupAttr!Z66)</f>
        <v>3</v>
      </c>
      <c r="AC66" t="str">
        <f>IF(groupAttr!AA66=0,"",groupAttr!AA66)</f>
        <v/>
      </c>
      <c r="AD66" t="str">
        <f>IF(groupAttr!AB66=0,"",groupAttr!AB66)</f>
        <v/>
      </c>
      <c r="AE66" t="str">
        <f>IF(groupAttr!AC66=0,"",groupAttr!AC66)</f>
        <v/>
      </c>
      <c r="AF66" t="str">
        <f>IF(groupAttr!AD66=0,"",groupAttr!AD66)</f>
        <v/>
      </c>
      <c r="AG66" t="str">
        <f>IF(groupAttr!AE66=0,"",groupAttr!AE66)</f>
        <v/>
      </c>
      <c r="AH66" t="str">
        <f>IF(groupAttr!AF66=0,"",groupAttr!AF66)</f>
        <v/>
      </c>
      <c r="AI66" t="str">
        <f>IF(groupAttr!AG66=0,"",groupAttr!AG66)</f>
        <v/>
      </c>
      <c r="AJ66" t="str">
        <f>IF(groupAttr!AH66=0,"",groupAttr!AH66)</f>
        <v/>
      </c>
      <c r="AK66" t="str">
        <f>IF(groupAttr!AI66=0,"",groupAttr!AI66)</f>
        <v/>
      </c>
      <c r="AL66" t="str">
        <f>IF(groupAttr!AJ66=0,"",groupAttr!AJ66)</f>
        <v/>
      </c>
      <c r="AM66" t="str">
        <f>IF(groupAttr!AK66=0,"",groupAttr!AK66)</f>
        <v/>
      </c>
      <c r="AN66" t="str">
        <f>IF(groupAttr!AL66=0,"",groupAttr!AL66)</f>
        <v/>
      </c>
      <c r="AO66" t="str">
        <f>IF(groupAttr!AM66=0,"",groupAttr!AM66)</f>
        <v/>
      </c>
      <c r="AP66" t="str">
        <f>IF(groupAttr!AN66=0,"",groupAttr!AN66)</f>
        <v/>
      </c>
      <c r="AQ66" t="str">
        <f>IF(groupAttr!AO66=0,"",groupAttr!AO66)</f>
        <v/>
      </c>
      <c r="AR66" t="str">
        <f>IF(groupAttr!AP66=0,"",groupAttr!AP66)</f>
        <v/>
      </c>
      <c r="AS66" t="str">
        <f>IF(groupAttr!AQ66=0,"",groupAttr!AQ66)</f>
        <v/>
      </c>
      <c r="AT66" t="str">
        <f>IF(groupAttr!AR66=0,"",groupAttr!AR66)</f>
        <v/>
      </c>
      <c r="AU66" t="str">
        <f>IF(groupAttr!AS66=0,"",groupAttr!AS66)</f>
        <v/>
      </c>
      <c r="AV66" t="str">
        <f>IF(groupAttr!AT66=0,"",groupAttr!AT66)</f>
        <v/>
      </c>
      <c r="AW66" t="str">
        <f>IF(groupAttr!AU66=0,"",groupAttr!AU66)</f>
        <v/>
      </c>
      <c r="AX66" t="str">
        <f>IF(groupAttr!AV66=0,"",groupAttr!AV66)</f>
        <v/>
      </c>
      <c r="AY66" t="str">
        <f>IF(groupAttr!AW66=0,"",groupAttr!AW66)</f>
        <v/>
      </c>
      <c r="AZ66" t="str">
        <f>IF(groupAttr!AX66=0,"",groupAttr!AX66)</f>
        <v/>
      </c>
      <c r="BA66" t="str">
        <f>IF(groupAttr!AY66=0,"",groupAttr!AY66)</f>
        <v/>
      </c>
      <c r="BB66" t="str">
        <f>IF(groupAttr!AZ66=0,"",groupAttr!AZ66)</f>
        <v/>
      </c>
      <c r="BC66" t="str">
        <f>IF(groupAttr!BA66=0,"",groupAttr!BA66)</f>
        <v/>
      </c>
      <c r="BD66" t="str">
        <f>IF(groupAttr!BB66=0,"",groupAttr!BB66)</f>
        <v/>
      </c>
      <c r="BE66" t="str">
        <f>IF(groupAttr!BC66=0,"",groupAttr!BC66)</f>
        <v/>
      </c>
      <c r="BF66" t="str">
        <f>IF(groupAttr!BD66=0,"",groupAttr!BD66)</f>
        <v/>
      </c>
      <c r="BG66" t="str">
        <f>IF(groupAttr!BE66=0,"",groupAttr!BE66)</f>
        <v/>
      </c>
      <c r="BH66" t="str">
        <f>IF(groupAttr!BF66=0,"",groupAttr!BF66)</f>
        <v/>
      </c>
      <c r="BI66" t="str">
        <f>IF(groupAttr!BG66=0,"",groupAttr!BG66)</f>
        <v/>
      </c>
      <c r="BJ66" t="str">
        <f>IF(groupAttr!BH66=0,"",groupAttr!BH66)</f>
        <v/>
      </c>
      <c r="BK66" t="str">
        <f>IF(groupAttr!BI66=0,"",groupAttr!BI66)</f>
        <v/>
      </c>
      <c r="BL66" t="str">
        <f>IF(groupAttr!BJ66=0,"",groupAttr!BJ66)</f>
        <v/>
      </c>
      <c r="BM66" t="str">
        <f>IF(groupAttr!BK66=0,"",groupAttr!BK66)</f>
        <v/>
      </c>
      <c r="BN66" t="str">
        <f>IF(groupAttr!BL66=0,"",groupAttr!BL66)</f>
        <v/>
      </c>
    </row>
    <row r="67" spans="1:66" x14ac:dyDescent="0.2">
      <c r="A67" t="str">
        <f>IF(B67=0,"", CONCATENATE("223/",groupAttr!B67,"|",groupText!V67,"|",groupText!AA67,":\-\",D67,D68,D69,D70,D71))</f>
        <v/>
      </c>
      <c r="B67">
        <v>0</v>
      </c>
      <c r="C67" t="str">
        <f>groupAttr!B67</f>
        <v>稀有时装套装</v>
      </c>
      <c r="D67" t="str">
        <f>"250/穿戴["&amp;groupAttr!C67&amp;"]件效果\" &amp;E67</f>
        <v>250/穿戴[8]件效果\255/MaxHp:  +7%\255/MaxMp:  +7%\255/全属性: +12%\</v>
      </c>
      <c r="E67" t="s">
        <v>2054</v>
      </c>
      <c r="F67">
        <f>IF(groupAttr!D67=0,"",groupAttr!D67)</f>
        <v>7</v>
      </c>
      <c r="G67">
        <f>IF(groupAttr!E67=0,"",groupAttr!E67)</f>
        <v>7</v>
      </c>
      <c r="H67" t="str">
        <f>IF(groupAttr!F67=0,"",groupAttr!F67)</f>
        <v/>
      </c>
      <c r="I67" t="str">
        <f>IF(groupAttr!G67=0,"",groupAttr!G67)</f>
        <v/>
      </c>
      <c r="J67" t="str">
        <f>IF(groupAttr!H67=0,"",groupAttr!H67)</f>
        <v/>
      </c>
      <c r="K67" t="str">
        <f>IF(groupAttr!I67=0,"",groupAttr!I67)</f>
        <v/>
      </c>
      <c r="L67" t="str">
        <f>IF(groupAttr!J67=0,"",groupAttr!J67)</f>
        <v/>
      </c>
      <c r="M67" t="str">
        <f>IF(groupAttr!K67=0,"",groupAttr!K67)</f>
        <v/>
      </c>
      <c r="N67">
        <f>IF(groupAttr!L67=0,"",groupAttr!L67)</f>
        <v>12</v>
      </c>
      <c r="O67">
        <f>IF(groupAttr!M67=0,"",groupAttr!M67)</f>
        <v>12</v>
      </c>
      <c r="P67">
        <f>IF(groupAttr!N67=0,"",groupAttr!N67)</f>
        <v>12</v>
      </c>
      <c r="Q67">
        <f>IF(groupAttr!O67=0,"",groupAttr!O67)</f>
        <v>12</v>
      </c>
      <c r="R67">
        <f>IF(groupAttr!P67=0,"",groupAttr!P67)</f>
        <v>12</v>
      </c>
      <c r="S67">
        <f>IF(groupAttr!Q67=0,"",groupAttr!Q67)</f>
        <v>12</v>
      </c>
      <c r="T67" t="str">
        <f>IF(groupAttr!R67=0,"",groupAttr!R67)</f>
        <v/>
      </c>
      <c r="U67" t="str">
        <f>IF(groupAttr!S67=0,"",groupAttr!S67)</f>
        <v/>
      </c>
      <c r="V67" t="str">
        <f>IF(groupAttr!T67=0,"",groupAttr!T67)</f>
        <v/>
      </c>
      <c r="W67" t="str">
        <f>IF(groupAttr!U67=0,"",groupAttr!U67)</f>
        <v/>
      </c>
      <c r="X67" t="str">
        <f>IF(groupAttr!V67=0,"",groupAttr!V67)</f>
        <v/>
      </c>
      <c r="Y67" t="str">
        <f>IF(groupAttr!W67=0,"",groupAttr!W67)</f>
        <v/>
      </c>
      <c r="Z67" t="str">
        <f>IF(groupAttr!X67=0,"",groupAttr!X67)</f>
        <v/>
      </c>
      <c r="AA67" t="str">
        <f>IF(groupAttr!Y67=0,"",groupAttr!Y67)</f>
        <v/>
      </c>
      <c r="AB67" t="str">
        <f>IF(groupAttr!Z67=0,"",groupAttr!Z67)</f>
        <v/>
      </c>
      <c r="AC67" t="str">
        <f>IF(groupAttr!AA67=0,"",groupAttr!AA67)</f>
        <v/>
      </c>
      <c r="AD67" t="str">
        <f>IF(groupAttr!AB67=0,"",groupAttr!AB67)</f>
        <v/>
      </c>
      <c r="AE67" t="str">
        <f>IF(groupAttr!AC67=0,"",groupAttr!AC67)</f>
        <v/>
      </c>
      <c r="AF67" t="str">
        <f>IF(groupAttr!AD67=0,"",groupAttr!AD67)</f>
        <v/>
      </c>
      <c r="AG67" t="str">
        <f>IF(groupAttr!AE67=0,"",groupAttr!AE67)</f>
        <v/>
      </c>
      <c r="AH67" t="str">
        <f>IF(groupAttr!AF67=0,"",groupAttr!AF67)</f>
        <v/>
      </c>
      <c r="AI67" t="str">
        <f>IF(groupAttr!AG67=0,"",groupAttr!AG67)</f>
        <v/>
      </c>
      <c r="AJ67" t="str">
        <f>IF(groupAttr!AH67=0,"",groupAttr!AH67)</f>
        <v/>
      </c>
      <c r="AK67" t="str">
        <f>IF(groupAttr!AI67=0,"",groupAttr!AI67)</f>
        <v/>
      </c>
      <c r="AL67" t="str">
        <f>IF(groupAttr!AJ67=0,"",groupAttr!AJ67)</f>
        <v/>
      </c>
      <c r="AM67" t="str">
        <f>IF(groupAttr!AK67=0,"",groupAttr!AK67)</f>
        <v/>
      </c>
      <c r="AN67" t="str">
        <f>IF(groupAttr!AL67=0,"",groupAttr!AL67)</f>
        <v/>
      </c>
      <c r="AO67" t="str">
        <f>IF(groupAttr!AM67=0,"",groupAttr!AM67)</f>
        <v/>
      </c>
      <c r="AP67" t="str">
        <f>IF(groupAttr!AN67=0,"",groupAttr!AN67)</f>
        <v/>
      </c>
      <c r="AQ67" t="str">
        <f>IF(groupAttr!AO67=0,"",groupAttr!AO67)</f>
        <v/>
      </c>
      <c r="AR67" t="str">
        <f>IF(groupAttr!AP67=0,"",groupAttr!AP67)</f>
        <v/>
      </c>
      <c r="AS67" t="str">
        <f>IF(groupAttr!AQ67=0,"",groupAttr!AQ67)</f>
        <v/>
      </c>
      <c r="AT67" t="str">
        <f>IF(groupAttr!AR67=0,"",groupAttr!AR67)</f>
        <v/>
      </c>
      <c r="AU67" t="str">
        <f>IF(groupAttr!AS67=0,"",groupAttr!AS67)</f>
        <v/>
      </c>
      <c r="AV67" t="str">
        <f>IF(groupAttr!AT67=0,"",groupAttr!AT67)</f>
        <v/>
      </c>
      <c r="AW67" t="str">
        <f>IF(groupAttr!AU67=0,"",groupAttr!AU67)</f>
        <v/>
      </c>
      <c r="AX67" t="str">
        <f>IF(groupAttr!AV67=0,"",groupAttr!AV67)</f>
        <v/>
      </c>
      <c r="AY67" t="str">
        <f>IF(groupAttr!AW67=0,"",groupAttr!AW67)</f>
        <v/>
      </c>
      <c r="AZ67" t="str">
        <f>IF(groupAttr!AX67=0,"",groupAttr!AX67)</f>
        <v/>
      </c>
      <c r="BA67" t="str">
        <f>IF(groupAttr!AY67=0,"",groupAttr!AY67)</f>
        <v/>
      </c>
      <c r="BB67" t="str">
        <f>IF(groupAttr!AZ67=0,"",groupAttr!AZ67)</f>
        <v/>
      </c>
      <c r="BC67" t="str">
        <f>IF(groupAttr!BA67=0,"",groupAttr!BA67)</f>
        <v/>
      </c>
      <c r="BD67" t="str">
        <f>IF(groupAttr!BB67=0,"",groupAttr!BB67)</f>
        <v/>
      </c>
      <c r="BE67" t="str">
        <f>IF(groupAttr!BC67=0,"",groupAttr!BC67)</f>
        <v/>
      </c>
      <c r="BF67" t="str">
        <f>IF(groupAttr!BD67=0,"",groupAttr!BD67)</f>
        <v/>
      </c>
      <c r="BG67" t="str">
        <f>IF(groupAttr!BE67=0,"",groupAttr!BE67)</f>
        <v/>
      </c>
      <c r="BH67" t="str">
        <f>IF(groupAttr!BF67=0,"",groupAttr!BF67)</f>
        <v/>
      </c>
      <c r="BI67" t="str">
        <f>IF(groupAttr!BG67=0,"",groupAttr!BG67)</f>
        <v/>
      </c>
      <c r="BJ67" t="str">
        <f>IF(groupAttr!BH67=0,"",groupAttr!BH67)</f>
        <v/>
      </c>
      <c r="BK67" t="str">
        <f>IF(groupAttr!BI67=0,"",groupAttr!BI67)</f>
        <v/>
      </c>
      <c r="BL67" t="str">
        <f>IF(groupAttr!BJ67=0,"",groupAttr!BJ67)</f>
        <v/>
      </c>
      <c r="BM67" t="str">
        <f>IF(groupAttr!BK67=0,"",groupAttr!BK67)</f>
        <v/>
      </c>
      <c r="BN67" t="str">
        <f>IF(groupAttr!BL67=0,"",groupAttr!BL67)</f>
        <v/>
      </c>
    </row>
    <row r="68" spans="1:66" x14ac:dyDescent="0.2">
      <c r="A68" t="str">
        <f>IF(B68=0,"", CONCATENATE("223/",groupAttr!B68,"|",groupText!V68,"|",groupText!AA68,":\-\",D68))</f>
        <v>223/特戒守护|4|151/麻痹戒指+1|151/护身戒指+1|151/复活戒指+1|151/魔道麻痹戒指+1:\-\250/穿戴[2]件效果\255/全属性: +5%\</v>
      </c>
      <c r="B68">
        <f>groupAttr!A68</f>
        <v>126</v>
      </c>
      <c r="C68" t="str">
        <f>groupAttr!B68</f>
        <v>特戒守护</v>
      </c>
      <c r="D68" t="str">
        <f>"250/穿戴["&amp;groupAttr!C68&amp;"]件效果\" &amp;E68</f>
        <v>250/穿戴[2]件效果\255/全属性: +5%\</v>
      </c>
      <c r="E68" t="s">
        <v>1997</v>
      </c>
      <c r="F68" t="str">
        <f>IF(groupAttr!D68=0,"",groupAttr!D68)</f>
        <v/>
      </c>
      <c r="G68" t="str">
        <f>IF(groupAttr!E68=0,"",groupAttr!E68)</f>
        <v/>
      </c>
      <c r="H68" t="str">
        <f>IF(groupAttr!F68=0,"",groupAttr!F68)</f>
        <v/>
      </c>
      <c r="I68" t="str">
        <f>IF(groupAttr!G68=0,"",groupAttr!G68)</f>
        <v/>
      </c>
      <c r="J68" t="str">
        <f>IF(groupAttr!H68=0,"",groupAttr!H68)</f>
        <v/>
      </c>
      <c r="K68" t="str">
        <f>IF(groupAttr!I68=0,"",groupAttr!I68)</f>
        <v/>
      </c>
      <c r="L68" t="str">
        <f>IF(groupAttr!J68=0,"",groupAttr!J68)</f>
        <v/>
      </c>
      <c r="M68" t="str">
        <f>IF(groupAttr!K68=0,"",groupAttr!K68)</f>
        <v/>
      </c>
      <c r="N68">
        <f>IF(groupAttr!L68=0,"",groupAttr!L68)</f>
        <v>5</v>
      </c>
      <c r="O68">
        <f>IF(groupAttr!M68=0,"",groupAttr!M68)</f>
        <v>5</v>
      </c>
      <c r="P68">
        <f>IF(groupAttr!N68=0,"",groupAttr!N68)</f>
        <v>5</v>
      </c>
      <c r="Q68">
        <f>IF(groupAttr!O68=0,"",groupAttr!O68)</f>
        <v>5</v>
      </c>
      <c r="R68">
        <f>IF(groupAttr!P68=0,"",groupAttr!P68)</f>
        <v>5</v>
      </c>
      <c r="S68">
        <f>IF(groupAttr!Q68=0,"",groupAttr!Q68)</f>
        <v>5</v>
      </c>
      <c r="T68" t="str">
        <f>IF(groupAttr!R68=0,"",groupAttr!R68)</f>
        <v/>
      </c>
      <c r="U68" t="str">
        <f>IF(groupAttr!S68=0,"",groupAttr!S68)</f>
        <v/>
      </c>
      <c r="V68" t="str">
        <f>IF(groupAttr!T68=0,"",groupAttr!T68)</f>
        <v/>
      </c>
      <c r="W68" t="str">
        <f>IF(groupAttr!U68=0,"",groupAttr!U68)</f>
        <v/>
      </c>
      <c r="X68" t="str">
        <f>IF(groupAttr!V68=0,"",groupAttr!V68)</f>
        <v/>
      </c>
      <c r="Y68" t="str">
        <f>IF(groupAttr!W68=0,"",groupAttr!W68)</f>
        <v/>
      </c>
      <c r="Z68" t="str">
        <f>IF(groupAttr!X68=0,"",groupAttr!X68)</f>
        <v/>
      </c>
      <c r="AA68" t="str">
        <f>IF(groupAttr!Y68=0,"",groupAttr!Y68)</f>
        <v/>
      </c>
      <c r="AB68" t="str">
        <f>IF(groupAttr!Z68=0,"",groupAttr!Z68)</f>
        <v/>
      </c>
      <c r="AC68" t="str">
        <f>IF(groupAttr!AA68=0,"",groupAttr!AA68)</f>
        <v/>
      </c>
      <c r="AD68" t="str">
        <f>IF(groupAttr!AB68=0,"",groupAttr!AB68)</f>
        <v/>
      </c>
      <c r="AE68" t="str">
        <f>IF(groupAttr!AC68=0,"",groupAttr!AC68)</f>
        <v/>
      </c>
      <c r="AF68" t="str">
        <f>IF(groupAttr!AD68=0,"",groupAttr!AD68)</f>
        <v/>
      </c>
      <c r="AG68" t="str">
        <f>IF(groupAttr!AE68=0,"",groupAttr!AE68)</f>
        <v/>
      </c>
      <c r="AH68" t="str">
        <f>IF(groupAttr!AF68=0,"",groupAttr!AF68)</f>
        <v/>
      </c>
      <c r="AI68" t="str">
        <f>IF(groupAttr!AG68=0,"",groupAttr!AG68)</f>
        <v/>
      </c>
      <c r="AJ68" t="str">
        <f>IF(groupAttr!AH68=0,"",groupAttr!AH68)</f>
        <v/>
      </c>
      <c r="AK68" t="str">
        <f>IF(groupAttr!AI68=0,"",groupAttr!AI68)</f>
        <v/>
      </c>
      <c r="AL68" t="str">
        <f>IF(groupAttr!AJ68=0,"",groupAttr!AJ68)</f>
        <v/>
      </c>
      <c r="AM68" t="str">
        <f>IF(groupAttr!AK68=0,"",groupAttr!AK68)</f>
        <v/>
      </c>
      <c r="AN68" t="str">
        <f>IF(groupAttr!AL68=0,"",groupAttr!AL68)</f>
        <v/>
      </c>
      <c r="AO68" t="str">
        <f>IF(groupAttr!AM68=0,"",groupAttr!AM68)</f>
        <v/>
      </c>
      <c r="AP68" t="str">
        <f>IF(groupAttr!AN68=0,"",groupAttr!AN68)</f>
        <v/>
      </c>
      <c r="AQ68" t="str">
        <f>IF(groupAttr!AO68=0,"",groupAttr!AO68)</f>
        <v/>
      </c>
      <c r="AR68" t="str">
        <f>IF(groupAttr!AP68=0,"",groupAttr!AP68)</f>
        <v/>
      </c>
      <c r="AS68" t="str">
        <f>IF(groupAttr!AQ68=0,"",groupAttr!AQ68)</f>
        <v/>
      </c>
      <c r="AT68" t="str">
        <f>IF(groupAttr!AR68=0,"",groupAttr!AR68)</f>
        <v/>
      </c>
      <c r="AU68" t="str">
        <f>IF(groupAttr!AS68=0,"",groupAttr!AS68)</f>
        <v/>
      </c>
      <c r="AV68" t="str">
        <f>IF(groupAttr!AT68=0,"",groupAttr!AT68)</f>
        <v/>
      </c>
      <c r="AW68" t="str">
        <f>IF(groupAttr!AU68=0,"",groupAttr!AU68)</f>
        <v/>
      </c>
      <c r="AX68" t="str">
        <f>IF(groupAttr!AV68=0,"",groupAttr!AV68)</f>
        <v/>
      </c>
      <c r="AY68" t="str">
        <f>IF(groupAttr!AW68=0,"",groupAttr!AW68)</f>
        <v/>
      </c>
      <c r="AZ68" t="str">
        <f>IF(groupAttr!AX68=0,"",groupAttr!AX68)</f>
        <v/>
      </c>
      <c r="BA68" t="str">
        <f>IF(groupAttr!AY68=0,"",groupAttr!AY68)</f>
        <v/>
      </c>
      <c r="BB68" t="str">
        <f>IF(groupAttr!AZ68=0,"",groupAttr!AZ68)</f>
        <v/>
      </c>
      <c r="BC68" t="str">
        <f>IF(groupAttr!BA68=0,"",groupAttr!BA68)</f>
        <v/>
      </c>
      <c r="BD68" t="str">
        <f>IF(groupAttr!BB68=0,"",groupAttr!BB68)</f>
        <v/>
      </c>
      <c r="BE68" t="str">
        <f>IF(groupAttr!BC68=0,"",groupAttr!BC68)</f>
        <v/>
      </c>
      <c r="BF68" t="str">
        <f>IF(groupAttr!BD68=0,"",groupAttr!BD68)</f>
        <v/>
      </c>
      <c r="BG68" t="str">
        <f>IF(groupAttr!BE68=0,"",groupAttr!BE68)</f>
        <v/>
      </c>
      <c r="BH68" t="str">
        <f>IF(groupAttr!BF68=0,"",groupAttr!BF68)</f>
        <v/>
      </c>
      <c r="BI68" t="str">
        <f>IF(groupAttr!BG68=0,"",groupAttr!BG68)</f>
        <v/>
      </c>
      <c r="BJ68" t="str">
        <f>IF(groupAttr!BH68=0,"",groupAttr!BH68)</f>
        <v/>
      </c>
      <c r="BK68" t="str">
        <f>IF(groupAttr!BI68=0,"",groupAttr!BI68)</f>
        <v/>
      </c>
      <c r="BL68" t="str">
        <f>IF(groupAttr!BJ68=0,"",groupAttr!BJ68)</f>
        <v/>
      </c>
      <c r="BM68" t="str">
        <f>IF(groupAttr!BK68=0,"",groupAttr!BK68)</f>
        <v/>
      </c>
      <c r="BN68" t="str">
        <f>IF(groupAttr!BL68=0,"",groupAttr!BL68)</f>
        <v/>
      </c>
    </row>
    <row r="69" spans="1:66" x14ac:dyDescent="0.2">
      <c r="A69" t="str">
        <f>IF(B69=0,"", CONCATENATE("223/",groupAttr!B69,"|",groupText!V69,"|",groupText!AA69,":\-\",D69))</f>
        <v>223/特戒守护|4|151/麻痹戒指+2|151/护身戒指+2|151/复活戒指+2|151/魔道麻痹戒指+2:\-\250/穿戴[2]件效果\255/全属性: +5%\</v>
      </c>
      <c r="B69">
        <f>groupAttr!A69</f>
        <v>127</v>
      </c>
      <c r="C69" t="str">
        <f>groupAttr!B69</f>
        <v>特戒守护</v>
      </c>
      <c r="D69" t="str">
        <f>"250/穿戴["&amp;groupAttr!C69&amp;"]件效果\" &amp;E69</f>
        <v>250/穿戴[2]件效果\255/全属性: +5%\</v>
      </c>
      <c r="E69" t="s">
        <v>1997</v>
      </c>
      <c r="F69" t="str">
        <f>IF(groupAttr!D69=0,"",groupAttr!D69)</f>
        <v/>
      </c>
      <c r="G69" t="str">
        <f>IF(groupAttr!E69=0,"",groupAttr!E69)</f>
        <v/>
      </c>
      <c r="H69" t="str">
        <f>IF(groupAttr!F69=0,"",groupAttr!F69)</f>
        <v/>
      </c>
      <c r="I69" t="str">
        <f>IF(groupAttr!G69=0,"",groupAttr!G69)</f>
        <v/>
      </c>
      <c r="J69" t="str">
        <f>IF(groupAttr!H69=0,"",groupAttr!H69)</f>
        <v/>
      </c>
      <c r="K69" t="str">
        <f>IF(groupAttr!I69=0,"",groupAttr!I69)</f>
        <v/>
      </c>
      <c r="L69" t="str">
        <f>IF(groupAttr!J69=0,"",groupAttr!J69)</f>
        <v/>
      </c>
      <c r="M69" t="str">
        <f>IF(groupAttr!K69=0,"",groupAttr!K69)</f>
        <v/>
      </c>
      <c r="N69">
        <f>IF(groupAttr!L69=0,"",groupAttr!L69)</f>
        <v>5</v>
      </c>
      <c r="O69">
        <f>IF(groupAttr!M69=0,"",groupAttr!M69)</f>
        <v>5</v>
      </c>
      <c r="P69">
        <f>IF(groupAttr!N69=0,"",groupAttr!N69)</f>
        <v>5</v>
      </c>
      <c r="Q69">
        <f>IF(groupAttr!O69=0,"",groupAttr!O69)</f>
        <v>5</v>
      </c>
      <c r="R69">
        <f>IF(groupAttr!P69=0,"",groupAttr!P69)</f>
        <v>5</v>
      </c>
      <c r="S69">
        <f>IF(groupAttr!Q69=0,"",groupAttr!Q69)</f>
        <v>5</v>
      </c>
      <c r="T69" t="str">
        <f>IF(groupAttr!R69=0,"",groupAttr!R69)</f>
        <v/>
      </c>
      <c r="U69" t="str">
        <f>IF(groupAttr!S69=0,"",groupAttr!S69)</f>
        <v/>
      </c>
      <c r="V69" t="str">
        <f>IF(groupAttr!T69=0,"",groupAttr!T69)</f>
        <v/>
      </c>
      <c r="W69" t="str">
        <f>IF(groupAttr!U69=0,"",groupAttr!U69)</f>
        <v/>
      </c>
      <c r="X69" t="str">
        <f>IF(groupAttr!V69=0,"",groupAttr!V69)</f>
        <v/>
      </c>
      <c r="Y69" t="str">
        <f>IF(groupAttr!W69=0,"",groupAttr!W69)</f>
        <v/>
      </c>
      <c r="Z69" t="str">
        <f>IF(groupAttr!X69=0,"",groupAttr!X69)</f>
        <v/>
      </c>
      <c r="AA69" t="str">
        <f>IF(groupAttr!Y69=0,"",groupAttr!Y69)</f>
        <v/>
      </c>
      <c r="AB69" t="str">
        <f>IF(groupAttr!Z69=0,"",groupAttr!Z69)</f>
        <v/>
      </c>
      <c r="AC69" t="str">
        <f>IF(groupAttr!AA69=0,"",groupAttr!AA69)</f>
        <v/>
      </c>
      <c r="AD69" t="str">
        <f>IF(groupAttr!AB69=0,"",groupAttr!AB69)</f>
        <v/>
      </c>
      <c r="AE69" t="str">
        <f>IF(groupAttr!AC69=0,"",groupAttr!AC69)</f>
        <v/>
      </c>
      <c r="AF69" t="str">
        <f>IF(groupAttr!AD69=0,"",groupAttr!AD69)</f>
        <v/>
      </c>
      <c r="AG69" t="str">
        <f>IF(groupAttr!AE69=0,"",groupAttr!AE69)</f>
        <v/>
      </c>
      <c r="AH69" t="str">
        <f>IF(groupAttr!AF69=0,"",groupAttr!AF69)</f>
        <v/>
      </c>
      <c r="AI69" t="str">
        <f>IF(groupAttr!AG69=0,"",groupAttr!AG69)</f>
        <v/>
      </c>
      <c r="AJ69" t="str">
        <f>IF(groupAttr!AH69=0,"",groupAttr!AH69)</f>
        <v/>
      </c>
      <c r="AK69" t="str">
        <f>IF(groupAttr!AI69=0,"",groupAttr!AI69)</f>
        <v/>
      </c>
      <c r="AL69" t="str">
        <f>IF(groupAttr!AJ69=0,"",groupAttr!AJ69)</f>
        <v/>
      </c>
      <c r="AM69" t="str">
        <f>IF(groupAttr!AK69=0,"",groupAttr!AK69)</f>
        <v/>
      </c>
      <c r="AN69" t="str">
        <f>IF(groupAttr!AL69=0,"",groupAttr!AL69)</f>
        <v/>
      </c>
      <c r="AO69" t="str">
        <f>IF(groupAttr!AM69=0,"",groupAttr!AM69)</f>
        <v/>
      </c>
      <c r="AP69" t="str">
        <f>IF(groupAttr!AN69=0,"",groupAttr!AN69)</f>
        <v/>
      </c>
      <c r="AQ69" t="str">
        <f>IF(groupAttr!AO69=0,"",groupAttr!AO69)</f>
        <v/>
      </c>
      <c r="AR69" t="str">
        <f>IF(groupAttr!AP69=0,"",groupAttr!AP69)</f>
        <v/>
      </c>
      <c r="AS69" t="str">
        <f>IF(groupAttr!AQ69=0,"",groupAttr!AQ69)</f>
        <v/>
      </c>
      <c r="AT69" t="str">
        <f>IF(groupAttr!AR69=0,"",groupAttr!AR69)</f>
        <v/>
      </c>
      <c r="AU69" t="str">
        <f>IF(groupAttr!AS69=0,"",groupAttr!AS69)</f>
        <v/>
      </c>
      <c r="AV69" t="str">
        <f>IF(groupAttr!AT69=0,"",groupAttr!AT69)</f>
        <v/>
      </c>
      <c r="AW69" t="str">
        <f>IF(groupAttr!AU69=0,"",groupAttr!AU69)</f>
        <v/>
      </c>
      <c r="AX69" t="str">
        <f>IF(groupAttr!AV69=0,"",groupAttr!AV69)</f>
        <v/>
      </c>
      <c r="AY69" t="str">
        <f>IF(groupAttr!AW69=0,"",groupAttr!AW69)</f>
        <v/>
      </c>
      <c r="AZ69" t="str">
        <f>IF(groupAttr!AX69=0,"",groupAttr!AX69)</f>
        <v/>
      </c>
      <c r="BA69" t="str">
        <f>IF(groupAttr!AY69=0,"",groupAttr!AY69)</f>
        <v/>
      </c>
      <c r="BB69" t="str">
        <f>IF(groupAttr!AZ69=0,"",groupAttr!AZ69)</f>
        <v/>
      </c>
      <c r="BC69" t="str">
        <f>IF(groupAttr!BA69=0,"",groupAttr!BA69)</f>
        <v/>
      </c>
      <c r="BD69" t="str">
        <f>IF(groupAttr!BB69=0,"",groupAttr!BB69)</f>
        <v/>
      </c>
      <c r="BE69" t="str">
        <f>IF(groupAttr!BC69=0,"",groupAttr!BC69)</f>
        <v/>
      </c>
      <c r="BF69" t="str">
        <f>IF(groupAttr!BD69=0,"",groupAttr!BD69)</f>
        <v/>
      </c>
      <c r="BG69" t="str">
        <f>IF(groupAttr!BE69=0,"",groupAttr!BE69)</f>
        <v/>
      </c>
      <c r="BH69" t="str">
        <f>IF(groupAttr!BF69=0,"",groupAttr!BF69)</f>
        <v/>
      </c>
      <c r="BI69" t="str">
        <f>IF(groupAttr!BG69=0,"",groupAttr!BG69)</f>
        <v/>
      </c>
      <c r="BJ69" t="str">
        <f>IF(groupAttr!BH69=0,"",groupAttr!BH69)</f>
        <v/>
      </c>
      <c r="BK69" t="str">
        <f>IF(groupAttr!BI69=0,"",groupAttr!BI69)</f>
        <v/>
      </c>
      <c r="BL69" t="str">
        <f>IF(groupAttr!BJ69=0,"",groupAttr!BJ69)</f>
        <v/>
      </c>
      <c r="BM69" t="str">
        <f>IF(groupAttr!BK69=0,"",groupAttr!BK69)</f>
        <v/>
      </c>
      <c r="BN69" t="str">
        <f>IF(groupAttr!BL69=0,"",groupAttr!BL69)</f>
        <v/>
      </c>
    </row>
    <row r="70" spans="1:66" x14ac:dyDescent="0.2">
      <c r="A70" t="str">
        <f>IF(B70=0,"", CONCATENATE("223/",groupAttr!B70,"|",groupText!V70,"|",groupText!AA70,":\-\",D70))</f>
        <v>223/特戒守护|4|151/麻痹戒指+3|151/护身戒指+3|151/复活戒指+3|151/魔道麻痹戒指+3:\-\250/穿戴[2]件效果\255/全属性: +5%\</v>
      </c>
      <c r="B70">
        <f>groupAttr!A70</f>
        <v>128</v>
      </c>
      <c r="C70" t="str">
        <f>groupAttr!B70</f>
        <v>特戒守护</v>
      </c>
      <c r="D70" t="str">
        <f>"250/穿戴["&amp;groupAttr!C70&amp;"]件效果\" &amp;E70</f>
        <v>250/穿戴[2]件效果\255/全属性: +5%\</v>
      </c>
      <c r="E70" t="s">
        <v>1996</v>
      </c>
      <c r="F70" t="str">
        <f>IF(groupAttr!D70=0,"",groupAttr!D70)</f>
        <v/>
      </c>
      <c r="G70" t="str">
        <f>IF(groupAttr!E70=0,"",groupAttr!E70)</f>
        <v/>
      </c>
      <c r="H70" t="str">
        <f>IF(groupAttr!F70=0,"",groupAttr!F70)</f>
        <v/>
      </c>
      <c r="I70" t="str">
        <f>IF(groupAttr!G70=0,"",groupAttr!G70)</f>
        <v/>
      </c>
      <c r="J70" t="str">
        <f>IF(groupAttr!H70=0,"",groupAttr!H70)</f>
        <v/>
      </c>
      <c r="K70" t="str">
        <f>IF(groupAttr!I70=0,"",groupAttr!I70)</f>
        <v/>
      </c>
      <c r="L70" t="str">
        <f>IF(groupAttr!J70=0,"",groupAttr!J70)</f>
        <v/>
      </c>
      <c r="M70" t="str">
        <f>IF(groupAttr!K70=0,"",groupAttr!K70)</f>
        <v/>
      </c>
      <c r="N70">
        <f>IF(groupAttr!L70=0,"",groupAttr!L70)</f>
        <v>5</v>
      </c>
      <c r="O70">
        <f>IF(groupAttr!M70=0,"",groupAttr!M70)</f>
        <v>5</v>
      </c>
      <c r="P70">
        <f>IF(groupAttr!N70=0,"",groupAttr!N70)</f>
        <v>5</v>
      </c>
      <c r="Q70">
        <f>IF(groupAttr!O70=0,"",groupAttr!O70)</f>
        <v>5</v>
      </c>
      <c r="R70">
        <f>IF(groupAttr!P70=0,"",groupAttr!P70)</f>
        <v>5</v>
      </c>
      <c r="S70">
        <f>IF(groupAttr!Q70=0,"",groupAttr!Q70)</f>
        <v>5</v>
      </c>
      <c r="T70" t="str">
        <f>IF(groupAttr!R70=0,"",groupAttr!R70)</f>
        <v/>
      </c>
      <c r="U70" t="str">
        <f>IF(groupAttr!S70=0,"",groupAttr!S70)</f>
        <v/>
      </c>
      <c r="V70" t="str">
        <f>IF(groupAttr!T70=0,"",groupAttr!T70)</f>
        <v/>
      </c>
      <c r="W70" t="str">
        <f>IF(groupAttr!U70=0,"",groupAttr!U70)</f>
        <v/>
      </c>
      <c r="X70" t="str">
        <f>IF(groupAttr!V70=0,"",groupAttr!V70)</f>
        <v/>
      </c>
      <c r="Y70" t="str">
        <f>IF(groupAttr!W70=0,"",groupAttr!W70)</f>
        <v/>
      </c>
      <c r="Z70" t="str">
        <f>IF(groupAttr!X70=0,"",groupAttr!X70)</f>
        <v/>
      </c>
      <c r="AA70" t="str">
        <f>IF(groupAttr!Y70=0,"",groupAttr!Y70)</f>
        <v/>
      </c>
      <c r="AB70" t="str">
        <f>IF(groupAttr!Z70=0,"",groupAttr!Z70)</f>
        <v/>
      </c>
      <c r="AC70" t="str">
        <f>IF(groupAttr!AA70=0,"",groupAttr!AA70)</f>
        <v/>
      </c>
      <c r="AD70" t="str">
        <f>IF(groupAttr!AB70=0,"",groupAttr!AB70)</f>
        <v/>
      </c>
      <c r="AE70" t="str">
        <f>IF(groupAttr!AC70=0,"",groupAttr!AC70)</f>
        <v/>
      </c>
      <c r="AF70" t="str">
        <f>IF(groupAttr!AD70=0,"",groupAttr!AD70)</f>
        <v/>
      </c>
      <c r="AG70" t="str">
        <f>IF(groupAttr!AE70=0,"",groupAttr!AE70)</f>
        <v/>
      </c>
      <c r="AH70" t="str">
        <f>IF(groupAttr!AF70=0,"",groupAttr!AF70)</f>
        <v/>
      </c>
      <c r="AI70" t="str">
        <f>IF(groupAttr!AG70=0,"",groupAttr!AG70)</f>
        <v/>
      </c>
      <c r="AJ70" t="str">
        <f>IF(groupAttr!AH70=0,"",groupAttr!AH70)</f>
        <v/>
      </c>
      <c r="AK70" t="str">
        <f>IF(groupAttr!AI70=0,"",groupAttr!AI70)</f>
        <v/>
      </c>
      <c r="AL70" t="str">
        <f>IF(groupAttr!AJ70=0,"",groupAttr!AJ70)</f>
        <v/>
      </c>
      <c r="AM70" t="str">
        <f>IF(groupAttr!AK70=0,"",groupAttr!AK70)</f>
        <v/>
      </c>
      <c r="AN70" t="str">
        <f>IF(groupAttr!AL70=0,"",groupAttr!AL70)</f>
        <v/>
      </c>
      <c r="AO70" t="str">
        <f>IF(groupAttr!AM70=0,"",groupAttr!AM70)</f>
        <v/>
      </c>
      <c r="AP70" t="str">
        <f>IF(groupAttr!AN70=0,"",groupAttr!AN70)</f>
        <v/>
      </c>
      <c r="AQ70" t="str">
        <f>IF(groupAttr!AO70=0,"",groupAttr!AO70)</f>
        <v/>
      </c>
      <c r="AR70" t="str">
        <f>IF(groupAttr!AP70=0,"",groupAttr!AP70)</f>
        <v/>
      </c>
      <c r="AS70" t="str">
        <f>IF(groupAttr!AQ70=0,"",groupAttr!AQ70)</f>
        <v/>
      </c>
      <c r="AT70" t="str">
        <f>IF(groupAttr!AR70=0,"",groupAttr!AR70)</f>
        <v/>
      </c>
      <c r="AU70" t="str">
        <f>IF(groupAttr!AS70=0,"",groupAttr!AS70)</f>
        <v/>
      </c>
      <c r="AV70" t="str">
        <f>IF(groupAttr!AT70=0,"",groupAttr!AT70)</f>
        <v/>
      </c>
      <c r="AW70" t="str">
        <f>IF(groupAttr!AU70=0,"",groupAttr!AU70)</f>
        <v/>
      </c>
      <c r="AX70" t="str">
        <f>IF(groupAttr!AV70=0,"",groupAttr!AV70)</f>
        <v/>
      </c>
      <c r="AY70" t="str">
        <f>IF(groupAttr!AW70=0,"",groupAttr!AW70)</f>
        <v/>
      </c>
      <c r="AZ70" t="str">
        <f>IF(groupAttr!AX70=0,"",groupAttr!AX70)</f>
        <v/>
      </c>
      <c r="BA70" t="str">
        <f>IF(groupAttr!AY70=0,"",groupAttr!AY70)</f>
        <v/>
      </c>
      <c r="BB70" t="str">
        <f>IF(groupAttr!AZ70=0,"",groupAttr!AZ70)</f>
        <v/>
      </c>
      <c r="BC70" t="str">
        <f>IF(groupAttr!BA70=0,"",groupAttr!BA70)</f>
        <v/>
      </c>
      <c r="BD70" t="str">
        <f>IF(groupAttr!BB70=0,"",groupAttr!BB70)</f>
        <v/>
      </c>
      <c r="BE70" t="str">
        <f>IF(groupAttr!BC70=0,"",groupAttr!BC70)</f>
        <v/>
      </c>
      <c r="BF70" t="str">
        <f>IF(groupAttr!BD70=0,"",groupAttr!BD70)</f>
        <v/>
      </c>
      <c r="BG70" t="str">
        <f>IF(groupAttr!BE70=0,"",groupAttr!BE70)</f>
        <v/>
      </c>
      <c r="BH70" t="str">
        <f>IF(groupAttr!BF70=0,"",groupAttr!BF70)</f>
        <v/>
      </c>
      <c r="BI70" t="str">
        <f>IF(groupAttr!BG70=0,"",groupAttr!BG70)</f>
        <v/>
      </c>
      <c r="BJ70" t="str">
        <f>IF(groupAttr!BH70=0,"",groupAttr!BH70)</f>
        <v/>
      </c>
      <c r="BK70" t="str">
        <f>IF(groupAttr!BI70=0,"",groupAttr!BI70)</f>
        <v/>
      </c>
      <c r="BL70" t="str">
        <f>IF(groupAttr!BJ70=0,"",groupAttr!BJ70)</f>
        <v/>
      </c>
      <c r="BM70" t="str">
        <f>IF(groupAttr!BK70=0,"",groupAttr!BK70)</f>
        <v/>
      </c>
      <c r="BN70" t="str">
        <f>IF(groupAttr!BL70=0,"",groupAttr!BL70)</f>
        <v/>
      </c>
    </row>
    <row r="71" spans="1:66" x14ac:dyDescent="0.2">
      <c r="A71" t="str">
        <f>IF(B71=0,"", CONCATENATE("223/",groupAttr!B71,"|",groupText!V71,"|",groupText!AA71,":\-\",D71))</f>
        <v>223/特戒守护|4|151/麻痹戒指+4|151/护身戒指+4|151/复活戒指+4|151/魔道麻痹戒指+4:\-\250/穿戴[2]件效果\255/全属性: +5%\</v>
      </c>
      <c r="B71">
        <f>groupAttr!A71</f>
        <v>129</v>
      </c>
      <c r="C71" t="str">
        <f>groupAttr!B71</f>
        <v>特戒守护</v>
      </c>
      <c r="D71" t="str">
        <f>"250/穿戴["&amp;groupAttr!C71&amp;"]件效果\" &amp;E71</f>
        <v>250/穿戴[2]件效果\255/全属性: +5%\</v>
      </c>
      <c r="E71" t="s">
        <v>1996</v>
      </c>
      <c r="F71" t="str">
        <f>IF(groupAttr!D71=0,"",groupAttr!D71)</f>
        <v/>
      </c>
      <c r="G71" t="str">
        <f>IF(groupAttr!E71=0,"",groupAttr!E71)</f>
        <v/>
      </c>
      <c r="H71" t="str">
        <f>IF(groupAttr!F71=0,"",groupAttr!F71)</f>
        <v/>
      </c>
      <c r="I71" t="str">
        <f>IF(groupAttr!G71=0,"",groupAttr!G71)</f>
        <v/>
      </c>
      <c r="J71" t="str">
        <f>IF(groupAttr!H71=0,"",groupAttr!H71)</f>
        <v/>
      </c>
      <c r="K71" t="str">
        <f>IF(groupAttr!I71=0,"",groupAttr!I71)</f>
        <v/>
      </c>
      <c r="L71" t="str">
        <f>IF(groupAttr!J71=0,"",groupAttr!J71)</f>
        <v/>
      </c>
      <c r="M71" t="str">
        <f>IF(groupAttr!K71=0,"",groupAttr!K71)</f>
        <v/>
      </c>
      <c r="N71">
        <f>IF(groupAttr!L71=0,"",groupAttr!L71)</f>
        <v>5</v>
      </c>
      <c r="O71">
        <f>IF(groupAttr!M71=0,"",groupAttr!M71)</f>
        <v>5</v>
      </c>
      <c r="P71">
        <f>IF(groupAttr!N71=0,"",groupAttr!N71)</f>
        <v>5</v>
      </c>
      <c r="Q71">
        <f>IF(groupAttr!O71=0,"",groupAttr!O71)</f>
        <v>5</v>
      </c>
      <c r="R71">
        <f>IF(groupAttr!P71=0,"",groupAttr!P71)</f>
        <v>5</v>
      </c>
      <c r="S71">
        <f>IF(groupAttr!Q71=0,"",groupAttr!Q71)</f>
        <v>5</v>
      </c>
      <c r="T71" t="str">
        <f>IF(groupAttr!R71=0,"",groupAttr!R71)</f>
        <v/>
      </c>
      <c r="U71" t="str">
        <f>IF(groupAttr!S71=0,"",groupAttr!S71)</f>
        <v/>
      </c>
      <c r="V71" t="str">
        <f>IF(groupAttr!T71=0,"",groupAttr!T71)</f>
        <v/>
      </c>
      <c r="W71" t="str">
        <f>IF(groupAttr!U71=0,"",groupAttr!U71)</f>
        <v/>
      </c>
      <c r="X71" t="str">
        <f>IF(groupAttr!V71=0,"",groupAttr!V71)</f>
        <v/>
      </c>
      <c r="Y71" t="str">
        <f>IF(groupAttr!W71=0,"",groupAttr!W71)</f>
        <v/>
      </c>
      <c r="Z71" t="str">
        <f>IF(groupAttr!X71=0,"",groupAttr!X71)</f>
        <v/>
      </c>
      <c r="AA71" t="str">
        <f>IF(groupAttr!Y71=0,"",groupAttr!Y71)</f>
        <v/>
      </c>
      <c r="AB71" t="str">
        <f>IF(groupAttr!Z71=0,"",groupAttr!Z71)</f>
        <v/>
      </c>
      <c r="AC71" t="str">
        <f>IF(groupAttr!AA71=0,"",groupAttr!AA71)</f>
        <v/>
      </c>
      <c r="AD71" t="str">
        <f>IF(groupAttr!AB71=0,"",groupAttr!AB71)</f>
        <v/>
      </c>
      <c r="AE71" t="str">
        <f>IF(groupAttr!AC71=0,"",groupAttr!AC71)</f>
        <v/>
      </c>
      <c r="AF71" t="str">
        <f>IF(groupAttr!AD71=0,"",groupAttr!AD71)</f>
        <v/>
      </c>
      <c r="AG71" t="str">
        <f>IF(groupAttr!AE71=0,"",groupAttr!AE71)</f>
        <v/>
      </c>
      <c r="AH71" t="str">
        <f>IF(groupAttr!AF71=0,"",groupAttr!AF71)</f>
        <v/>
      </c>
      <c r="AI71" t="str">
        <f>IF(groupAttr!AG71=0,"",groupAttr!AG71)</f>
        <v/>
      </c>
      <c r="AJ71" t="str">
        <f>IF(groupAttr!AH71=0,"",groupAttr!AH71)</f>
        <v/>
      </c>
      <c r="AK71" t="str">
        <f>IF(groupAttr!AI71=0,"",groupAttr!AI71)</f>
        <v/>
      </c>
      <c r="AL71" t="str">
        <f>IF(groupAttr!AJ71=0,"",groupAttr!AJ71)</f>
        <v/>
      </c>
      <c r="AM71" t="str">
        <f>IF(groupAttr!AK71=0,"",groupAttr!AK71)</f>
        <v/>
      </c>
      <c r="AN71" t="str">
        <f>IF(groupAttr!AL71=0,"",groupAttr!AL71)</f>
        <v/>
      </c>
      <c r="AO71" t="str">
        <f>IF(groupAttr!AM71=0,"",groupAttr!AM71)</f>
        <v/>
      </c>
      <c r="AP71" t="str">
        <f>IF(groupAttr!AN71=0,"",groupAttr!AN71)</f>
        <v/>
      </c>
      <c r="AQ71" t="str">
        <f>IF(groupAttr!AO71=0,"",groupAttr!AO71)</f>
        <v/>
      </c>
      <c r="AR71" t="str">
        <f>IF(groupAttr!AP71=0,"",groupAttr!AP71)</f>
        <v/>
      </c>
      <c r="AS71" t="str">
        <f>IF(groupAttr!AQ71=0,"",groupAttr!AQ71)</f>
        <v/>
      </c>
      <c r="AT71" t="str">
        <f>IF(groupAttr!AR71=0,"",groupAttr!AR71)</f>
        <v/>
      </c>
      <c r="AU71" t="str">
        <f>IF(groupAttr!AS71=0,"",groupAttr!AS71)</f>
        <v/>
      </c>
      <c r="AV71" t="str">
        <f>IF(groupAttr!AT71=0,"",groupAttr!AT71)</f>
        <v/>
      </c>
      <c r="AW71" t="str">
        <f>IF(groupAttr!AU71=0,"",groupAttr!AU71)</f>
        <v/>
      </c>
      <c r="AX71" t="str">
        <f>IF(groupAttr!AV71=0,"",groupAttr!AV71)</f>
        <v/>
      </c>
      <c r="AY71" t="str">
        <f>IF(groupAttr!AW71=0,"",groupAttr!AW71)</f>
        <v/>
      </c>
      <c r="AZ71" t="str">
        <f>IF(groupAttr!AX71=0,"",groupAttr!AX71)</f>
        <v/>
      </c>
      <c r="BA71" t="str">
        <f>IF(groupAttr!AY71=0,"",groupAttr!AY71)</f>
        <v/>
      </c>
      <c r="BB71" t="str">
        <f>IF(groupAttr!AZ71=0,"",groupAttr!AZ71)</f>
        <v/>
      </c>
      <c r="BC71" t="str">
        <f>IF(groupAttr!BA71=0,"",groupAttr!BA71)</f>
        <v/>
      </c>
      <c r="BD71" t="str">
        <f>IF(groupAttr!BB71=0,"",groupAttr!BB71)</f>
        <v/>
      </c>
      <c r="BE71" t="str">
        <f>IF(groupAttr!BC71=0,"",groupAttr!BC71)</f>
        <v/>
      </c>
      <c r="BF71" t="str">
        <f>IF(groupAttr!BD71=0,"",groupAttr!BD71)</f>
        <v/>
      </c>
      <c r="BG71" t="str">
        <f>IF(groupAttr!BE71=0,"",groupAttr!BE71)</f>
        <v/>
      </c>
      <c r="BH71" t="str">
        <f>IF(groupAttr!BF71=0,"",groupAttr!BF71)</f>
        <v/>
      </c>
      <c r="BI71" t="str">
        <f>IF(groupAttr!BG71=0,"",groupAttr!BG71)</f>
        <v/>
      </c>
      <c r="BJ71" t="str">
        <f>IF(groupAttr!BH71=0,"",groupAttr!BH71)</f>
        <v/>
      </c>
      <c r="BK71" t="str">
        <f>IF(groupAttr!BI71=0,"",groupAttr!BI71)</f>
        <v/>
      </c>
      <c r="BL71" t="str">
        <f>IF(groupAttr!BJ71=0,"",groupAttr!BJ71)</f>
        <v/>
      </c>
      <c r="BM71" t="str">
        <f>IF(groupAttr!BK71=0,"",groupAttr!BK71)</f>
        <v/>
      </c>
      <c r="BN71" t="str">
        <f>IF(groupAttr!BL71=0,"",groupAttr!BL71)</f>
        <v/>
      </c>
    </row>
    <row r="72" spans="1:66" x14ac:dyDescent="0.2">
      <c r="A72" t="str">
        <f>IF(B72=0,"", CONCATENATE("223/",groupAttr!B72,"|",groupText!V72,"|",groupText!AA72,":\-\",D72))</f>
        <v>223/特戒守护|4|151/麻痹戒指+5|151/护身戒指+5|151/复活戒指+5|151/魔道麻痹戒指+5:\-\250/穿戴[2]件效果\255/全属性: +5%\</v>
      </c>
      <c r="B72">
        <f>groupAttr!A72</f>
        <v>130</v>
      </c>
      <c r="C72" t="str">
        <f>groupAttr!B72</f>
        <v>特戒守护</v>
      </c>
      <c r="D72" t="str">
        <f>"250/穿戴["&amp;groupAttr!C72&amp;"]件效果\" &amp;E72</f>
        <v>250/穿戴[2]件效果\255/全属性: +5%\</v>
      </c>
      <c r="E72" t="s">
        <v>1996</v>
      </c>
      <c r="F72" t="str">
        <f>IF(groupAttr!D72=0,"",groupAttr!D72)</f>
        <v/>
      </c>
      <c r="G72" t="str">
        <f>IF(groupAttr!E72=0,"",groupAttr!E72)</f>
        <v/>
      </c>
      <c r="H72" t="str">
        <f>IF(groupAttr!F72=0,"",groupAttr!F72)</f>
        <v/>
      </c>
      <c r="I72" t="str">
        <f>IF(groupAttr!G72=0,"",groupAttr!G72)</f>
        <v/>
      </c>
      <c r="J72" t="str">
        <f>IF(groupAttr!H72=0,"",groupAttr!H72)</f>
        <v/>
      </c>
      <c r="K72" t="str">
        <f>IF(groupAttr!I72=0,"",groupAttr!I72)</f>
        <v/>
      </c>
      <c r="L72" t="str">
        <f>IF(groupAttr!J72=0,"",groupAttr!J72)</f>
        <v/>
      </c>
      <c r="M72" t="str">
        <f>IF(groupAttr!K72=0,"",groupAttr!K72)</f>
        <v/>
      </c>
      <c r="N72">
        <f>IF(groupAttr!L72=0,"",groupAttr!L72)</f>
        <v>5</v>
      </c>
      <c r="O72">
        <f>IF(groupAttr!M72=0,"",groupAttr!M72)</f>
        <v>5</v>
      </c>
      <c r="P72">
        <f>IF(groupAttr!N72=0,"",groupAttr!N72)</f>
        <v>5</v>
      </c>
      <c r="Q72">
        <f>IF(groupAttr!O72=0,"",groupAttr!O72)</f>
        <v>5</v>
      </c>
      <c r="R72">
        <f>IF(groupAttr!P72=0,"",groupAttr!P72)</f>
        <v>5</v>
      </c>
      <c r="S72">
        <f>IF(groupAttr!Q72=0,"",groupAttr!Q72)</f>
        <v>5</v>
      </c>
      <c r="T72" t="str">
        <f>IF(groupAttr!R72=0,"",groupAttr!R72)</f>
        <v/>
      </c>
      <c r="U72" t="str">
        <f>IF(groupAttr!S72=0,"",groupAttr!S72)</f>
        <v/>
      </c>
      <c r="V72" t="str">
        <f>IF(groupAttr!T72=0,"",groupAttr!T72)</f>
        <v/>
      </c>
      <c r="W72" t="str">
        <f>IF(groupAttr!U72=0,"",groupAttr!U72)</f>
        <v/>
      </c>
      <c r="X72" t="str">
        <f>IF(groupAttr!V72=0,"",groupAttr!V72)</f>
        <v/>
      </c>
      <c r="Y72" t="str">
        <f>IF(groupAttr!W72=0,"",groupAttr!W72)</f>
        <v/>
      </c>
      <c r="Z72" t="str">
        <f>IF(groupAttr!X72=0,"",groupAttr!X72)</f>
        <v/>
      </c>
      <c r="AA72" t="str">
        <f>IF(groupAttr!Y72=0,"",groupAttr!Y72)</f>
        <v/>
      </c>
      <c r="AB72" t="str">
        <f>IF(groupAttr!Z72=0,"",groupAttr!Z72)</f>
        <v/>
      </c>
      <c r="AC72" t="str">
        <f>IF(groupAttr!AA72=0,"",groupAttr!AA72)</f>
        <v/>
      </c>
      <c r="AD72" t="str">
        <f>IF(groupAttr!AB72=0,"",groupAttr!AB72)</f>
        <v/>
      </c>
      <c r="AE72" t="str">
        <f>IF(groupAttr!AC72=0,"",groupAttr!AC72)</f>
        <v/>
      </c>
      <c r="AF72" t="str">
        <f>IF(groupAttr!AD72=0,"",groupAttr!AD72)</f>
        <v/>
      </c>
      <c r="AG72" t="str">
        <f>IF(groupAttr!AE72=0,"",groupAttr!AE72)</f>
        <v/>
      </c>
      <c r="AH72" t="str">
        <f>IF(groupAttr!AF72=0,"",groupAttr!AF72)</f>
        <v/>
      </c>
      <c r="AI72" t="str">
        <f>IF(groupAttr!AG72=0,"",groupAttr!AG72)</f>
        <v/>
      </c>
      <c r="AJ72" t="str">
        <f>IF(groupAttr!AH72=0,"",groupAttr!AH72)</f>
        <v/>
      </c>
      <c r="AK72" t="str">
        <f>IF(groupAttr!AI72=0,"",groupAttr!AI72)</f>
        <v/>
      </c>
      <c r="AL72" t="str">
        <f>IF(groupAttr!AJ72=0,"",groupAttr!AJ72)</f>
        <v/>
      </c>
      <c r="AM72" t="str">
        <f>IF(groupAttr!AK72=0,"",groupAttr!AK72)</f>
        <v/>
      </c>
      <c r="AN72" t="str">
        <f>IF(groupAttr!AL72=0,"",groupAttr!AL72)</f>
        <v/>
      </c>
      <c r="AO72" t="str">
        <f>IF(groupAttr!AM72=0,"",groupAttr!AM72)</f>
        <v/>
      </c>
      <c r="AP72" t="str">
        <f>IF(groupAttr!AN72=0,"",groupAttr!AN72)</f>
        <v/>
      </c>
      <c r="AQ72" t="str">
        <f>IF(groupAttr!AO72=0,"",groupAttr!AO72)</f>
        <v/>
      </c>
      <c r="AR72" t="str">
        <f>IF(groupAttr!AP72=0,"",groupAttr!AP72)</f>
        <v/>
      </c>
      <c r="AS72" t="str">
        <f>IF(groupAttr!AQ72=0,"",groupAttr!AQ72)</f>
        <v/>
      </c>
      <c r="AT72" t="str">
        <f>IF(groupAttr!AR72=0,"",groupAttr!AR72)</f>
        <v/>
      </c>
      <c r="AU72" t="str">
        <f>IF(groupAttr!AS72=0,"",groupAttr!AS72)</f>
        <v/>
      </c>
      <c r="AV72" t="str">
        <f>IF(groupAttr!AT72=0,"",groupAttr!AT72)</f>
        <v/>
      </c>
      <c r="AW72" t="str">
        <f>IF(groupAttr!AU72=0,"",groupAttr!AU72)</f>
        <v/>
      </c>
      <c r="AX72" t="str">
        <f>IF(groupAttr!AV72=0,"",groupAttr!AV72)</f>
        <v/>
      </c>
      <c r="AY72" t="str">
        <f>IF(groupAttr!AW72=0,"",groupAttr!AW72)</f>
        <v/>
      </c>
      <c r="AZ72" t="str">
        <f>IF(groupAttr!AX72=0,"",groupAttr!AX72)</f>
        <v/>
      </c>
      <c r="BA72" t="str">
        <f>IF(groupAttr!AY72=0,"",groupAttr!AY72)</f>
        <v/>
      </c>
      <c r="BB72" t="str">
        <f>IF(groupAttr!AZ72=0,"",groupAttr!AZ72)</f>
        <v/>
      </c>
      <c r="BC72" t="str">
        <f>IF(groupAttr!BA72=0,"",groupAttr!BA72)</f>
        <v/>
      </c>
      <c r="BD72" t="str">
        <f>IF(groupAttr!BB72=0,"",groupAttr!BB72)</f>
        <v/>
      </c>
      <c r="BE72" t="str">
        <f>IF(groupAttr!BC72=0,"",groupAttr!BC72)</f>
        <v/>
      </c>
      <c r="BF72" t="str">
        <f>IF(groupAttr!BD72=0,"",groupAttr!BD72)</f>
        <v/>
      </c>
      <c r="BG72" t="str">
        <f>IF(groupAttr!BE72=0,"",groupAttr!BE72)</f>
        <v/>
      </c>
      <c r="BH72" t="str">
        <f>IF(groupAttr!BF72=0,"",groupAttr!BF72)</f>
        <v/>
      </c>
      <c r="BI72" t="str">
        <f>IF(groupAttr!BG72=0,"",groupAttr!BG72)</f>
        <v/>
      </c>
      <c r="BJ72" t="str">
        <f>IF(groupAttr!BH72=0,"",groupAttr!BH72)</f>
        <v/>
      </c>
      <c r="BK72" t="str">
        <f>IF(groupAttr!BI72=0,"",groupAttr!BI72)</f>
        <v/>
      </c>
      <c r="BL72" t="str">
        <f>IF(groupAttr!BJ72=0,"",groupAttr!BJ72)</f>
        <v/>
      </c>
      <c r="BM72" t="str">
        <f>IF(groupAttr!BK72=0,"",groupAttr!BK72)</f>
        <v/>
      </c>
      <c r="BN72" t="str">
        <f>IF(groupAttr!BL72=0,"",groupAttr!BL72)</f>
        <v/>
      </c>
    </row>
    <row r="73" spans="1:66" x14ac:dyDescent="0.2">
      <c r="A73" t="str">
        <f>IF(B73=0,"", CONCATENATE("223/",groupAttr!B73,"|",groupText!V73,"|",groupText!AA73,":\-\",D73))</f>
        <v>223/特戒守护|4|151/麻痹戒指+6|151/护身戒指+6|151/复活戒指+6|151/魔道麻痹戒指+6:\-\250/穿戴[2]件效果\255/全属性: +6%\</v>
      </c>
      <c r="B73">
        <f>groupAttr!A73</f>
        <v>131</v>
      </c>
      <c r="C73" t="str">
        <f>groupAttr!B73</f>
        <v>特戒守护</v>
      </c>
      <c r="D73" t="str">
        <f>"250/穿戴["&amp;groupAttr!C73&amp;"]件效果\" &amp;E73</f>
        <v>250/穿戴[2]件效果\255/全属性: +6%\</v>
      </c>
      <c r="E73" t="s">
        <v>2008</v>
      </c>
      <c r="F73" t="str">
        <f>IF(groupAttr!D73=0,"",groupAttr!D73)</f>
        <v/>
      </c>
      <c r="G73" t="str">
        <f>IF(groupAttr!E73=0,"",groupAttr!E73)</f>
        <v/>
      </c>
      <c r="H73" t="str">
        <f>IF(groupAttr!F73=0,"",groupAttr!F73)</f>
        <v/>
      </c>
      <c r="I73" t="str">
        <f>IF(groupAttr!G73=0,"",groupAttr!G73)</f>
        <v/>
      </c>
      <c r="J73" t="str">
        <f>IF(groupAttr!H73=0,"",groupAttr!H73)</f>
        <v/>
      </c>
      <c r="K73" t="str">
        <f>IF(groupAttr!I73=0,"",groupAttr!I73)</f>
        <v/>
      </c>
      <c r="L73" t="str">
        <f>IF(groupAttr!J73=0,"",groupAttr!J73)</f>
        <v/>
      </c>
      <c r="M73" t="str">
        <f>IF(groupAttr!K73=0,"",groupAttr!K73)</f>
        <v/>
      </c>
      <c r="N73">
        <f>IF(groupAttr!L73=0,"",groupAttr!L73)</f>
        <v>6</v>
      </c>
      <c r="O73">
        <f>IF(groupAttr!M73=0,"",groupAttr!M73)</f>
        <v>6</v>
      </c>
      <c r="P73">
        <f>IF(groupAttr!N73=0,"",groupAttr!N73)</f>
        <v>6</v>
      </c>
      <c r="Q73">
        <f>IF(groupAttr!O73=0,"",groupAttr!O73)</f>
        <v>6</v>
      </c>
      <c r="R73">
        <f>IF(groupAttr!P73=0,"",groupAttr!P73)</f>
        <v>6</v>
      </c>
      <c r="S73">
        <f>IF(groupAttr!Q73=0,"",groupAttr!Q73)</f>
        <v>6</v>
      </c>
      <c r="T73" t="str">
        <f>IF(groupAttr!R73=0,"",groupAttr!R73)</f>
        <v/>
      </c>
      <c r="U73" t="str">
        <f>IF(groupAttr!S73=0,"",groupAttr!S73)</f>
        <v/>
      </c>
      <c r="V73" t="str">
        <f>IF(groupAttr!T73=0,"",groupAttr!T73)</f>
        <v/>
      </c>
      <c r="W73" t="str">
        <f>IF(groupAttr!U73=0,"",groupAttr!U73)</f>
        <v/>
      </c>
      <c r="X73" t="str">
        <f>IF(groupAttr!V73=0,"",groupAttr!V73)</f>
        <v/>
      </c>
      <c r="Y73" t="str">
        <f>IF(groupAttr!W73=0,"",groupAttr!W73)</f>
        <v/>
      </c>
      <c r="Z73" t="str">
        <f>IF(groupAttr!X73=0,"",groupAttr!X73)</f>
        <v/>
      </c>
      <c r="AA73" t="str">
        <f>IF(groupAttr!Y73=0,"",groupAttr!Y73)</f>
        <v/>
      </c>
      <c r="AB73" t="str">
        <f>IF(groupAttr!Z73=0,"",groupAttr!Z73)</f>
        <v/>
      </c>
      <c r="AC73" t="str">
        <f>IF(groupAttr!AA73=0,"",groupAttr!AA73)</f>
        <v/>
      </c>
      <c r="AD73" t="str">
        <f>IF(groupAttr!AB73=0,"",groupAttr!AB73)</f>
        <v/>
      </c>
      <c r="AE73" t="str">
        <f>IF(groupAttr!AC73=0,"",groupAttr!AC73)</f>
        <v/>
      </c>
      <c r="AF73" t="str">
        <f>IF(groupAttr!AD73=0,"",groupAttr!AD73)</f>
        <v/>
      </c>
      <c r="AG73" t="str">
        <f>IF(groupAttr!AE73=0,"",groupAttr!AE73)</f>
        <v/>
      </c>
      <c r="AH73" t="str">
        <f>IF(groupAttr!AF73=0,"",groupAttr!AF73)</f>
        <v/>
      </c>
      <c r="AI73" t="str">
        <f>IF(groupAttr!AG73=0,"",groupAttr!AG73)</f>
        <v/>
      </c>
      <c r="AJ73" t="str">
        <f>IF(groupAttr!AH73=0,"",groupAttr!AH73)</f>
        <v/>
      </c>
      <c r="AK73" t="str">
        <f>IF(groupAttr!AI73=0,"",groupAttr!AI73)</f>
        <v/>
      </c>
      <c r="AL73" t="str">
        <f>IF(groupAttr!AJ73=0,"",groupAttr!AJ73)</f>
        <v/>
      </c>
      <c r="AM73" t="str">
        <f>IF(groupAttr!AK73=0,"",groupAttr!AK73)</f>
        <v/>
      </c>
      <c r="AN73" t="str">
        <f>IF(groupAttr!AL73=0,"",groupAttr!AL73)</f>
        <v/>
      </c>
      <c r="AO73" t="str">
        <f>IF(groupAttr!AM73=0,"",groupAttr!AM73)</f>
        <v/>
      </c>
      <c r="AP73" t="str">
        <f>IF(groupAttr!AN73=0,"",groupAttr!AN73)</f>
        <v/>
      </c>
      <c r="AQ73" t="str">
        <f>IF(groupAttr!AO73=0,"",groupAttr!AO73)</f>
        <v/>
      </c>
      <c r="AR73" t="str">
        <f>IF(groupAttr!AP73=0,"",groupAttr!AP73)</f>
        <v/>
      </c>
      <c r="AS73" t="str">
        <f>IF(groupAttr!AQ73=0,"",groupAttr!AQ73)</f>
        <v/>
      </c>
      <c r="AT73" t="str">
        <f>IF(groupAttr!AR73=0,"",groupAttr!AR73)</f>
        <v/>
      </c>
      <c r="AU73" t="str">
        <f>IF(groupAttr!AS73=0,"",groupAttr!AS73)</f>
        <v/>
      </c>
      <c r="AV73" t="str">
        <f>IF(groupAttr!AT73=0,"",groupAttr!AT73)</f>
        <v/>
      </c>
      <c r="AW73" t="str">
        <f>IF(groupAttr!AU73=0,"",groupAttr!AU73)</f>
        <v/>
      </c>
      <c r="AX73" t="str">
        <f>IF(groupAttr!AV73=0,"",groupAttr!AV73)</f>
        <v/>
      </c>
      <c r="AY73" t="str">
        <f>IF(groupAttr!AW73=0,"",groupAttr!AW73)</f>
        <v/>
      </c>
      <c r="AZ73" t="str">
        <f>IF(groupAttr!AX73=0,"",groupAttr!AX73)</f>
        <v/>
      </c>
      <c r="BA73" t="str">
        <f>IF(groupAttr!AY73=0,"",groupAttr!AY73)</f>
        <v/>
      </c>
      <c r="BB73" t="str">
        <f>IF(groupAttr!AZ73=0,"",groupAttr!AZ73)</f>
        <v/>
      </c>
      <c r="BC73" t="str">
        <f>IF(groupAttr!BA73=0,"",groupAttr!BA73)</f>
        <v/>
      </c>
      <c r="BD73" t="str">
        <f>IF(groupAttr!BB73=0,"",groupAttr!BB73)</f>
        <v/>
      </c>
      <c r="BE73" t="str">
        <f>IF(groupAttr!BC73=0,"",groupAttr!BC73)</f>
        <v/>
      </c>
      <c r="BF73" t="str">
        <f>IF(groupAttr!BD73=0,"",groupAttr!BD73)</f>
        <v/>
      </c>
      <c r="BG73" t="str">
        <f>IF(groupAttr!BE73=0,"",groupAttr!BE73)</f>
        <v/>
      </c>
      <c r="BH73" t="str">
        <f>IF(groupAttr!BF73=0,"",groupAttr!BF73)</f>
        <v/>
      </c>
      <c r="BI73" t="str">
        <f>IF(groupAttr!BG73=0,"",groupAttr!BG73)</f>
        <v/>
      </c>
      <c r="BJ73" t="str">
        <f>IF(groupAttr!BH73=0,"",groupAttr!BH73)</f>
        <v/>
      </c>
      <c r="BK73" t="str">
        <f>IF(groupAttr!BI73=0,"",groupAttr!BI73)</f>
        <v/>
      </c>
      <c r="BL73" t="str">
        <f>IF(groupAttr!BJ73=0,"",groupAttr!BJ73)</f>
        <v/>
      </c>
      <c r="BM73" t="str">
        <f>IF(groupAttr!BK73=0,"",groupAttr!BK73)</f>
        <v/>
      </c>
      <c r="BN73" t="str">
        <f>IF(groupAttr!BL73=0,"",groupAttr!BL73)</f>
        <v/>
      </c>
    </row>
    <row r="74" spans="1:66" x14ac:dyDescent="0.2">
      <c r="A74" t="str">
        <f>IF(B74=0,"", CONCATENATE("223/",groupAttr!B74,"|",groupText!V74,"|",groupText!AA74,":\-\",D74))</f>
        <v>223/特戒守护|4|151/麻痹戒指+7|151/护身戒指+7|151/复活戒指+7|151/魔道麻痹戒指+7:\-\250/穿戴[2]件效果\255/全属性: +6%\</v>
      </c>
      <c r="B74">
        <f>groupAttr!A74</f>
        <v>132</v>
      </c>
      <c r="C74" t="str">
        <f>groupAttr!B74</f>
        <v>特戒守护</v>
      </c>
      <c r="D74" t="str">
        <f>"250/穿戴["&amp;groupAttr!C74&amp;"]件效果\" &amp;E74</f>
        <v>250/穿戴[2]件效果\255/全属性: +6%\</v>
      </c>
      <c r="E74" t="s">
        <v>2008</v>
      </c>
      <c r="F74" t="str">
        <f>IF(groupAttr!D74=0,"",groupAttr!D74)</f>
        <v/>
      </c>
      <c r="G74" t="str">
        <f>IF(groupAttr!E74=0,"",groupAttr!E74)</f>
        <v/>
      </c>
      <c r="H74" t="str">
        <f>IF(groupAttr!F74=0,"",groupAttr!F74)</f>
        <v/>
      </c>
      <c r="I74" t="str">
        <f>IF(groupAttr!G74=0,"",groupAttr!G74)</f>
        <v/>
      </c>
      <c r="J74" t="str">
        <f>IF(groupAttr!H74=0,"",groupAttr!H74)</f>
        <v/>
      </c>
      <c r="K74" t="str">
        <f>IF(groupAttr!I74=0,"",groupAttr!I74)</f>
        <v/>
      </c>
      <c r="L74" t="str">
        <f>IF(groupAttr!J74=0,"",groupAttr!J74)</f>
        <v/>
      </c>
      <c r="M74" t="str">
        <f>IF(groupAttr!K74=0,"",groupAttr!K74)</f>
        <v/>
      </c>
      <c r="N74">
        <f>IF(groupAttr!L74=0,"",groupAttr!L74)</f>
        <v>6</v>
      </c>
      <c r="O74">
        <f>IF(groupAttr!M74=0,"",groupAttr!M74)</f>
        <v>6</v>
      </c>
      <c r="P74">
        <f>IF(groupAttr!N74=0,"",groupAttr!N74)</f>
        <v>6</v>
      </c>
      <c r="Q74">
        <f>IF(groupAttr!O74=0,"",groupAttr!O74)</f>
        <v>6</v>
      </c>
      <c r="R74">
        <f>IF(groupAttr!P74=0,"",groupAttr!P74)</f>
        <v>6</v>
      </c>
      <c r="S74">
        <f>IF(groupAttr!Q74=0,"",groupAttr!Q74)</f>
        <v>6</v>
      </c>
      <c r="T74" t="str">
        <f>IF(groupAttr!R74=0,"",groupAttr!R74)</f>
        <v/>
      </c>
      <c r="U74" t="str">
        <f>IF(groupAttr!S74=0,"",groupAttr!S74)</f>
        <v/>
      </c>
      <c r="V74" t="str">
        <f>IF(groupAttr!T74=0,"",groupAttr!T74)</f>
        <v/>
      </c>
      <c r="W74" t="str">
        <f>IF(groupAttr!U74=0,"",groupAttr!U74)</f>
        <v/>
      </c>
      <c r="X74" t="str">
        <f>IF(groupAttr!V74=0,"",groupAttr!V74)</f>
        <v/>
      </c>
      <c r="Y74" t="str">
        <f>IF(groupAttr!W74=0,"",groupAttr!W74)</f>
        <v/>
      </c>
      <c r="Z74" t="str">
        <f>IF(groupAttr!X74=0,"",groupAttr!X74)</f>
        <v/>
      </c>
      <c r="AA74" t="str">
        <f>IF(groupAttr!Y74=0,"",groupAttr!Y74)</f>
        <v/>
      </c>
      <c r="AB74" t="str">
        <f>IF(groupAttr!Z74=0,"",groupAttr!Z74)</f>
        <v/>
      </c>
      <c r="AC74" t="str">
        <f>IF(groupAttr!AA74=0,"",groupAttr!AA74)</f>
        <v/>
      </c>
      <c r="AD74" t="str">
        <f>IF(groupAttr!AB74=0,"",groupAttr!AB74)</f>
        <v/>
      </c>
      <c r="AE74" t="str">
        <f>IF(groupAttr!AC74=0,"",groupAttr!AC74)</f>
        <v/>
      </c>
      <c r="AF74" t="str">
        <f>IF(groupAttr!AD74=0,"",groupAttr!AD74)</f>
        <v/>
      </c>
      <c r="AG74" t="str">
        <f>IF(groupAttr!AE74=0,"",groupAttr!AE74)</f>
        <v/>
      </c>
      <c r="AH74" t="str">
        <f>IF(groupAttr!AF74=0,"",groupAttr!AF74)</f>
        <v/>
      </c>
      <c r="AI74" t="str">
        <f>IF(groupAttr!AG74=0,"",groupAttr!AG74)</f>
        <v/>
      </c>
      <c r="AJ74" t="str">
        <f>IF(groupAttr!AH74=0,"",groupAttr!AH74)</f>
        <v/>
      </c>
      <c r="AK74" t="str">
        <f>IF(groupAttr!AI74=0,"",groupAttr!AI74)</f>
        <v/>
      </c>
      <c r="AL74" t="str">
        <f>IF(groupAttr!AJ74=0,"",groupAttr!AJ74)</f>
        <v/>
      </c>
      <c r="AM74" t="str">
        <f>IF(groupAttr!AK74=0,"",groupAttr!AK74)</f>
        <v/>
      </c>
      <c r="AN74" t="str">
        <f>IF(groupAttr!AL74=0,"",groupAttr!AL74)</f>
        <v/>
      </c>
      <c r="AO74" t="str">
        <f>IF(groupAttr!AM74=0,"",groupAttr!AM74)</f>
        <v/>
      </c>
      <c r="AP74" t="str">
        <f>IF(groupAttr!AN74=0,"",groupAttr!AN74)</f>
        <v/>
      </c>
      <c r="AQ74" t="str">
        <f>IF(groupAttr!AO74=0,"",groupAttr!AO74)</f>
        <v/>
      </c>
      <c r="AR74" t="str">
        <f>IF(groupAttr!AP74=0,"",groupAttr!AP74)</f>
        <v/>
      </c>
      <c r="AS74" t="str">
        <f>IF(groupAttr!AQ74=0,"",groupAttr!AQ74)</f>
        <v/>
      </c>
      <c r="AT74" t="str">
        <f>IF(groupAttr!AR74=0,"",groupAttr!AR74)</f>
        <v/>
      </c>
      <c r="AU74" t="str">
        <f>IF(groupAttr!AS74=0,"",groupAttr!AS74)</f>
        <v/>
      </c>
      <c r="AV74" t="str">
        <f>IF(groupAttr!AT74=0,"",groupAttr!AT74)</f>
        <v/>
      </c>
      <c r="AW74" t="str">
        <f>IF(groupAttr!AU74=0,"",groupAttr!AU74)</f>
        <v/>
      </c>
      <c r="AX74" t="str">
        <f>IF(groupAttr!AV74=0,"",groupAttr!AV74)</f>
        <v/>
      </c>
      <c r="AY74" t="str">
        <f>IF(groupAttr!AW74=0,"",groupAttr!AW74)</f>
        <v/>
      </c>
      <c r="AZ74" t="str">
        <f>IF(groupAttr!AX74=0,"",groupAttr!AX74)</f>
        <v/>
      </c>
      <c r="BA74" t="str">
        <f>IF(groupAttr!AY74=0,"",groupAttr!AY74)</f>
        <v/>
      </c>
      <c r="BB74" t="str">
        <f>IF(groupAttr!AZ74=0,"",groupAttr!AZ74)</f>
        <v/>
      </c>
      <c r="BC74" t="str">
        <f>IF(groupAttr!BA74=0,"",groupAttr!BA74)</f>
        <v/>
      </c>
      <c r="BD74" t="str">
        <f>IF(groupAttr!BB74=0,"",groupAttr!BB74)</f>
        <v/>
      </c>
      <c r="BE74" t="str">
        <f>IF(groupAttr!BC74=0,"",groupAttr!BC74)</f>
        <v/>
      </c>
      <c r="BF74" t="str">
        <f>IF(groupAttr!BD74=0,"",groupAttr!BD74)</f>
        <v/>
      </c>
      <c r="BG74" t="str">
        <f>IF(groupAttr!BE74=0,"",groupAttr!BE74)</f>
        <v/>
      </c>
      <c r="BH74" t="str">
        <f>IF(groupAttr!BF74=0,"",groupAttr!BF74)</f>
        <v/>
      </c>
      <c r="BI74" t="str">
        <f>IF(groupAttr!BG74=0,"",groupAttr!BG74)</f>
        <v/>
      </c>
      <c r="BJ74" t="str">
        <f>IF(groupAttr!BH74=0,"",groupAttr!BH74)</f>
        <v/>
      </c>
      <c r="BK74" t="str">
        <f>IF(groupAttr!BI74=0,"",groupAttr!BI74)</f>
        <v/>
      </c>
      <c r="BL74" t="str">
        <f>IF(groupAttr!BJ74=0,"",groupAttr!BJ74)</f>
        <v/>
      </c>
      <c r="BM74" t="str">
        <f>IF(groupAttr!BK74=0,"",groupAttr!BK74)</f>
        <v/>
      </c>
      <c r="BN74" t="str">
        <f>IF(groupAttr!BL74=0,"",groupAttr!BL74)</f>
        <v/>
      </c>
    </row>
    <row r="75" spans="1:66" x14ac:dyDescent="0.2">
      <c r="A75" t="str">
        <f>IF(B75=0,"", CONCATENATE("223/",groupAttr!B75,"|",groupText!V75,"|",groupText!AA75,":\-\",D75))</f>
        <v>223/特戒守护|4|151/麻痹戒指+8|151/护身戒指+8|151/复活戒指+8|151/魔道麻痹戒指+8:\-\250/穿戴[2]件效果\255/全属性: +6%\</v>
      </c>
      <c r="B75">
        <f>groupAttr!A75</f>
        <v>133</v>
      </c>
      <c r="C75" t="str">
        <f>groupAttr!B75</f>
        <v>特戒守护</v>
      </c>
      <c r="D75" t="str">
        <f>"250/穿戴["&amp;groupAttr!C75&amp;"]件效果\" &amp;E75</f>
        <v>250/穿戴[2]件效果\255/全属性: +6%\</v>
      </c>
      <c r="E75" t="s">
        <v>2007</v>
      </c>
      <c r="F75" t="str">
        <f>IF(groupAttr!D75=0,"",groupAttr!D75)</f>
        <v/>
      </c>
      <c r="G75" t="str">
        <f>IF(groupAttr!E75=0,"",groupAttr!E75)</f>
        <v/>
      </c>
      <c r="H75" t="str">
        <f>IF(groupAttr!F75=0,"",groupAttr!F75)</f>
        <v/>
      </c>
      <c r="I75" t="str">
        <f>IF(groupAttr!G75=0,"",groupAttr!G75)</f>
        <v/>
      </c>
      <c r="J75" t="str">
        <f>IF(groupAttr!H75=0,"",groupAttr!H75)</f>
        <v/>
      </c>
      <c r="K75" t="str">
        <f>IF(groupAttr!I75=0,"",groupAttr!I75)</f>
        <v/>
      </c>
      <c r="L75" t="str">
        <f>IF(groupAttr!J75=0,"",groupAttr!J75)</f>
        <v/>
      </c>
      <c r="M75" t="str">
        <f>IF(groupAttr!K75=0,"",groupAttr!K75)</f>
        <v/>
      </c>
      <c r="N75">
        <f>IF(groupAttr!L75=0,"",groupAttr!L75)</f>
        <v>6</v>
      </c>
      <c r="O75">
        <f>IF(groupAttr!M75=0,"",groupAttr!M75)</f>
        <v>6</v>
      </c>
      <c r="P75">
        <f>IF(groupAttr!N75=0,"",groupAttr!N75)</f>
        <v>6</v>
      </c>
      <c r="Q75">
        <f>IF(groupAttr!O75=0,"",groupAttr!O75)</f>
        <v>6</v>
      </c>
      <c r="R75">
        <f>IF(groupAttr!P75=0,"",groupAttr!P75)</f>
        <v>6</v>
      </c>
      <c r="S75">
        <f>IF(groupAttr!Q75=0,"",groupAttr!Q75)</f>
        <v>6</v>
      </c>
      <c r="T75" t="str">
        <f>IF(groupAttr!R75=0,"",groupAttr!R75)</f>
        <v/>
      </c>
      <c r="U75" t="str">
        <f>IF(groupAttr!S75=0,"",groupAttr!S75)</f>
        <v/>
      </c>
      <c r="V75" t="str">
        <f>IF(groupAttr!T75=0,"",groupAttr!T75)</f>
        <v/>
      </c>
      <c r="W75" t="str">
        <f>IF(groupAttr!U75=0,"",groupAttr!U75)</f>
        <v/>
      </c>
      <c r="X75" t="str">
        <f>IF(groupAttr!V75=0,"",groupAttr!V75)</f>
        <v/>
      </c>
      <c r="Y75" t="str">
        <f>IF(groupAttr!W75=0,"",groupAttr!W75)</f>
        <v/>
      </c>
      <c r="Z75" t="str">
        <f>IF(groupAttr!X75=0,"",groupAttr!X75)</f>
        <v/>
      </c>
      <c r="AA75" t="str">
        <f>IF(groupAttr!Y75=0,"",groupAttr!Y75)</f>
        <v/>
      </c>
      <c r="AB75" t="str">
        <f>IF(groupAttr!Z75=0,"",groupAttr!Z75)</f>
        <v/>
      </c>
      <c r="AC75" t="str">
        <f>IF(groupAttr!AA75=0,"",groupAttr!AA75)</f>
        <v/>
      </c>
      <c r="AD75" t="str">
        <f>IF(groupAttr!AB75=0,"",groupAttr!AB75)</f>
        <v/>
      </c>
      <c r="AE75" t="str">
        <f>IF(groupAttr!AC75=0,"",groupAttr!AC75)</f>
        <v/>
      </c>
      <c r="AF75" t="str">
        <f>IF(groupAttr!AD75=0,"",groupAttr!AD75)</f>
        <v/>
      </c>
      <c r="AG75" t="str">
        <f>IF(groupAttr!AE75=0,"",groupAttr!AE75)</f>
        <v/>
      </c>
      <c r="AH75" t="str">
        <f>IF(groupAttr!AF75=0,"",groupAttr!AF75)</f>
        <v/>
      </c>
      <c r="AI75" t="str">
        <f>IF(groupAttr!AG75=0,"",groupAttr!AG75)</f>
        <v/>
      </c>
      <c r="AJ75" t="str">
        <f>IF(groupAttr!AH75=0,"",groupAttr!AH75)</f>
        <v/>
      </c>
      <c r="AK75" t="str">
        <f>IF(groupAttr!AI75=0,"",groupAttr!AI75)</f>
        <v/>
      </c>
      <c r="AL75" t="str">
        <f>IF(groupAttr!AJ75=0,"",groupAttr!AJ75)</f>
        <v/>
      </c>
      <c r="AM75" t="str">
        <f>IF(groupAttr!AK75=0,"",groupAttr!AK75)</f>
        <v/>
      </c>
      <c r="AN75" t="str">
        <f>IF(groupAttr!AL75=0,"",groupAttr!AL75)</f>
        <v/>
      </c>
      <c r="AO75" t="str">
        <f>IF(groupAttr!AM75=0,"",groupAttr!AM75)</f>
        <v/>
      </c>
      <c r="AP75" t="str">
        <f>IF(groupAttr!AN75=0,"",groupAttr!AN75)</f>
        <v/>
      </c>
      <c r="AQ75" t="str">
        <f>IF(groupAttr!AO75=0,"",groupAttr!AO75)</f>
        <v/>
      </c>
      <c r="AR75" t="str">
        <f>IF(groupAttr!AP75=0,"",groupAttr!AP75)</f>
        <v/>
      </c>
      <c r="AS75" t="str">
        <f>IF(groupAttr!AQ75=0,"",groupAttr!AQ75)</f>
        <v/>
      </c>
      <c r="AT75" t="str">
        <f>IF(groupAttr!AR75=0,"",groupAttr!AR75)</f>
        <v/>
      </c>
      <c r="AU75" t="str">
        <f>IF(groupAttr!AS75=0,"",groupAttr!AS75)</f>
        <v/>
      </c>
      <c r="AV75" t="str">
        <f>IF(groupAttr!AT75=0,"",groupAttr!AT75)</f>
        <v/>
      </c>
      <c r="AW75" t="str">
        <f>IF(groupAttr!AU75=0,"",groupAttr!AU75)</f>
        <v/>
      </c>
      <c r="AX75" t="str">
        <f>IF(groupAttr!AV75=0,"",groupAttr!AV75)</f>
        <v/>
      </c>
      <c r="AY75" t="str">
        <f>IF(groupAttr!AW75=0,"",groupAttr!AW75)</f>
        <v/>
      </c>
      <c r="AZ75" t="str">
        <f>IF(groupAttr!AX75=0,"",groupAttr!AX75)</f>
        <v/>
      </c>
      <c r="BA75" t="str">
        <f>IF(groupAttr!AY75=0,"",groupAttr!AY75)</f>
        <v/>
      </c>
      <c r="BB75" t="str">
        <f>IF(groupAttr!AZ75=0,"",groupAttr!AZ75)</f>
        <v/>
      </c>
      <c r="BC75" t="str">
        <f>IF(groupAttr!BA75=0,"",groupAttr!BA75)</f>
        <v/>
      </c>
      <c r="BD75" t="str">
        <f>IF(groupAttr!BB75=0,"",groupAttr!BB75)</f>
        <v/>
      </c>
      <c r="BE75" t="str">
        <f>IF(groupAttr!BC75=0,"",groupAttr!BC75)</f>
        <v/>
      </c>
      <c r="BF75" t="str">
        <f>IF(groupAttr!BD75=0,"",groupAttr!BD75)</f>
        <v/>
      </c>
      <c r="BG75" t="str">
        <f>IF(groupAttr!BE75=0,"",groupAttr!BE75)</f>
        <v/>
      </c>
      <c r="BH75" t="str">
        <f>IF(groupAttr!BF75=0,"",groupAttr!BF75)</f>
        <v/>
      </c>
      <c r="BI75" t="str">
        <f>IF(groupAttr!BG75=0,"",groupAttr!BG75)</f>
        <v/>
      </c>
      <c r="BJ75" t="str">
        <f>IF(groupAttr!BH75=0,"",groupAttr!BH75)</f>
        <v/>
      </c>
      <c r="BK75" t="str">
        <f>IF(groupAttr!BI75=0,"",groupAttr!BI75)</f>
        <v/>
      </c>
      <c r="BL75" t="str">
        <f>IF(groupAttr!BJ75=0,"",groupAttr!BJ75)</f>
        <v/>
      </c>
      <c r="BM75" t="str">
        <f>IF(groupAttr!BK75=0,"",groupAttr!BK75)</f>
        <v/>
      </c>
      <c r="BN75" t="str">
        <f>IF(groupAttr!BL75=0,"",groupAttr!BL75)</f>
        <v/>
      </c>
    </row>
    <row r="76" spans="1:66" x14ac:dyDescent="0.2">
      <c r="A76" t="str">
        <f>IF(B76=0,"", CONCATENATE("223/",groupAttr!B76,"|",groupText!V76,"|",groupText!AA76,":\-\",D76))</f>
        <v>223/特戒守护|4|151/麻痹戒指+9|151/护身戒指+9|151/复活戒指+9|151/魔道麻痹戒指+9:\-\250/穿戴[2]件效果\255/全属性: +6%\</v>
      </c>
      <c r="B76">
        <f>groupAttr!A76</f>
        <v>134</v>
      </c>
      <c r="C76" t="str">
        <f>groupAttr!B76</f>
        <v>特戒守护</v>
      </c>
      <c r="D76" t="str">
        <f>"250/穿戴["&amp;groupAttr!C76&amp;"]件效果\" &amp;E76</f>
        <v>250/穿戴[2]件效果\255/全属性: +6%\</v>
      </c>
      <c r="E76" t="s">
        <v>2007</v>
      </c>
      <c r="F76" t="str">
        <f>IF(groupAttr!D76=0,"",groupAttr!D76)</f>
        <v/>
      </c>
      <c r="G76" t="str">
        <f>IF(groupAttr!E76=0,"",groupAttr!E76)</f>
        <v/>
      </c>
      <c r="H76" t="str">
        <f>IF(groupAttr!F76=0,"",groupAttr!F76)</f>
        <v/>
      </c>
      <c r="I76" t="str">
        <f>IF(groupAttr!G76=0,"",groupAttr!G76)</f>
        <v/>
      </c>
      <c r="J76" t="str">
        <f>IF(groupAttr!H76=0,"",groupAttr!H76)</f>
        <v/>
      </c>
      <c r="K76" t="str">
        <f>IF(groupAttr!I76=0,"",groupAttr!I76)</f>
        <v/>
      </c>
      <c r="L76" t="str">
        <f>IF(groupAttr!J76=0,"",groupAttr!J76)</f>
        <v/>
      </c>
      <c r="M76" t="str">
        <f>IF(groupAttr!K76=0,"",groupAttr!K76)</f>
        <v/>
      </c>
      <c r="N76">
        <f>IF(groupAttr!L76=0,"",groupAttr!L76)</f>
        <v>6</v>
      </c>
      <c r="O76">
        <f>IF(groupAttr!M76=0,"",groupAttr!M76)</f>
        <v>6</v>
      </c>
      <c r="P76">
        <f>IF(groupAttr!N76=0,"",groupAttr!N76)</f>
        <v>6</v>
      </c>
      <c r="Q76">
        <f>IF(groupAttr!O76=0,"",groupAttr!O76)</f>
        <v>6</v>
      </c>
      <c r="R76">
        <f>IF(groupAttr!P76=0,"",groupAttr!P76)</f>
        <v>6</v>
      </c>
      <c r="S76">
        <f>IF(groupAttr!Q76=0,"",groupAttr!Q76)</f>
        <v>6</v>
      </c>
      <c r="T76" t="str">
        <f>IF(groupAttr!R76=0,"",groupAttr!R76)</f>
        <v/>
      </c>
      <c r="U76" t="str">
        <f>IF(groupAttr!S76=0,"",groupAttr!S76)</f>
        <v/>
      </c>
      <c r="V76" t="str">
        <f>IF(groupAttr!T76=0,"",groupAttr!T76)</f>
        <v/>
      </c>
      <c r="W76" t="str">
        <f>IF(groupAttr!U76=0,"",groupAttr!U76)</f>
        <v/>
      </c>
      <c r="X76" t="str">
        <f>IF(groupAttr!V76=0,"",groupAttr!V76)</f>
        <v/>
      </c>
      <c r="Y76" t="str">
        <f>IF(groupAttr!W76=0,"",groupAttr!W76)</f>
        <v/>
      </c>
      <c r="Z76" t="str">
        <f>IF(groupAttr!X76=0,"",groupAttr!X76)</f>
        <v/>
      </c>
      <c r="AA76" t="str">
        <f>IF(groupAttr!Y76=0,"",groupAttr!Y76)</f>
        <v/>
      </c>
      <c r="AB76" t="str">
        <f>IF(groupAttr!Z76=0,"",groupAttr!Z76)</f>
        <v/>
      </c>
      <c r="AC76" t="str">
        <f>IF(groupAttr!AA76=0,"",groupAttr!AA76)</f>
        <v/>
      </c>
      <c r="AD76" t="str">
        <f>IF(groupAttr!AB76=0,"",groupAttr!AB76)</f>
        <v/>
      </c>
      <c r="AE76" t="str">
        <f>IF(groupAttr!AC76=0,"",groupAttr!AC76)</f>
        <v/>
      </c>
      <c r="AF76" t="str">
        <f>IF(groupAttr!AD76=0,"",groupAttr!AD76)</f>
        <v/>
      </c>
      <c r="AG76" t="str">
        <f>IF(groupAttr!AE76=0,"",groupAttr!AE76)</f>
        <v/>
      </c>
      <c r="AH76" t="str">
        <f>IF(groupAttr!AF76=0,"",groupAttr!AF76)</f>
        <v/>
      </c>
      <c r="AI76" t="str">
        <f>IF(groupAttr!AG76=0,"",groupAttr!AG76)</f>
        <v/>
      </c>
      <c r="AJ76" t="str">
        <f>IF(groupAttr!AH76=0,"",groupAttr!AH76)</f>
        <v/>
      </c>
      <c r="AK76" t="str">
        <f>IF(groupAttr!AI76=0,"",groupAttr!AI76)</f>
        <v/>
      </c>
      <c r="AL76" t="str">
        <f>IF(groupAttr!AJ76=0,"",groupAttr!AJ76)</f>
        <v/>
      </c>
      <c r="AM76" t="str">
        <f>IF(groupAttr!AK76=0,"",groupAttr!AK76)</f>
        <v/>
      </c>
      <c r="AN76" t="str">
        <f>IF(groupAttr!AL76=0,"",groupAttr!AL76)</f>
        <v/>
      </c>
      <c r="AO76" t="str">
        <f>IF(groupAttr!AM76=0,"",groupAttr!AM76)</f>
        <v/>
      </c>
      <c r="AP76" t="str">
        <f>IF(groupAttr!AN76=0,"",groupAttr!AN76)</f>
        <v/>
      </c>
      <c r="AQ76" t="str">
        <f>IF(groupAttr!AO76=0,"",groupAttr!AO76)</f>
        <v/>
      </c>
      <c r="AR76" t="str">
        <f>IF(groupAttr!AP76=0,"",groupAttr!AP76)</f>
        <v/>
      </c>
      <c r="AS76" t="str">
        <f>IF(groupAttr!AQ76=0,"",groupAttr!AQ76)</f>
        <v/>
      </c>
      <c r="AT76" t="str">
        <f>IF(groupAttr!AR76=0,"",groupAttr!AR76)</f>
        <v/>
      </c>
      <c r="AU76" t="str">
        <f>IF(groupAttr!AS76=0,"",groupAttr!AS76)</f>
        <v/>
      </c>
      <c r="AV76" t="str">
        <f>IF(groupAttr!AT76=0,"",groupAttr!AT76)</f>
        <v/>
      </c>
      <c r="AW76" t="str">
        <f>IF(groupAttr!AU76=0,"",groupAttr!AU76)</f>
        <v/>
      </c>
      <c r="AX76" t="str">
        <f>IF(groupAttr!AV76=0,"",groupAttr!AV76)</f>
        <v/>
      </c>
      <c r="AY76" t="str">
        <f>IF(groupAttr!AW76=0,"",groupAttr!AW76)</f>
        <v/>
      </c>
      <c r="AZ76" t="str">
        <f>IF(groupAttr!AX76=0,"",groupAttr!AX76)</f>
        <v/>
      </c>
      <c r="BA76" t="str">
        <f>IF(groupAttr!AY76=0,"",groupAttr!AY76)</f>
        <v/>
      </c>
      <c r="BB76" t="str">
        <f>IF(groupAttr!AZ76=0,"",groupAttr!AZ76)</f>
        <v/>
      </c>
      <c r="BC76" t="str">
        <f>IF(groupAttr!BA76=0,"",groupAttr!BA76)</f>
        <v/>
      </c>
      <c r="BD76" t="str">
        <f>IF(groupAttr!BB76=0,"",groupAttr!BB76)</f>
        <v/>
      </c>
      <c r="BE76" t="str">
        <f>IF(groupAttr!BC76=0,"",groupAttr!BC76)</f>
        <v/>
      </c>
      <c r="BF76" t="str">
        <f>IF(groupAttr!BD76=0,"",groupAttr!BD76)</f>
        <v/>
      </c>
      <c r="BG76" t="str">
        <f>IF(groupAttr!BE76=0,"",groupAttr!BE76)</f>
        <v/>
      </c>
      <c r="BH76" t="str">
        <f>IF(groupAttr!BF76=0,"",groupAttr!BF76)</f>
        <v/>
      </c>
      <c r="BI76" t="str">
        <f>IF(groupAttr!BG76=0,"",groupAttr!BG76)</f>
        <v/>
      </c>
      <c r="BJ76" t="str">
        <f>IF(groupAttr!BH76=0,"",groupAttr!BH76)</f>
        <v/>
      </c>
      <c r="BK76" t="str">
        <f>IF(groupAttr!BI76=0,"",groupAttr!BI76)</f>
        <v/>
      </c>
      <c r="BL76" t="str">
        <f>IF(groupAttr!BJ76=0,"",groupAttr!BJ76)</f>
        <v/>
      </c>
      <c r="BM76" t="str">
        <f>IF(groupAttr!BK76=0,"",groupAttr!BK76)</f>
        <v/>
      </c>
      <c r="BN76" t="str">
        <f>IF(groupAttr!BL76=0,"",groupAttr!BL76)</f>
        <v/>
      </c>
    </row>
    <row r="77" spans="1:66" x14ac:dyDescent="0.2">
      <c r="A77" t="str">
        <f>IF(B77=0,"", CONCATENATE("223/",groupAttr!B77,"|",groupText!V77,"|",groupText!AA77,":\-\",D77))</f>
        <v>223/特戒守护|4|151/麻痹戒指+10|151/护身戒指+10|151/复活戒指+10|151/魔道麻痹戒指+10:\-\250/穿戴[2]件效果\255/全属性: +6%\</v>
      </c>
      <c r="B77">
        <f>groupAttr!A77</f>
        <v>135</v>
      </c>
      <c r="C77" t="str">
        <f>groupAttr!B77</f>
        <v>特戒守护</v>
      </c>
      <c r="D77" t="str">
        <f>"250/穿戴["&amp;groupAttr!C77&amp;"]件效果\" &amp;E77</f>
        <v>250/穿戴[2]件效果\255/全属性: +6%\</v>
      </c>
      <c r="E77" t="s">
        <v>2007</v>
      </c>
      <c r="F77" t="str">
        <f>IF(groupAttr!D77=0,"",groupAttr!D77)</f>
        <v/>
      </c>
      <c r="G77" t="str">
        <f>IF(groupAttr!E77=0,"",groupAttr!E77)</f>
        <v/>
      </c>
      <c r="H77" t="str">
        <f>IF(groupAttr!F77=0,"",groupAttr!F77)</f>
        <v/>
      </c>
      <c r="I77" t="str">
        <f>IF(groupAttr!G77=0,"",groupAttr!G77)</f>
        <v/>
      </c>
      <c r="J77" t="str">
        <f>IF(groupAttr!H77=0,"",groupAttr!H77)</f>
        <v/>
      </c>
      <c r="K77" t="str">
        <f>IF(groupAttr!I77=0,"",groupAttr!I77)</f>
        <v/>
      </c>
      <c r="L77" t="str">
        <f>IF(groupAttr!J77=0,"",groupAttr!J77)</f>
        <v/>
      </c>
      <c r="M77" t="str">
        <f>IF(groupAttr!K77=0,"",groupAttr!K77)</f>
        <v/>
      </c>
      <c r="N77">
        <f>IF(groupAttr!L77=0,"",groupAttr!L77)</f>
        <v>6</v>
      </c>
      <c r="O77">
        <f>IF(groupAttr!M77=0,"",groupAttr!M77)</f>
        <v>6</v>
      </c>
      <c r="P77">
        <f>IF(groupAttr!N77=0,"",groupAttr!N77)</f>
        <v>6</v>
      </c>
      <c r="Q77">
        <f>IF(groupAttr!O77=0,"",groupAttr!O77)</f>
        <v>6</v>
      </c>
      <c r="R77">
        <f>IF(groupAttr!P77=0,"",groupAttr!P77)</f>
        <v>6</v>
      </c>
      <c r="S77">
        <f>IF(groupAttr!Q77=0,"",groupAttr!Q77)</f>
        <v>6</v>
      </c>
      <c r="T77" t="str">
        <f>IF(groupAttr!R77=0,"",groupAttr!R77)</f>
        <v/>
      </c>
      <c r="U77" t="str">
        <f>IF(groupAttr!S77=0,"",groupAttr!S77)</f>
        <v/>
      </c>
      <c r="V77" t="str">
        <f>IF(groupAttr!T77=0,"",groupAttr!T77)</f>
        <v/>
      </c>
      <c r="W77" t="str">
        <f>IF(groupAttr!U77=0,"",groupAttr!U77)</f>
        <v/>
      </c>
      <c r="X77" t="str">
        <f>IF(groupAttr!V77=0,"",groupAttr!V77)</f>
        <v/>
      </c>
      <c r="Y77" t="str">
        <f>IF(groupAttr!W77=0,"",groupAttr!W77)</f>
        <v/>
      </c>
      <c r="Z77" t="str">
        <f>IF(groupAttr!X77=0,"",groupAttr!X77)</f>
        <v/>
      </c>
      <c r="AA77" t="str">
        <f>IF(groupAttr!Y77=0,"",groupAttr!Y77)</f>
        <v/>
      </c>
      <c r="AB77" t="str">
        <f>IF(groupAttr!Z77=0,"",groupAttr!Z77)</f>
        <v/>
      </c>
      <c r="AC77" t="str">
        <f>IF(groupAttr!AA77=0,"",groupAttr!AA77)</f>
        <v/>
      </c>
      <c r="AD77" t="str">
        <f>IF(groupAttr!AB77=0,"",groupAttr!AB77)</f>
        <v/>
      </c>
      <c r="AE77" t="str">
        <f>IF(groupAttr!AC77=0,"",groupAttr!AC77)</f>
        <v/>
      </c>
      <c r="AF77" t="str">
        <f>IF(groupAttr!AD77=0,"",groupAttr!AD77)</f>
        <v/>
      </c>
      <c r="AG77" t="str">
        <f>IF(groupAttr!AE77=0,"",groupAttr!AE77)</f>
        <v/>
      </c>
      <c r="AH77" t="str">
        <f>IF(groupAttr!AF77=0,"",groupAttr!AF77)</f>
        <v/>
      </c>
      <c r="AI77" t="str">
        <f>IF(groupAttr!AG77=0,"",groupAttr!AG77)</f>
        <v/>
      </c>
      <c r="AJ77" t="str">
        <f>IF(groupAttr!AH77=0,"",groupAttr!AH77)</f>
        <v/>
      </c>
      <c r="AK77" t="str">
        <f>IF(groupAttr!AI77=0,"",groupAttr!AI77)</f>
        <v/>
      </c>
      <c r="AL77" t="str">
        <f>IF(groupAttr!AJ77=0,"",groupAttr!AJ77)</f>
        <v/>
      </c>
      <c r="AM77" t="str">
        <f>IF(groupAttr!AK77=0,"",groupAttr!AK77)</f>
        <v/>
      </c>
      <c r="AN77" t="str">
        <f>IF(groupAttr!AL77=0,"",groupAttr!AL77)</f>
        <v/>
      </c>
      <c r="AO77" t="str">
        <f>IF(groupAttr!AM77=0,"",groupAttr!AM77)</f>
        <v/>
      </c>
      <c r="AP77" t="str">
        <f>IF(groupAttr!AN77=0,"",groupAttr!AN77)</f>
        <v/>
      </c>
      <c r="AQ77" t="str">
        <f>IF(groupAttr!AO77=0,"",groupAttr!AO77)</f>
        <v/>
      </c>
      <c r="AR77" t="str">
        <f>IF(groupAttr!AP77=0,"",groupAttr!AP77)</f>
        <v/>
      </c>
      <c r="AS77" t="str">
        <f>IF(groupAttr!AQ77=0,"",groupAttr!AQ77)</f>
        <v/>
      </c>
      <c r="AT77" t="str">
        <f>IF(groupAttr!AR77=0,"",groupAttr!AR77)</f>
        <v/>
      </c>
      <c r="AU77" t="str">
        <f>IF(groupAttr!AS77=0,"",groupAttr!AS77)</f>
        <v/>
      </c>
      <c r="AV77" t="str">
        <f>IF(groupAttr!AT77=0,"",groupAttr!AT77)</f>
        <v/>
      </c>
      <c r="AW77" t="str">
        <f>IF(groupAttr!AU77=0,"",groupAttr!AU77)</f>
        <v/>
      </c>
      <c r="AX77" t="str">
        <f>IF(groupAttr!AV77=0,"",groupAttr!AV77)</f>
        <v/>
      </c>
      <c r="AY77" t="str">
        <f>IF(groupAttr!AW77=0,"",groupAttr!AW77)</f>
        <v/>
      </c>
      <c r="AZ77" t="str">
        <f>IF(groupAttr!AX77=0,"",groupAttr!AX77)</f>
        <v/>
      </c>
      <c r="BA77" t="str">
        <f>IF(groupAttr!AY77=0,"",groupAttr!AY77)</f>
        <v/>
      </c>
      <c r="BB77" t="str">
        <f>IF(groupAttr!AZ77=0,"",groupAttr!AZ77)</f>
        <v/>
      </c>
      <c r="BC77" t="str">
        <f>IF(groupAttr!BA77=0,"",groupAttr!BA77)</f>
        <v/>
      </c>
      <c r="BD77" t="str">
        <f>IF(groupAttr!BB77=0,"",groupAttr!BB77)</f>
        <v/>
      </c>
      <c r="BE77" t="str">
        <f>IF(groupAttr!BC77=0,"",groupAttr!BC77)</f>
        <v/>
      </c>
      <c r="BF77" t="str">
        <f>IF(groupAttr!BD77=0,"",groupAttr!BD77)</f>
        <v/>
      </c>
      <c r="BG77" t="str">
        <f>IF(groupAttr!BE77=0,"",groupAttr!BE77)</f>
        <v/>
      </c>
      <c r="BH77" t="str">
        <f>IF(groupAttr!BF77=0,"",groupAttr!BF77)</f>
        <v/>
      </c>
      <c r="BI77" t="str">
        <f>IF(groupAttr!BG77=0,"",groupAttr!BG77)</f>
        <v/>
      </c>
      <c r="BJ77" t="str">
        <f>IF(groupAttr!BH77=0,"",groupAttr!BH77)</f>
        <v/>
      </c>
      <c r="BK77" t="str">
        <f>IF(groupAttr!BI77=0,"",groupAttr!BI77)</f>
        <v/>
      </c>
      <c r="BL77" t="str">
        <f>IF(groupAttr!BJ77=0,"",groupAttr!BJ77)</f>
        <v/>
      </c>
      <c r="BM77" t="str">
        <f>IF(groupAttr!BK77=0,"",groupAttr!BK77)</f>
        <v/>
      </c>
      <c r="BN77" t="str">
        <f>IF(groupAttr!BL77=0,"",groupAttr!BL77)</f>
        <v/>
      </c>
    </row>
    <row r="78" spans="1:66" x14ac:dyDescent="0.2">
      <c r="A78" t="str">
        <f>IF(B78=0,"", CONCATENATE("223/",groupAttr!B78,"|",groupText!V78,"|",groupText!AA78,":\-\",D78))</f>
        <v>223/特戒守护|4|151/麻痹戒指+11|151/护身戒指+11|151/复活戒指+11|151/魔道麻痹戒指+11:\-\250/穿戴[2]件效果\255/全属性: +7%\</v>
      </c>
      <c r="B78">
        <f>groupAttr!A78</f>
        <v>136</v>
      </c>
      <c r="C78" t="str">
        <f>groupAttr!B78</f>
        <v>特戒守护</v>
      </c>
      <c r="D78" t="str">
        <f>"250/穿戴["&amp;groupAttr!C78&amp;"]件效果\" &amp;E78</f>
        <v>250/穿戴[2]件效果\255/全属性: +7%\</v>
      </c>
      <c r="E78" t="s">
        <v>2010</v>
      </c>
      <c r="F78" t="str">
        <f>IF(groupAttr!D78=0,"",groupAttr!D78)</f>
        <v/>
      </c>
      <c r="G78" t="str">
        <f>IF(groupAttr!E78=0,"",groupAttr!E78)</f>
        <v/>
      </c>
      <c r="H78" t="str">
        <f>IF(groupAttr!F78=0,"",groupAttr!F78)</f>
        <v/>
      </c>
      <c r="I78" t="str">
        <f>IF(groupAttr!G78=0,"",groupAttr!G78)</f>
        <v/>
      </c>
      <c r="J78" t="str">
        <f>IF(groupAttr!H78=0,"",groupAttr!H78)</f>
        <v/>
      </c>
      <c r="K78" t="str">
        <f>IF(groupAttr!I78=0,"",groupAttr!I78)</f>
        <v/>
      </c>
      <c r="L78" t="str">
        <f>IF(groupAttr!J78=0,"",groupAttr!J78)</f>
        <v/>
      </c>
      <c r="M78" t="str">
        <f>IF(groupAttr!K78=0,"",groupAttr!K78)</f>
        <v/>
      </c>
      <c r="N78">
        <f>IF(groupAttr!L78=0,"",groupAttr!L78)</f>
        <v>7</v>
      </c>
      <c r="O78">
        <f>IF(groupAttr!M78=0,"",groupAttr!M78)</f>
        <v>7</v>
      </c>
      <c r="P78">
        <f>IF(groupAttr!N78=0,"",groupAttr!N78)</f>
        <v>7</v>
      </c>
      <c r="Q78">
        <f>IF(groupAttr!O78=0,"",groupAttr!O78)</f>
        <v>7</v>
      </c>
      <c r="R78">
        <f>IF(groupAttr!P78=0,"",groupAttr!P78)</f>
        <v>7</v>
      </c>
      <c r="S78">
        <f>IF(groupAttr!Q78=0,"",groupAttr!Q78)</f>
        <v>7</v>
      </c>
      <c r="T78" t="str">
        <f>IF(groupAttr!R78=0,"",groupAttr!R78)</f>
        <v/>
      </c>
      <c r="U78" t="str">
        <f>IF(groupAttr!S78=0,"",groupAttr!S78)</f>
        <v/>
      </c>
      <c r="V78" t="str">
        <f>IF(groupAttr!T78=0,"",groupAttr!T78)</f>
        <v/>
      </c>
      <c r="W78" t="str">
        <f>IF(groupAttr!U78=0,"",groupAttr!U78)</f>
        <v/>
      </c>
      <c r="X78" t="str">
        <f>IF(groupAttr!V78=0,"",groupAttr!V78)</f>
        <v/>
      </c>
      <c r="Y78" t="str">
        <f>IF(groupAttr!W78=0,"",groupAttr!W78)</f>
        <v/>
      </c>
      <c r="Z78" t="str">
        <f>IF(groupAttr!X78=0,"",groupAttr!X78)</f>
        <v/>
      </c>
      <c r="AA78" t="str">
        <f>IF(groupAttr!Y78=0,"",groupAttr!Y78)</f>
        <v/>
      </c>
      <c r="AB78" t="str">
        <f>IF(groupAttr!Z78=0,"",groupAttr!Z78)</f>
        <v/>
      </c>
      <c r="AC78" t="str">
        <f>IF(groupAttr!AA78=0,"",groupAttr!AA78)</f>
        <v/>
      </c>
      <c r="AD78" t="str">
        <f>IF(groupAttr!AB78=0,"",groupAttr!AB78)</f>
        <v/>
      </c>
      <c r="AE78" t="str">
        <f>IF(groupAttr!AC78=0,"",groupAttr!AC78)</f>
        <v/>
      </c>
      <c r="AF78" t="str">
        <f>IF(groupAttr!AD78=0,"",groupAttr!AD78)</f>
        <v/>
      </c>
      <c r="AG78" t="str">
        <f>IF(groupAttr!AE78=0,"",groupAttr!AE78)</f>
        <v/>
      </c>
      <c r="AH78" t="str">
        <f>IF(groupAttr!AF78=0,"",groupAttr!AF78)</f>
        <v/>
      </c>
      <c r="AI78" t="str">
        <f>IF(groupAttr!AG78=0,"",groupAttr!AG78)</f>
        <v/>
      </c>
      <c r="AJ78" t="str">
        <f>IF(groupAttr!AH78=0,"",groupAttr!AH78)</f>
        <v/>
      </c>
      <c r="AK78" t="str">
        <f>IF(groupAttr!AI78=0,"",groupAttr!AI78)</f>
        <v/>
      </c>
      <c r="AL78" t="str">
        <f>IF(groupAttr!AJ78=0,"",groupAttr!AJ78)</f>
        <v/>
      </c>
      <c r="AM78" t="str">
        <f>IF(groupAttr!AK78=0,"",groupAttr!AK78)</f>
        <v/>
      </c>
      <c r="AN78" t="str">
        <f>IF(groupAttr!AL78=0,"",groupAttr!AL78)</f>
        <v/>
      </c>
      <c r="AO78" t="str">
        <f>IF(groupAttr!AM78=0,"",groupAttr!AM78)</f>
        <v/>
      </c>
      <c r="AP78" t="str">
        <f>IF(groupAttr!AN78=0,"",groupAttr!AN78)</f>
        <v/>
      </c>
      <c r="AQ78" t="str">
        <f>IF(groupAttr!AO78=0,"",groupAttr!AO78)</f>
        <v/>
      </c>
      <c r="AR78" t="str">
        <f>IF(groupAttr!AP78=0,"",groupAttr!AP78)</f>
        <v/>
      </c>
      <c r="AS78" t="str">
        <f>IF(groupAttr!AQ78=0,"",groupAttr!AQ78)</f>
        <v/>
      </c>
      <c r="AT78" t="str">
        <f>IF(groupAttr!AR78=0,"",groupAttr!AR78)</f>
        <v/>
      </c>
      <c r="AU78" t="str">
        <f>IF(groupAttr!AS78=0,"",groupAttr!AS78)</f>
        <v/>
      </c>
      <c r="AV78" t="str">
        <f>IF(groupAttr!AT78=0,"",groupAttr!AT78)</f>
        <v/>
      </c>
      <c r="AW78" t="str">
        <f>IF(groupAttr!AU78=0,"",groupAttr!AU78)</f>
        <v/>
      </c>
      <c r="AX78" t="str">
        <f>IF(groupAttr!AV78=0,"",groupAttr!AV78)</f>
        <v/>
      </c>
      <c r="AY78" t="str">
        <f>IF(groupAttr!AW78=0,"",groupAttr!AW78)</f>
        <v/>
      </c>
      <c r="AZ78" t="str">
        <f>IF(groupAttr!AX78=0,"",groupAttr!AX78)</f>
        <v/>
      </c>
      <c r="BA78" t="str">
        <f>IF(groupAttr!AY78=0,"",groupAttr!AY78)</f>
        <v/>
      </c>
      <c r="BB78" t="str">
        <f>IF(groupAttr!AZ78=0,"",groupAttr!AZ78)</f>
        <v/>
      </c>
      <c r="BC78" t="str">
        <f>IF(groupAttr!BA78=0,"",groupAttr!BA78)</f>
        <v/>
      </c>
      <c r="BD78" t="str">
        <f>IF(groupAttr!BB78=0,"",groupAttr!BB78)</f>
        <v/>
      </c>
      <c r="BE78" t="str">
        <f>IF(groupAttr!BC78=0,"",groupAttr!BC78)</f>
        <v/>
      </c>
      <c r="BF78" t="str">
        <f>IF(groupAttr!BD78=0,"",groupAttr!BD78)</f>
        <v/>
      </c>
      <c r="BG78" t="str">
        <f>IF(groupAttr!BE78=0,"",groupAttr!BE78)</f>
        <v/>
      </c>
      <c r="BH78" t="str">
        <f>IF(groupAttr!BF78=0,"",groupAttr!BF78)</f>
        <v/>
      </c>
      <c r="BI78" t="str">
        <f>IF(groupAttr!BG78=0,"",groupAttr!BG78)</f>
        <v/>
      </c>
      <c r="BJ78" t="str">
        <f>IF(groupAttr!BH78=0,"",groupAttr!BH78)</f>
        <v/>
      </c>
      <c r="BK78" t="str">
        <f>IF(groupAttr!BI78=0,"",groupAttr!BI78)</f>
        <v/>
      </c>
      <c r="BL78" t="str">
        <f>IF(groupAttr!BJ78=0,"",groupAttr!BJ78)</f>
        <v/>
      </c>
      <c r="BM78" t="str">
        <f>IF(groupAttr!BK78=0,"",groupAttr!BK78)</f>
        <v/>
      </c>
      <c r="BN78" t="str">
        <f>IF(groupAttr!BL78=0,"",groupAttr!BL78)</f>
        <v/>
      </c>
    </row>
    <row r="79" spans="1:66" x14ac:dyDescent="0.2">
      <c r="A79" t="str">
        <f>IF(B79=0,"", CONCATENATE("223/",groupAttr!B79,"|",groupText!V79,"|",groupText!AA79,":\-\",D79))</f>
        <v>223/特戒守护|4|151/麻痹戒指+12|151/护身戒指+12|151/复活戒指+12|151/魔道麻痹戒指+12:\-\250/穿戴[2]件效果\255/全属性: +7%\</v>
      </c>
      <c r="B79">
        <f>groupAttr!A79</f>
        <v>137</v>
      </c>
      <c r="C79" t="str">
        <f>groupAttr!B79</f>
        <v>特戒守护</v>
      </c>
      <c r="D79" t="str">
        <f>"250/穿戴["&amp;groupAttr!C79&amp;"]件效果\" &amp;E79</f>
        <v>250/穿戴[2]件效果\255/全属性: +7%\</v>
      </c>
      <c r="E79" t="s">
        <v>2010</v>
      </c>
      <c r="F79" t="str">
        <f>IF(groupAttr!D79=0,"",groupAttr!D79)</f>
        <v/>
      </c>
      <c r="G79" t="str">
        <f>IF(groupAttr!E79=0,"",groupAttr!E79)</f>
        <v/>
      </c>
      <c r="H79" t="str">
        <f>IF(groupAttr!F79=0,"",groupAttr!F79)</f>
        <v/>
      </c>
      <c r="I79" t="str">
        <f>IF(groupAttr!G79=0,"",groupAttr!G79)</f>
        <v/>
      </c>
      <c r="J79" t="str">
        <f>IF(groupAttr!H79=0,"",groupAttr!H79)</f>
        <v/>
      </c>
      <c r="K79" t="str">
        <f>IF(groupAttr!I79=0,"",groupAttr!I79)</f>
        <v/>
      </c>
      <c r="L79" t="str">
        <f>IF(groupAttr!J79=0,"",groupAttr!J79)</f>
        <v/>
      </c>
      <c r="M79" t="str">
        <f>IF(groupAttr!K79=0,"",groupAttr!K79)</f>
        <v/>
      </c>
      <c r="N79">
        <f>IF(groupAttr!L79=0,"",groupAttr!L79)</f>
        <v>7</v>
      </c>
      <c r="O79">
        <f>IF(groupAttr!M79=0,"",groupAttr!M79)</f>
        <v>7</v>
      </c>
      <c r="P79">
        <f>IF(groupAttr!N79=0,"",groupAttr!N79)</f>
        <v>7</v>
      </c>
      <c r="Q79">
        <f>IF(groupAttr!O79=0,"",groupAttr!O79)</f>
        <v>7</v>
      </c>
      <c r="R79">
        <f>IF(groupAttr!P79=0,"",groupAttr!P79)</f>
        <v>7</v>
      </c>
      <c r="S79">
        <f>IF(groupAttr!Q79=0,"",groupAttr!Q79)</f>
        <v>7</v>
      </c>
      <c r="T79" t="str">
        <f>IF(groupAttr!R79=0,"",groupAttr!R79)</f>
        <v/>
      </c>
      <c r="U79" t="str">
        <f>IF(groupAttr!S79=0,"",groupAttr!S79)</f>
        <v/>
      </c>
      <c r="V79" t="str">
        <f>IF(groupAttr!T79=0,"",groupAttr!T79)</f>
        <v/>
      </c>
      <c r="W79" t="str">
        <f>IF(groupAttr!U79=0,"",groupAttr!U79)</f>
        <v/>
      </c>
      <c r="X79" t="str">
        <f>IF(groupAttr!V79=0,"",groupAttr!V79)</f>
        <v/>
      </c>
      <c r="Y79" t="str">
        <f>IF(groupAttr!W79=0,"",groupAttr!W79)</f>
        <v/>
      </c>
      <c r="Z79" t="str">
        <f>IF(groupAttr!X79=0,"",groupAttr!X79)</f>
        <v/>
      </c>
      <c r="AA79" t="str">
        <f>IF(groupAttr!Y79=0,"",groupAttr!Y79)</f>
        <v/>
      </c>
      <c r="AB79" t="str">
        <f>IF(groupAttr!Z79=0,"",groupAttr!Z79)</f>
        <v/>
      </c>
      <c r="AC79" t="str">
        <f>IF(groupAttr!AA79=0,"",groupAttr!AA79)</f>
        <v/>
      </c>
      <c r="AD79" t="str">
        <f>IF(groupAttr!AB79=0,"",groupAttr!AB79)</f>
        <v/>
      </c>
      <c r="AE79" t="str">
        <f>IF(groupAttr!AC79=0,"",groupAttr!AC79)</f>
        <v/>
      </c>
      <c r="AF79" t="str">
        <f>IF(groupAttr!AD79=0,"",groupAttr!AD79)</f>
        <v/>
      </c>
      <c r="AG79" t="str">
        <f>IF(groupAttr!AE79=0,"",groupAttr!AE79)</f>
        <v/>
      </c>
      <c r="AH79" t="str">
        <f>IF(groupAttr!AF79=0,"",groupAttr!AF79)</f>
        <v/>
      </c>
      <c r="AI79" t="str">
        <f>IF(groupAttr!AG79=0,"",groupAttr!AG79)</f>
        <v/>
      </c>
      <c r="AJ79" t="str">
        <f>IF(groupAttr!AH79=0,"",groupAttr!AH79)</f>
        <v/>
      </c>
      <c r="AK79" t="str">
        <f>IF(groupAttr!AI79=0,"",groupAttr!AI79)</f>
        <v/>
      </c>
      <c r="AL79" t="str">
        <f>IF(groupAttr!AJ79=0,"",groupAttr!AJ79)</f>
        <v/>
      </c>
      <c r="AM79" t="str">
        <f>IF(groupAttr!AK79=0,"",groupAttr!AK79)</f>
        <v/>
      </c>
      <c r="AN79" t="str">
        <f>IF(groupAttr!AL79=0,"",groupAttr!AL79)</f>
        <v/>
      </c>
      <c r="AO79" t="str">
        <f>IF(groupAttr!AM79=0,"",groupAttr!AM79)</f>
        <v/>
      </c>
      <c r="AP79" t="str">
        <f>IF(groupAttr!AN79=0,"",groupAttr!AN79)</f>
        <v/>
      </c>
      <c r="AQ79" t="str">
        <f>IF(groupAttr!AO79=0,"",groupAttr!AO79)</f>
        <v/>
      </c>
      <c r="AR79" t="str">
        <f>IF(groupAttr!AP79=0,"",groupAttr!AP79)</f>
        <v/>
      </c>
      <c r="AS79" t="str">
        <f>IF(groupAttr!AQ79=0,"",groupAttr!AQ79)</f>
        <v/>
      </c>
      <c r="AT79" t="str">
        <f>IF(groupAttr!AR79=0,"",groupAttr!AR79)</f>
        <v/>
      </c>
      <c r="AU79" t="str">
        <f>IF(groupAttr!AS79=0,"",groupAttr!AS79)</f>
        <v/>
      </c>
      <c r="AV79" t="str">
        <f>IF(groupAttr!AT79=0,"",groupAttr!AT79)</f>
        <v/>
      </c>
      <c r="AW79" t="str">
        <f>IF(groupAttr!AU79=0,"",groupAttr!AU79)</f>
        <v/>
      </c>
      <c r="AX79" t="str">
        <f>IF(groupAttr!AV79=0,"",groupAttr!AV79)</f>
        <v/>
      </c>
      <c r="AY79" t="str">
        <f>IF(groupAttr!AW79=0,"",groupAttr!AW79)</f>
        <v/>
      </c>
      <c r="AZ79" t="str">
        <f>IF(groupAttr!AX79=0,"",groupAttr!AX79)</f>
        <v/>
      </c>
      <c r="BA79" t="str">
        <f>IF(groupAttr!AY79=0,"",groupAttr!AY79)</f>
        <v/>
      </c>
      <c r="BB79" t="str">
        <f>IF(groupAttr!AZ79=0,"",groupAttr!AZ79)</f>
        <v/>
      </c>
      <c r="BC79" t="str">
        <f>IF(groupAttr!BA79=0,"",groupAttr!BA79)</f>
        <v/>
      </c>
      <c r="BD79" t="str">
        <f>IF(groupAttr!BB79=0,"",groupAttr!BB79)</f>
        <v/>
      </c>
      <c r="BE79" t="str">
        <f>IF(groupAttr!BC79=0,"",groupAttr!BC79)</f>
        <v/>
      </c>
      <c r="BF79" t="str">
        <f>IF(groupAttr!BD79=0,"",groupAttr!BD79)</f>
        <v/>
      </c>
      <c r="BG79" t="str">
        <f>IF(groupAttr!BE79=0,"",groupAttr!BE79)</f>
        <v/>
      </c>
      <c r="BH79" t="str">
        <f>IF(groupAttr!BF79=0,"",groupAttr!BF79)</f>
        <v/>
      </c>
      <c r="BI79" t="str">
        <f>IF(groupAttr!BG79=0,"",groupAttr!BG79)</f>
        <v/>
      </c>
      <c r="BJ79" t="str">
        <f>IF(groupAttr!BH79=0,"",groupAttr!BH79)</f>
        <v/>
      </c>
      <c r="BK79" t="str">
        <f>IF(groupAttr!BI79=0,"",groupAttr!BI79)</f>
        <v/>
      </c>
      <c r="BL79" t="str">
        <f>IF(groupAttr!BJ79=0,"",groupAttr!BJ79)</f>
        <v/>
      </c>
      <c r="BM79" t="str">
        <f>IF(groupAttr!BK79=0,"",groupAttr!BK79)</f>
        <v/>
      </c>
      <c r="BN79" t="str">
        <f>IF(groupAttr!BL79=0,"",groupAttr!BL79)</f>
        <v/>
      </c>
    </row>
    <row r="80" spans="1:66" x14ac:dyDescent="0.2">
      <c r="A80" t="str">
        <f>IF(B80=0,"", CONCATENATE("223/",groupAttr!B80,"|",groupText!V80,"|",groupText!AA80,":\-\",D80))</f>
        <v>223/特戒守护|4|151/麻痹戒指+13|151/护身戒指+13|151/复活戒指+13|151/魔道麻痹戒指+13:\-\250/穿戴[2]件效果\255/全属性: +7%\</v>
      </c>
      <c r="B80">
        <f>groupAttr!A80</f>
        <v>138</v>
      </c>
      <c r="C80" t="str">
        <f>groupAttr!B80</f>
        <v>特戒守护</v>
      </c>
      <c r="D80" t="str">
        <f>"250/穿戴["&amp;groupAttr!C80&amp;"]件效果\" &amp;E80</f>
        <v>250/穿戴[2]件效果\255/全属性: +7%\</v>
      </c>
      <c r="E80" t="s">
        <v>2009</v>
      </c>
      <c r="F80" t="str">
        <f>IF(groupAttr!D80=0,"",groupAttr!D80)</f>
        <v/>
      </c>
      <c r="G80" t="str">
        <f>IF(groupAttr!E80=0,"",groupAttr!E80)</f>
        <v/>
      </c>
      <c r="H80" t="str">
        <f>IF(groupAttr!F80=0,"",groupAttr!F80)</f>
        <v/>
      </c>
      <c r="I80" t="str">
        <f>IF(groupAttr!G80=0,"",groupAttr!G80)</f>
        <v/>
      </c>
      <c r="J80" t="str">
        <f>IF(groupAttr!H80=0,"",groupAttr!H80)</f>
        <v/>
      </c>
      <c r="K80" t="str">
        <f>IF(groupAttr!I80=0,"",groupAttr!I80)</f>
        <v/>
      </c>
      <c r="L80" t="str">
        <f>IF(groupAttr!J80=0,"",groupAttr!J80)</f>
        <v/>
      </c>
      <c r="M80" t="str">
        <f>IF(groupAttr!K80=0,"",groupAttr!K80)</f>
        <v/>
      </c>
      <c r="N80">
        <f>IF(groupAttr!L80=0,"",groupAttr!L80)</f>
        <v>7</v>
      </c>
      <c r="O80">
        <f>IF(groupAttr!M80=0,"",groupAttr!M80)</f>
        <v>7</v>
      </c>
      <c r="P80">
        <f>IF(groupAttr!N80=0,"",groupAttr!N80)</f>
        <v>7</v>
      </c>
      <c r="Q80">
        <f>IF(groupAttr!O80=0,"",groupAttr!O80)</f>
        <v>7</v>
      </c>
      <c r="R80">
        <f>IF(groupAttr!P80=0,"",groupAttr!P80)</f>
        <v>7</v>
      </c>
      <c r="S80">
        <f>IF(groupAttr!Q80=0,"",groupAttr!Q80)</f>
        <v>7</v>
      </c>
      <c r="T80" t="str">
        <f>IF(groupAttr!R80=0,"",groupAttr!R80)</f>
        <v/>
      </c>
      <c r="U80" t="str">
        <f>IF(groupAttr!S80=0,"",groupAttr!S80)</f>
        <v/>
      </c>
      <c r="V80" t="str">
        <f>IF(groupAttr!T80=0,"",groupAttr!T80)</f>
        <v/>
      </c>
      <c r="W80" t="str">
        <f>IF(groupAttr!U80=0,"",groupAttr!U80)</f>
        <v/>
      </c>
      <c r="X80" t="str">
        <f>IF(groupAttr!V80=0,"",groupAttr!V80)</f>
        <v/>
      </c>
      <c r="Y80" t="str">
        <f>IF(groupAttr!W80=0,"",groupAttr!W80)</f>
        <v/>
      </c>
      <c r="Z80" t="str">
        <f>IF(groupAttr!X80=0,"",groupAttr!X80)</f>
        <v/>
      </c>
      <c r="AA80" t="str">
        <f>IF(groupAttr!Y80=0,"",groupAttr!Y80)</f>
        <v/>
      </c>
      <c r="AB80" t="str">
        <f>IF(groupAttr!Z80=0,"",groupAttr!Z80)</f>
        <v/>
      </c>
      <c r="AC80" t="str">
        <f>IF(groupAttr!AA80=0,"",groupAttr!AA80)</f>
        <v/>
      </c>
      <c r="AD80" t="str">
        <f>IF(groupAttr!AB80=0,"",groupAttr!AB80)</f>
        <v/>
      </c>
      <c r="AE80" t="str">
        <f>IF(groupAttr!AC80=0,"",groupAttr!AC80)</f>
        <v/>
      </c>
      <c r="AF80" t="str">
        <f>IF(groupAttr!AD80=0,"",groupAttr!AD80)</f>
        <v/>
      </c>
      <c r="AG80" t="str">
        <f>IF(groupAttr!AE80=0,"",groupAttr!AE80)</f>
        <v/>
      </c>
      <c r="AH80" t="str">
        <f>IF(groupAttr!AF80=0,"",groupAttr!AF80)</f>
        <v/>
      </c>
      <c r="AI80" t="str">
        <f>IF(groupAttr!AG80=0,"",groupAttr!AG80)</f>
        <v/>
      </c>
      <c r="AJ80" t="str">
        <f>IF(groupAttr!AH80=0,"",groupAttr!AH80)</f>
        <v/>
      </c>
      <c r="AK80" t="str">
        <f>IF(groupAttr!AI80=0,"",groupAttr!AI80)</f>
        <v/>
      </c>
      <c r="AL80" t="str">
        <f>IF(groupAttr!AJ80=0,"",groupAttr!AJ80)</f>
        <v/>
      </c>
      <c r="AM80" t="str">
        <f>IF(groupAttr!AK80=0,"",groupAttr!AK80)</f>
        <v/>
      </c>
      <c r="AN80" t="str">
        <f>IF(groupAttr!AL80=0,"",groupAttr!AL80)</f>
        <v/>
      </c>
      <c r="AO80" t="str">
        <f>IF(groupAttr!AM80=0,"",groupAttr!AM80)</f>
        <v/>
      </c>
      <c r="AP80" t="str">
        <f>IF(groupAttr!AN80=0,"",groupAttr!AN80)</f>
        <v/>
      </c>
      <c r="AQ80" t="str">
        <f>IF(groupAttr!AO80=0,"",groupAttr!AO80)</f>
        <v/>
      </c>
      <c r="AR80" t="str">
        <f>IF(groupAttr!AP80=0,"",groupAttr!AP80)</f>
        <v/>
      </c>
      <c r="AS80" t="str">
        <f>IF(groupAttr!AQ80=0,"",groupAttr!AQ80)</f>
        <v/>
      </c>
      <c r="AT80" t="str">
        <f>IF(groupAttr!AR80=0,"",groupAttr!AR80)</f>
        <v/>
      </c>
      <c r="AU80" t="str">
        <f>IF(groupAttr!AS80=0,"",groupAttr!AS80)</f>
        <v/>
      </c>
      <c r="AV80" t="str">
        <f>IF(groupAttr!AT80=0,"",groupAttr!AT80)</f>
        <v/>
      </c>
      <c r="AW80" t="str">
        <f>IF(groupAttr!AU80=0,"",groupAttr!AU80)</f>
        <v/>
      </c>
      <c r="AX80" t="str">
        <f>IF(groupAttr!AV80=0,"",groupAttr!AV80)</f>
        <v/>
      </c>
      <c r="AY80" t="str">
        <f>IF(groupAttr!AW80=0,"",groupAttr!AW80)</f>
        <v/>
      </c>
      <c r="AZ80" t="str">
        <f>IF(groupAttr!AX80=0,"",groupAttr!AX80)</f>
        <v/>
      </c>
      <c r="BA80" t="str">
        <f>IF(groupAttr!AY80=0,"",groupAttr!AY80)</f>
        <v/>
      </c>
      <c r="BB80" t="str">
        <f>IF(groupAttr!AZ80=0,"",groupAttr!AZ80)</f>
        <v/>
      </c>
      <c r="BC80" t="str">
        <f>IF(groupAttr!BA80=0,"",groupAttr!BA80)</f>
        <v/>
      </c>
      <c r="BD80" t="str">
        <f>IF(groupAttr!BB80=0,"",groupAttr!BB80)</f>
        <v/>
      </c>
      <c r="BE80" t="str">
        <f>IF(groupAttr!BC80=0,"",groupAttr!BC80)</f>
        <v/>
      </c>
      <c r="BF80" t="str">
        <f>IF(groupAttr!BD80=0,"",groupAttr!BD80)</f>
        <v/>
      </c>
      <c r="BG80" t="str">
        <f>IF(groupAttr!BE80=0,"",groupAttr!BE80)</f>
        <v/>
      </c>
      <c r="BH80" t="str">
        <f>IF(groupAttr!BF80=0,"",groupAttr!BF80)</f>
        <v/>
      </c>
      <c r="BI80" t="str">
        <f>IF(groupAttr!BG80=0,"",groupAttr!BG80)</f>
        <v/>
      </c>
      <c r="BJ80" t="str">
        <f>IF(groupAttr!BH80=0,"",groupAttr!BH80)</f>
        <v/>
      </c>
      <c r="BK80" t="str">
        <f>IF(groupAttr!BI80=0,"",groupAttr!BI80)</f>
        <v/>
      </c>
      <c r="BL80" t="str">
        <f>IF(groupAttr!BJ80=0,"",groupAttr!BJ80)</f>
        <v/>
      </c>
      <c r="BM80" t="str">
        <f>IF(groupAttr!BK80=0,"",groupAttr!BK80)</f>
        <v/>
      </c>
      <c r="BN80" t="str">
        <f>IF(groupAttr!BL80=0,"",groupAttr!BL80)</f>
        <v/>
      </c>
    </row>
    <row r="81" spans="1:66" x14ac:dyDescent="0.2">
      <c r="A81" t="str">
        <f>IF(B81=0,"", CONCATENATE("223/",groupAttr!B81,"|",groupText!V81,"|",groupText!AA81,":\-\",D81))</f>
        <v>223/特戒守护|4|151/麻痹戒指+14|151/护身戒指+14|151/复活戒指+14|151/魔道麻痹戒指+14:\-\250/穿戴[2]件效果\255/全属性: +7%\</v>
      </c>
      <c r="B81">
        <f>groupAttr!A81</f>
        <v>139</v>
      </c>
      <c r="C81" t="str">
        <f>groupAttr!B81</f>
        <v>特戒守护</v>
      </c>
      <c r="D81" t="str">
        <f>"250/穿戴["&amp;groupAttr!C81&amp;"]件效果\" &amp;E81</f>
        <v>250/穿戴[2]件效果\255/全属性: +7%\</v>
      </c>
      <c r="E81" t="s">
        <v>2009</v>
      </c>
      <c r="F81" t="str">
        <f>IF(groupAttr!D81=0,"",groupAttr!D81)</f>
        <v/>
      </c>
      <c r="G81" t="str">
        <f>IF(groupAttr!E81=0,"",groupAttr!E81)</f>
        <v/>
      </c>
      <c r="H81" t="str">
        <f>IF(groupAttr!F81=0,"",groupAttr!F81)</f>
        <v/>
      </c>
      <c r="I81" t="str">
        <f>IF(groupAttr!G81=0,"",groupAttr!G81)</f>
        <v/>
      </c>
      <c r="J81" t="str">
        <f>IF(groupAttr!H81=0,"",groupAttr!H81)</f>
        <v/>
      </c>
      <c r="K81" t="str">
        <f>IF(groupAttr!I81=0,"",groupAttr!I81)</f>
        <v/>
      </c>
      <c r="L81" t="str">
        <f>IF(groupAttr!J81=0,"",groupAttr!J81)</f>
        <v/>
      </c>
      <c r="M81" t="str">
        <f>IF(groupAttr!K81=0,"",groupAttr!K81)</f>
        <v/>
      </c>
      <c r="N81">
        <f>IF(groupAttr!L81=0,"",groupAttr!L81)</f>
        <v>7</v>
      </c>
      <c r="O81">
        <f>IF(groupAttr!M81=0,"",groupAttr!M81)</f>
        <v>7</v>
      </c>
      <c r="P81">
        <f>IF(groupAttr!N81=0,"",groupAttr!N81)</f>
        <v>7</v>
      </c>
      <c r="Q81">
        <f>IF(groupAttr!O81=0,"",groupAttr!O81)</f>
        <v>7</v>
      </c>
      <c r="R81">
        <f>IF(groupAttr!P81=0,"",groupAttr!P81)</f>
        <v>7</v>
      </c>
      <c r="S81">
        <f>IF(groupAttr!Q81=0,"",groupAttr!Q81)</f>
        <v>7</v>
      </c>
      <c r="T81" t="str">
        <f>IF(groupAttr!R81=0,"",groupAttr!R81)</f>
        <v/>
      </c>
      <c r="U81" t="str">
        <f>IF(groupAttr!S81=0,"",groupAttr!S81)</f>
        <v/>
      </c>
      <c r="V81" t="str">
        <f>IF(groupAttr!T81=0,"",groupAttr!T81)</f>
        <v/>
      </c>
      <c r="W81" t="str">
        <f>IF(groupAttr!U81=0,"",groupAttr!U81)</f>
        <v/>
      </c>
      <c r="X81" t="str">
        <f>IF(groupAttr!V81=0,"",groupAttr!V81)</f>
        <v/>
      </c>
      <c r="Y81" t="str">
        <f>IF(groupAttr!W81=0,"",groupAttr!W81)</f>
        <v/>
      </c>
      <c r="Z81" t="str">
        <f>IF(groupAttr!X81=0,"",groupAttr!X81)</f>
        <v/>
      </c>
      <c r="AA81" t="str">
        <f>IF(groupAttr!Y81=0,"",groupAttr!Y81)</f>
        <v/>
      </c>
      <c r="AB81" t="str">
        <f>IF(groupAttr!Z81=0,"",groupAttr!Z81)</f>
        <v/>
      </c>
      <c r="AC81" t="str">
        <f>IF(groupAttr!AA81=0,"",groupAttr!AA81)</f>
        <v/>
      </c>
      <c r="AD81" t="str">
        <f>IF(groupAttr!AB81=0,"",groupAttr!AB81)</f>
        <v/>
      </c>
      <c r="AE81" t="str">
        <f>IF(groupAttr!AC81=0,"",groupAttr!AC81)</f>
        <v/>
      </c>
      <c r="AF81" t="str">
        <f>IF(groupAttr!AD81=0,"",groupAttr!AD81)</f>
        <v/>
      </c>
      <c r="AG81" t="str">
        <f>IF(groupAttr!AE81=0,"",groupAttr!AE81)</f>
        <v/>
      </c>
      <c r="AH81" t="str">
        <f>IF(groupAttr!AF81=0,"",groupAttr!AF81)</f>
        <v/>
      </c>
      <c r="AI81" t="str">
        <f>IF(groupAttr!AG81=0,"",groupAttr!AG81)</f>
        <v/>
      </c>
      <c r="AJ81" t="str">
        <f>IF(groupAttr!AH81=0,"",groupAttr!AH81)</f>
        <v/>
      </c>
      <c r="AK81" t="str">
        <f>IF(groupAttr!AI81=0,"",groupAttr!AI81)</f>
        <v/>
      </c>
      <c r="AL81" t="str">
        <f>IF(groupAttr!AJ81=0,"",groupAttr!AJ81)</f>
        <v/>
      </c>
      <c r="AM81" t="str">
        <f>IF(groupAttr!AK81=0,"",groupAttr!AK81)</f>
        <v/>
      </c>
      <c r="AN81" t="str">
        <f>IF(groupAttr!AL81=0,"",groupAttr!AL81)</f>
        <v/>
      </c>
      <c r="AO81" t="str">
        <f>IF(groupAttr!AM81=0,"",groupAttr!AM81)</f>
        <v/>
      </c>
      <c r="AP81" t="str">
        <f>IF(groupAttr!AN81=0,"",groupAttr!AN81)</f>
        <v/>
      </c>
      <c r="AQ81" t="str">
        <f>IF(groupAttr!AO81=0,"",groupAttr!AO81)</f>
        <v/>
      </c>
      <c r="AR81" t="str">
        <f>IF(groupAttr!AP81=0,"",groupAttr!AP81)</f>
        <v/>
      </c>
      <c r="AS81" t="str">
        <f>IF(groupAttr!AQ81=0,"",groupAttr!AQ81)</f>
        <v/>
      </c>
      <c r="AT81" t="str">
        <f>IF(groupAttr!AR81=0,"",groupAttr!AR81)</f>
        <v/>
      </c>
      <c r="AU81" t="str">
        <f>IF(groupAttr!AS81=0,"",groupAttr!AS81)</f>
        <v/>
      </c>
      <c r="AV81" t="str">
        <f>IF(groupAttr!AT81=0,"",groupAttr!AT81)</f>
        <v/>
      </c>
      <c r="AW81" t="str">
        <f>IF(groupAttr!AU81=0,"",groupAttr!AU81)</f>
        <v/>
      </c>
      <c r="AX81" t="str">
        <f>IF(groupAttr!AV81=0,"",groupAttr!AV81)</f>
        <v/>
      </c>
      <c r="AY81" t="str">
        <f>IF(groupAttr!AW81=0,"",groupAttr!AW81)</f>
        <v/>
      </c>
      <c r="AZ81" t="str">
        <f>IF(groupAttr!AX81=0,"",groupAttr!AX81)</f>
        <v/>
      </c>
      <c r="BA81" t="str">
        <f>IF(groupAttr!AY81=0,"",groupAttr!AY81)</f>
        <v/>
      </c>
      <c r="BB81" t="str">
        <f>IF(groupAttr!AZ81=0,"",groupAttr!AZ81)</f>
        <v/>
      </c>
      <c r="BC81" t="str">
        <f>IF(groupAttr!BA81=0,"",groupAttr!BA81)</f>
        <v/>
      </c>
      <c r="BD81" t="str">
        <f>IF(groupAttr!BB81=0,"",groupAttr!BB81)</f>
        <v/>
      </c>
      <c r="BE81" t="str">
        <f>IF(groupAttr!BC81=0,"",groupAttr!BC81)</f>
        <v/>
      </c>
      <c r="BF81" t="str">
        <f>IF(groupAttr!BD81=0,"",groupAttr!BD81)</f>
        <v/>
      </c>
      <c r="BG81" t="str">
        <f>IF(groupAttr!BE81=0,"",groupAttr!BE81)</f>
        <v/>
      </c>
      <c r="BH81" t="str">
        <f>IF(groupAttr!BF81=0,"",groupAttr!BF81)</f>
        <v/>
      </c>
      <c r="BI81" t="str">
        <f>IF(groupAttr!BG81=0,"",groupAttr!BG81)</f>
        <v/>
      </c>
      <c r="BJ81" t="str">
        <f>IF(groupAttr!BH81=0,"",groupAttr!BH81)</f>
        <v/>
      </c>
      <c r="BK81" t="str">
        <f>IF(groupAttr!BI81=0,"",groupAttr!BI81)</f>
        <v/>
      </c>
      <c r="BL81" t="str">
        <f>IF(groupAttr!BJ81=0,"",groupAttr!BJ81)</f>
        <v/>
      </c>
      <c r="BM81" t="str">
        <f>IF(groupAttr!BK81=0,"",groupAttr!BK81)</f>
        <v/>
      </c>
      <c r="BN81" t="str">
        <f>IF(groupAttr!BL81=0,"",groupAttr!BL81)</f>
        <v/>
      </c>
    </row>
    <row r="82" spans="1:66" x14ac:dyDescent="0.2">
      <c r="A82" t="str">
        <f>IF(B82=0,"", CONCATENATE("223/",groupAttr!B82,"|",groupText!V82,"|",groupText!AA82,":\-\",D82))</f>
        <v>223/特戒守护|4|151/麻痹戒指+15|151/护身戒指+15|151/复活戒指+15|151/魔道麻痹戒指+15:\-\250/穿戴[2]件效果\255/全属性: +7%\</v>
      </c>
      <c r="B82">
        <f>groupAttr!A82</f>
        <v>140</v>
      </c>
      <c r="C82" t="str">
        <f>groupAttr!B82</f>
        <v>特戒守护</v>
      </c>
      <c r="D82" t="str">
        <f>"250/穿戴["&amp;groupAttr!C82&amp;"]件效果\" &amp;E82</f>
        <v>250/穿戴[2]件效果\255/全属性: +7%\</v>
      </c>
      <c r="E82" t="s">
        <v>2009</v>
      </c>
      <c r="F82" t="str">
        <f>IF(groupAttr!D82=0,"",groupAttr!D82)</f>
        <v/>
      </c>
      <c r="G82" t="str">
        <f>IF(groupAttr!E82=0,"",groupAttr!E82)</f>
        <v/>
      </c>
      <c r="H82" t="str">
        <f>IF(groupAttr!F82=0,"",groupAttr!F82)</f>
        <v/>
      </c>
      <c r="I82" t="str">
        <f>IF(groupAttr!G82=0,"",groupAttr!G82)</f>
        <v/>
      </c>
      <c r="J82" t="str">
        <f>IF(groupAttr!H82=0,"",groupAttr!H82)</f>
        <v/>
      </c>
      <c r="K82" t="str">
        <f>IF(groupAttr!I82=0,"",groupAttr!I82)</f>
        <v/>
      </c>
      <c r="L82" t="str">
        <f>IF(groupAttr!J82=0,"",groupAttr!J82)</f>
        <v/>
      </c>
      <c r="M82" t="str">
        <f>IF(groupAttr!K82=0,"",groupAttr!K82)</f>
        <v/>
      </c>
      <c r="N82">
        <f>IF(groupAttr!L82=0,"",groupAttr!L82)</f>
        <v>7</v>
      </c>
      <c r="O82">
        <f>IF(groupAttr!M82=0,"",groupAttr!M82)</f>
        <v>7</v>
      </c>
      <c r="P82">
        <f>IF(groupAttr!N82=0,"",groupAttr!N82)</f>
        <v>7</v>
      </c>
      <c r="Q82">
        <f>IF(groupAttr!O82=0,"",groupAttr!O82)</f>
        <v>7</v>
      </c>
      <c r="R82">
        <f>IF(groupAttr!P82=0,"",groupAttr!P82)</f>
        <v>7</v>
      </c>
      <c r="S82">
        <f>IF(groupAttr!Q82=0,"",groupAttr!Q82)</f>
        <v>7</v>
      </c>
      <c r="T82" t="str">
        <f>IF(groupAttr!R82=0,"",groupAttr!R82)</f>
        <v/>
      </c>
      <c r="U82" t="str">
        <f>IF(groupAttr!S82=0,"",groupAttr!S82)</f>
        <v/>
      </c>
      <c r="V82" t="str">
        <f>IF(groupAttr!T82=0,"",groupAttr!T82)</f>
        <v/>
      </c>
      <c r="W82" t="str">
        <f>IF(groupAttr!U82=0,"",groupAttr!U82)</f>
        <v/>
      </c>
      <c r="X82" t="str">
        <f>IF(groupAttr!V82=0,"",groupAttr!V82)</f>
        <v/>
      </c>
      <c r="Y82" t="str">
        <f>IF(groupAttr!W82=0,"",groupAttr!W82)</f>
        <v/>
      </c>
      <c r="Z82" t="str">
        <f>IF(groupAttr!X82=0,"",groupAttr!X82)</f>
        <v/>
      </c>
      <c r="AA82" t="str">
        <f>IF(groupAttr!Y82=0,"",groupAttr!Y82)</f>
        <v/>
      </c>
      <c r="AB82" t="str">
        <f>IF(groupAttr!Z82=0,"",groupAttr!Z82)</f>
        <v/>
      </c>
      <c r="AC82" t="str">
        <f>IF(groupAttr!AA82=0,"",groupAttr!AA82)</f>
        <v/>
      </c>
      <c r="AD82" t="str">
        <f>IF(groupAttr!AB82=0,"",groupAttr!AB82)</f>
        <v/>
      </c>
      <c r="AE82" t="str">
        <f>IF(groupAttr!AC82=0,"",groupAttr!AC82)</f>
        <v/>
      </c>
      <c r="AF82" t="str">
        <f>IF(groupAttr!AD82=0,"",groupAttr!AD82)</f>
        <v/>
      </c>
      <c r="AG82" t="str">
        <f>IF(groupAttr!AE82=0,"",groupAttr!AE82)</f>
        <v/>
      </c>
      <c r="AH82" t="str">
        <f>IF(groupAttr!AF82=0,"",groupAttr!AF82)</f>
        <v/>
      </c>
      <c r="AI82" t="str">
        <f>IF(groupAttr!AG82=0,"",groupAttr!AG82)</f>
        <v/>
      </c>
      <c r="AJ82" t="str">
        <f>IF(groupAttr!AH82=0,"",groupAttr!AH82)</f>
        <v/>
      </c>
      <c r="AK82" t="str">
        <f>IF(groupAttr!AI82=0,"",groupAttr!AI82)</f>
        <v/>
      </c>
      <c r="AL82" t="str">
        <f>IF(groupAttr!AJ82=0,"",groupAttr!AJ82)</f>
        <v/>
      </c>
      <c r="AM82" t="str">
        <f>IF(groupAttr!AK82=0,"",groupAttr!AK82)</f>
        <v/>
      </c>
      <c r="AN82" t="str">
        <f>IF(groupAttr!AL82=0,"",groupAttr!AL82)</f>
        <v/>
      </c>
      <c r="AO82" t="str">
        <f>IF(groupAttr!AM82=0,"",groupAttr!AM82)</f>
        <v/>
      </c>
      <c r="AP82" t="str">
        <f>IF(groupAttr!AN82=0,"",groupAttr!AN82)</f>
        <v/>
      </c>
      <c r="AQ82" t="str">
        <f>IF(groupAttr!AO82=0,"",groupAttr!AO82)</f>
        <v/>
      </c>
      <c r="AR82" t="str">
        <f>IF(groupAttr!AP82=0,"",groupAttr!AP82)</f>
        <v/>
      </c>
      <c r="AS82" t="str">
        <f>IF(groupAttr!AQ82=0,"",groupAttr!AQ82)</f>
        <v/>
      </c>
      <c r="AT82" t="str">
        <f>IF(groupAttr!AR82=0,"",groupAttr!AR82)</f>
        <v/>
      </c>
      <c r="AU82" t="str">
        <f>IF(groupAttr!AS82=0,"",groupAttr!AS82)</f>
        <v/>
      </c>
      <c r="AV82" t="str">
        <f>IF(groupAttr!AT82=0,"",groupAttr!AT82)</f>
        <v/>
      </c>
      <c r="AW82" t="str">
        <f>IF(groupAttr!AU82=0,"",groupAttr!AU82)</f>
        <v/>
      </c>
      <c r="AX82" t="str">
        <f>IF(groupAttr!AV82=0,"",groupAttr!AV82)</f>
        <v/>
      </c>
      <c r="AY82" t="str">
        <f>IF(groupAttr!AW82=0,"",groupAttr!AW82)</f>
        <v/>
      </c>
      <c r="AZ82" t="str">
        <f>IF(groupAttr!AX82=0,"",groupAttr!AX82)</f>
        <v/>
      </c>
      <c r="BA82" t="str">
        <f>IF(groupAttr!AY82=0,"",groupAttr!AY82)</f>
        <v/>
      </c>
      <c r="BB82" t="str">
        <f>IF(groupAttr!AZ82=0,"",groupAttr!AZ82)</f>
        <v/>
      </c>
      <c r="BC82" t="str">
        <f>IF(groupAttr!BA82=0,"",groupAttr!BA82)</f>
        <v/>
      </c>
      <c r="BD82" t="str">
        <f>IF(groupAttr!BB82=0,"",groupAttr!BB82)</f>
        <v/>
      </c>
      <c r="BE82" t="str">
        <f>IF(groupAttr!BC82=0,"",groupAttr!BC82)</f>
        <v/>
      </c>
      <c r="BF82" t="str">
        <f>IF(groupAttr!BD82=0,"",groupAttr!BD82)</f>
        <v/>
      </c>
      <c r="BG82" t="str">
        <f>IF(groupAttr!BE82=0,"",groupAttr!BE82)</f>
        <v/>
      </c>
      <c r="BH82" t="str">
        <f>IF(groupAttr!BF82=0,"",groupAttr!BF82)</f>
        <v/>
      </c>
      <c r="BI82" t="str">
        <f>IF(groupAttr!BG82=0,"",groupAttr!BG82)</f>
        <v/>
      </c>
      <c r="BJ82" t="str">
        <f>IF(groupAttr!BH82=0,"",groupAttr!BH82)</f>
        <v/>
      </c>
      <c r="BK82" t="str">
        <f>IF(groupAttr!BI82=0,"",groupAttr!BI82)</f>
        <v/>
      </c>
      <c r="BL82" t="str">
        <f>IF(groupAttr!BJ82=0,"",groupAttr!BJ82)</f>
        <v/>
      </c>
      <c r="BM82" t="str">
        <f>IF(groupAttr!BK82=0,"",groupAttr!BK82)</f>
        <v/>
      </c>
      <c r="BN82" t="str">
        <f>IF(groupAttr!BL82=0,"",groupAttr!BL82)</f>
        <v/>
      </c>
    </row>
    <row r="83" spans="1:66" x14ac:dyDescent="0.2">
      <c r="A83" t="str">
        <f>IF(B83=0,"", CONCATENATE("223/",groupAttr!B83,"|",groupText!V83,"|",groupText!AA83,":\-\",D83))</f>
        <v>223/特戒守护|4|151/麻痹戒指+16|151/护身戒指+16|151/复活戒指+16|151/魔道麻痹戒指+16:\-\250/穿戴[2]件效果\255/全属性: +8%\</v>
      </c>
      <c r="B83">
        <f>groupAttr!A83</f>
        <v>141</v>
      </c>
      <c r="C83" t="str">
        <f>groupAttr!B83</f>
        <v>特戒守护</v>
      </c>
      <c r="D83" t="str">
        <f>"250/穿戴["&amp;groupAttr!C83&amp;"]件效果\" &amp;E83</f>
        <v>250/穿戴[2]件效果\255/全属性: +8%\</v>
      </c>
      <c r="E83" t="s">
        <v>2012</v>
      </c>
      <c r="F83" t="str">
        <f>IF(groupAttr!D83=0,"",groupAttr!D83)</f>
        <v/>
      </c>
      <c r="G83" t="str">
        <f>IF(groupAttr!E83=0,"",groupAttr!E83)</f>
        <v/>
      </c>
      <c r="H83" t="str">
        <f>IF(groupAttr!F83=0,"",groupAttr!F83)</f>
        <v/>
      </c>
      <c r="I83" t="str">
        <f>IF(groupAttr!G83=0,"",groupAttr!G83)</f>
        <v/>
      </c>
      <c r="J83" t="str">
        <f>IF(groupAttr!H83=0,"",groupAttr!H83)</f>
        <v/>
      </c>
      <c r="K83" t="str">
        <f>IF(groupAttr!I83=0,"",groupAttr!I83)</f>
        <v/>
      </c>
      <c r="L83" t="str">
        <f>IF(groupAttr!J83=0,"",groupAttr!J83)</f>
        <v/>
      </c>
      <c r="M83" t="str">
        <f>IF(groupAttr!K83=0,"",groupAttr!K83)</f>
        <v/>
      </c>
      <c r="N83">
        <f>IF(groupAttr!L83=0,"",groupAttr!L83)</f>
        <v>8</v>
      </c>
      <c r="O83">
        <f>IF(groupAttr!M83=0,"",groupAttr!M83)</f>
        <v>8</v>
      </c>
      <c r="P83">
        <f>IF(groupAttr!N83=0,"",groupAttr!N83)</f>
        <v>8</v>
      </c>
      <c r="Q83">
        <f>IF(groupAttr!O83=0,"",groupAttr!O83)</f>
        <v>8</v>
      </c>
      <c r="R83">
        <f>IF(groupAttr!P83=0,"",groupAttr!P83)</f>
        <v>8</v>
      </c>
      <c r="S83">
        <f>IF(groupAttr!Q83=0,"",groupAttr!Q83)</f>
        <v>8</v>
      </c>
      <c r="T83" t="str">
        <f>IF(groupAttr!R83=0,"",groupAttr!R83)</f>
        <v/>
      </c>
      <c r="U83" t="str">
        <f>IF(groupAttr!S83=0,"",groupAttr!S83)</f>
        <v/>
      </c>
      <c r="V83" t="str">
        <f>IF(groupAttr!T83=0,"",groupAttr!T83)</f>
        <v/>
      </c>
      <c r="W83" t="str">
        <f>IF(groupAttr!U83=0,"",groupAttr!U83)</f>
        <v/>
      </c>
      <c r="X83" t="str">
        <f>IF(groupAttr!V83=0,"",groupAttr!V83)</f>
        <v/>
      </c>
      <c r="Y83" t="str">
        <f>IF(groupAttr!W83=0,"",groupAttr!W83)</f>
        <v/>
      </c>
      <c r="Z83" t="str">
        <f>IF(groupAttr!X83=0,"",groupAttr!X83)</f>
        <v/>
      </c>
      <c r="AA83" t="str">
        <f>IF(groupAttr!Y83=0,"",groupAttr!Y83)</f>
        <v/>
      </c>
      <c r="AB83" t="str">
        <f>IF(groupAttr!Z83=0,"",groupAttr!Z83)</f>
        <v/>
      </c>
      <c r="AC83" t="str">
        <f>IF(groupAttr!AA83=0,"",groupAttr!AA83)</f>
        <v/>
      </c>
      <c r="AD83" t="str">
        <f>IF(groupAttr!AB83=0,"",groupAttr!AB83)</f>
        <v/>
      </c>
      <c r="AE83" t="str">
        <f>IF(groupAttr!AC83=0,"",groupAttr!AC83)</f>
        <v/>
      </c>
      <c r="AF83" t="str">
        <f>IF(groupAttr!AD83=0,"",groupAttr!AD83)</f>
        <v/>
      </c>
      <c r="AG83" t="str">
        <f>IF(groupAttr!AE83=0,"",groupAttr!AE83)</f>
        <v/>
      </c>
      <c r="AH83" t="str">
        <f>IF(groupAttr!AF83=0,"",groupAttr!AF83)</f>
        <v/>
      </c>
      <c r="AI83" t="str">
        <f>IF(groupAttr!AG83=0,"",groupAttr!AG83)</f>
        <v/>
      </c>
      <c r="AJ83" t="str">
        <f>IF(groupAttr!AH83=0,"",groupAttr!AH83)</f>
        <v/>
      </c>
      <c r="AK83" t="str">
        <f>IF(groupAttr!AI83=0,"",groupAttr!AI83)</f>
        <v/>
      </c>
      <c r="AL83" t="str">
        <f>IF(groupAttr!AJ83=0,"",groupAttr!AJ83)</f>
        <v/>
      </c>
      <c r="AM83" t="str">
        <f>IF(groupAttr!AK83=0,"",groupAttr!AK83)</f>
        <v/>
      </c>
      <c r="AN83" t="str">
        <f>IF(groupAttr!AL83=0,"",groupAttr!AL83)</f>
        <v/>
      </c>
      <c r="AO83" t="str">
        <f>IF(groupAttr!AM83=0,"",groupAttr!AM83)</f>
        <v/>
      </c>
      <c r="AP83" t="str">
        <f>IF(groupAttr!AN83=0,"",groupAttr!AN83)</f>
        <v/>
      </c>
      <c r="AQ83" t="str">
        <f>IF(groupAttr!AO83=0,"",groupAttr!AO83)</f>
        <v/>
      </c>
      <c r="AR83" t="str">
        <f>IF(groupAttr!AP83=0,"",groupAttr!AP83)</f>
        <v/>
      </c>
      <c r="AS83" t="str">
        <f>IF(groupAttr!AQ83=0,"",groupAttr!AQ83)</f>
        <v/>
      </c>
      <c r="AT83" t="str">
        <f>IF(groupAttr!AR83=0,"",groupAttr!AR83)</f>
        <v/>
      </c>
      <c r="AU83" t="str">
        <f>IF(groupAttr!AS83=0,"",groupAttr!AS83)</f>
        <v/>
      </c>
      <c r="AV83" t="str">
        <f>IF(groupAttr!AT83=0,"",groupAttr!AT83)</f>
        <v/>
      </c>
      <c r="AW83" t="str">
        <f>IF(groupAttr!AU83=0,"",groupAttr!AU83)</f>
        <v/>
      </c>
      <c r="AX83" t="str">
        <f>IF(groupAttr!AV83=0,"",groupAttr!AV83)</f>
        <v/>
      </c>
      <c r="AY83" t="str">
        <f>IF(groupAttr!AW83=0,"",groupAttr!AW83)</f>
        <v/>
      </c>
      <c r="AZ83" t="str">
        <f>IF(groupAttr!AX83=0,"",groupAttr!AX83)</f>
        <v/>
      </c>
      <c r="BA83" t="str">
        <f>IF(groupAttr!AY83=0,"",groupAttr!AY83)</f>
        <v/>
      </c>
      <c r="BB83" t="str">
        <f>IF(groupAttr!AZ83=0,"",groupAttr!AZ83)</f>
        <v/>
      </c>
      <c r="BC83" t="str">
        <f>IF(groupAttr!BA83=0,"",groupAttr!BA83)</f>
        <v/>
      </c>
      <c r="BD83" t="str">
        <f>IF(groupAttr!BB83=0,"",groupAttr!BB83)</f>
        <v/>
      </c>
      <c r="BE83" t="str">
        <f>IF(groupAttr!BC83=0,"",groupAttr!BC83)</f>
        <v/>
      </c>
      <c r="BF83" t="str">
        <f>IF(groupAttr!BD83=0,"",groupAttr!BD83)</f>
        <v/>
      </c>
      <c r="BG83" t="str">
        <f>IF(groupAttr!BE83=0,"",groupAttr!BE83)</f>
        <v/>
      </c>
      <c r="BH83" t="str">
        <f>IF(groupAttr!BF83=0,"",groupAttr!BF83)</f>
        <v/>
      </c>
      <c r="BI83" t="str">
        <f>IF(groupAttr!BG83=0,"",groupAttr!BG83)</f>
        <v/>
      </c>
      <c r="BJ83" t="str">
        <f>IF(groupAttr!BH83=0,"",groupAttr!BH83)</f>
        <v/>
      </c>
      <c r="BK83" t="str">
        <f>IF(groupAttr!BI83=0,"",groupAttr!BI83)</f>
        <v/>
      </c>
      <c r="BL83" t="str">
        <f>IF(groupAttr!BJ83=0,"",groupAttr!BJ83)</f>
        <v/>
      </c>
      <c r="BM83" t="str">
        <f>IF(groupAttr!BK83=0,"",groupAttr!BK83)</f>
        <v/>
      </c>
      <c r="BN83" t="str">
        <f>IF(groupAttr!BL83=0,"",groupAttr!BL83)</f>
        <v/>
      </c>
    </row>
    <row r="84" spans="1:66" x14ac:dyDescent="0.2">
      <c r="A84" t="str">
        <f>IF(B84=0,"", CONCATENATE("223/",groupAttr!B84,"|",groupText!V84,"|",groupText!AA84,":\-\",D84))</f>
        <v>223/特戒守护|4|151/麻痹戒指+17|151/护身戒指+17|151/复活戒指+17|151/魔道麻痹戒指+17:\-\250/穿戴[2]件效果\255/全属性: +8%\</v>
      </c>
      <c r="B84">
        <f>groupAttr!A84</f>
        <v>142</v>
      </c>
      <c r="C84" t="str">
        <f>groupAttr!B84</f>
        <v>特戒守护</v>
      </c>
      <c r="D84" t="str">
        <f>"250/穿戴["&amp;groupAttr!C84&amp;"]件效果\" &amp;E84</f>
        <v>250/穿戴[2]件效果\255/全属性: +8%\</v>
      </c>
      <c r="E84" t="s">
        <v>2012</v>
      </c>
      <c r="F84" t="str">
        <f>IF(groupAttr!D84=0,"",groupAttr!D84)</f>
        <v/>
      </c>
      <c r="G84" t="str">
        <f>IF(groupAttr!E84=0,"",groupAttr!E84)</f>
        <v/>
      </c>
      <c r="H84" t="str">
        <f>IF(groupAttr!F84=0,"",groupAttr!F84)</f>
        <v/>
      </c>
      <c r="I84" t="str">
        <f>IF(groupAttr!G84=0,"",groupAttr!G84)</f>
        <v/>
      </c>
      <c r="J84" t="str">
        <f>IF(groupAttr!H84=0,"",groupAttr!H84)</f>
        <v/>
      </c>
      <c r="K84" t="str">
        <f>IF(groupAttr!I84=0,"",groupAttr!I84)</f>
        <v/>
      </c>
      <c r="L84" t="str">
        <f>IF(groupAttr!J84=0,"",groupAttr!J84)</f>
        <v/>
      </c>
      <c r="M84" t="str">
        <f>IF(groupAttr!K84=0,"",groupAttr!K84)</f>
        <v/>
      </c>
      <c r="N84">
        <f>IF(groupAttr!L84=0,"",groupAttr!L84)</f>
        <v>8</v>
      </c>
      <c r="O84">
        <f>IF(groupAttr!M84=0,"",groupAttr!M84)</f>
        <v>8</v>
      </c>
      <c r="P84">
        <f>IF(groupAttr!N84=0,"",groupAttr!N84)</f>
        <v>8</v>
      </c>
      <c r="Q84">
        <f>IF(groupAttr!O84=0,"",groupAttr!O84)</f>
        <v>8</v>
      </c>
      <c r="R84">
        <f>IF(groupAttr!P84=0,"",groupAttr!P84)</f>
        <v>8</v>
      </c>
      <c r="S84">
        <f>IF(groupAttr!Q84=0,"",groupAttr!Q84)</f>
        <v>8</v>
      </c>
      <c r="T84" t="str">
        <f>IF(groupAttr!R84=0,"",groupAttr!R84)</f>
        <v/>
      </c>
      <c r="U84" t="str">
        <f>IF(groupAttr!S84=0,"",groupAttr!S84)</f>
        <v/>
      </c>
      <c r="V84" t="str">
        <f>IF(groupAttr!T84=0,"",groupAttr!T84)</f>
        <v/>
      </c>
      <c r="W84" t="str">
        <f>IF(groupAttr!U84=0,"",groupAttr!U84)</f>
        <v/>
      </c>
      <c r="X84" t="str">
        <f>IF(groupAttr!V84=0,"",groupAttr!V84)</f>
        <v/>
      </c>
      <c r="Y84" t="str">
        <f>IF(groupAttr!W84=0,"",groupAttr!W84)</f>
        <v/>
      </c>
      <c r="Z84" t="str">
        <f>IF(groupAttr!X84=0,"",groupAttr!X84)</f>
        <v/>
      </c>
      <c r="AA84" t="str">
        <f>IF(groupAttr!Y84=0,"",groupAttr!Y84)</f>
        <v/>
      </c>
      <c r="AB84" t="str">
        <f>IF(groupAttr!Z84=0,"",groupAttr!Z84)</f>
        <v/>
      </c>
      <c r="AC84" t="str">
        <f>IF(groupAttr!AA84=0,"",groupAttr!AA84)</f>
        <v/>
      </c>
      <c r="AD84" t="str">
        <f>IF(groupAttr!AB84=0,"",groupAttr!AB84)</f>
        <v/>
      </c>
      <c r="AE84" t="str">
        <f>IF(groupAttr!AC84=0,"",groupAttr!AC84)</f>
        <v/>
      </c>
      <c r="AF84" t="str">
        <f>IF(groupAttr!AD84=0,"",groupAttr!AD84)</f>
        <v/>
      </c>
      <c r="AG84" t="str">
        <f>IF(groupAttr!AE84=0,"",groupAttr!AE84)</f>
        <v/>
      </c>
      <c r="AH84" t="str">
        <f>IF(groupAttr!AF84=0,"",groupAttr!AF84)</f>
        <v/>
      </c>
      <c r="AI84" t="str">
        <f>IF(groupAttr!AG84=0,"",groupAttr!AG84)</f>
        <v/>
      </c>
      <c r="AJ84" t="str">
        <f>IF(groupAttr!AH84=0,"",groupAttr!AH84)</f>
        <v/>
      </c>
      <c r="AK84" t="str">
        <f>IF(groupAttr!AI84=0,"",groupAttr!AI84)</f>
        <v/>
      </c>
      <c r="AL84" t="str">
        <f>IF(groupAttr!AJ84=0,"",groupAttr!AJ84)</f>
        <v/>
      </c>
      <c r="AM84" t="str">
        <f>IF(groupAttr!AK84=0,"",groupAttr!AK84)</f>
        <v/>
      </c>
      <c r="AN84" t="str">
        <f>IF(groupAttr!AL84=0,"",groupAttr!AL84)</f>
        <v/>
      </c>
      <c r="AO84" t="str">
        <f>IF(groupAttr!AM84=0,"",groupAttr!AM84)</f>
        <v/>
      </c>
      <c r="AP84" t="str">
        <f>IF(groupAttr!AN84=0,"",groupAttr!AN84)</f>
        <v/>
      </c>
      <c r="AQ84" t="str">
        <f>IF(groupAttr!AO84=0,"",groupAttr!AO84)</f>
        <v/>
      </c>
      <c r="AR84" t="str">
        <f>IF(groupAttr!AP84=0,"",groupAttr!AP84)</f>
        <v/>
      </c>
      <c r="AS84" t="str">
        <f>IF(groupAttr!AQ84=0,"",groupAttr!AQ84)</f>
        <v/>
      </c>
      <c r="AT84" t="str">
        <f>IF(groupAttr!AR84=0,"",groupAttr!AR84)</f>
        <v/>
      </c>
      <c r="AU84" t="str">
        <f>IF(groupAttr!AS84=0,"",groupAttr!AS84)</f>
        <v/>
      </c>
      <c r="AV84" t="str">
        <f>IF(groupAttr!AT84=0,"",groupAttr!AT84)</f>
        <v/>
      </c>
      <c r="AW84" t="str">
        <f>IF(groupAttr!AU84=0,"",groupAttr!AU84)</f>
        <v/>
      </c>
      <c r="AX84" t="str">
        <f>IF(groupAttr!AV84=0,"",groupAttr!AV84)</f>
        <v/>
      </c>
      <c r="AY84" t="str">
        <f>IF(groupAttr!AW84=0,"",groupAttr!AW84)</f>
        <v/>
      </c>
      <c r="AZ84" t="str">
        <f>IF(groupAttr!AX84=0,"",groupAttr!AX84)</f>
        <v/>
      </c>
      <c r="BA84" t="str">
        <f>IF(groupAttr!AY84=0,"",groupAttr!AY84)</f>
        <v/>
      </c>
      <c r="BB84" t="str">
        <f>IF(groupAttr!AZ84=0,"",groupAttr!AZ84)</f>
        <v/>
      </c>
      <c r="BC84" t="str">
        <f>IF(groupAttr!BA84=0,"",groupAttr!BA84)</f>
        <v/>
      </c>
      <c r="BD84" t="str">
        <f>IF(groupAttr!BB84=0,"",groupAttr!BB84)</f>
        <v/>
      </c>
      <c r="BE84" t="str">
        <f>IF(groupAttr!BC84=0,"",groupAttr!BC84)</f>
        <v/>
      </c>
      <c r="BF84" t="str">
        <f>IF(groupAttr!BD84=0,"",groupAttr!BD84)</f>
        <v/>
      </c>
      <c r="BG84" t="str">
        <f>IF(groupAttr!BE84=0,"",groupAttr!BE84)</f>
        <v/>
      </c>
      <c r="BH84" t="str">
        <f>IF(groupAttr!BF84=0,"",groupAttr!BF84)</f>
        <v/>
      </c>
      <c r="BI84" t="str">
        <f>IF(groupAttr!BG84=0,"",groupAttr!BG84)</f>
        <v/>
      </c>
      <c r="BJ84" t="str">
        <f>IF(groupAttr!BH84=0,"",groupAttr!BH84)</f>
        <v/>
      </c>
      <c r="BK84" t="str">
        <f>IF(groupAttr!BI84=0,"",groupAttr!BI84)</f>
        <v/>
      </c>
      <c r="BL84" t="str">
        <f>IF(groupAttr!BJ84=0,"",groupAttr!BJ84)</f>
        <v/>
      </c>
      <c r="BM84" t="str">
        <f>IF(groupAttr!BK84=0,"",groupAttr!BK84)</f>
        <v/>
      </c>
      <c r="BN84" t="str">
        <f>IF(groupAttr!BL84=0,"",groupAttr!BL84)</f>
        <v/>
      </c>
    </row>
    <row r="85" spans="1:66" x14ac:dyDescent="0.2">
      <c r="A85" t="str">
        <f>IF(B85=0,"", CONCATENATE("223/",groupAttr!B85,"|",groupText!V85,"|",groupText!AA85,":\-\",D85))</f>
        <v>223/特戒守护|4|151/麻痹戒指+18|151/护身戒指+18|151/复活戒指+18|151/魔道麻痹戒指+18:\-\250/穿戴[2]件效果\255/全属性: +8%\</v>
      </c>
      <c r="B85">
        <f>groupAttr!A85</f>
        <v>143</v>
      </c>
      <c r="C85" t="str">
        <f>groupAttr!B85</f>
        <v>特戒守护</v>
      </c>
      <c r="D85" t="str">
        <f>"250/穿戴["&amp;groupAttr!C85&amp;"]件效果\" &amp;E85</f>
        <v>250/穿戴[2]件效果\255/全属性: +8%\</v>
      </c>
      <c r="E85" t="s">
        <v>2011</v>
      </c>
      <c r="F85" t="str">
        <f>IF(groupAttr!D85=0,"",groupAttr!D85)</f>
        <v/>
      </c>
      <c r="G85" t="str">
        <f>IF(groupAttr!E85=0,"",groupAttr!E85)</f>
        <v/>
      </c>
      <c r="H85" t="str">
        <f>IF(groupAttr!F85=0,"",groupAttr!F85)</f>
        <v/>
      </c>
      <c r="I85" t="str">
        <f>IF(groupAttr!G85=0,"",groupAttr!G85)</f>
        <v/>
      </c>
      <c r="J85" t="str">
        <f>IF(groupAttr!H85=0,"",groupAttr!H85)</f>
        <v/>
      </c>
      <c r="K85" t="str">
        <f>IF(groupAttr!I85=0,"",groupAttr!I85)</f>
        <v/>
      </c>
      <c r="L85" t="str">
        <f>IF(groupAttr!J85=0,"",groupAttr!J85)</f>
        <v/>
      </c>
      <c r="M85" t="str">
        <f>IF(groupAttr!K85=0,"",groupAttr!K85)</f>
        <v/>
      </c>
      <c r="N85">
        <f>IF(groupAttr!L85=0,"",groupAttr!L85)</f>
        <v>8</v>
      </c>
      <c r="O85">
        <f>IF(groupAttr!M85=0,"",groupAttr!M85)</f>
        <v>8</v>
      </c>
      <c r="P85">
        <f>IF(groupAttr!N85=0,"",groupAttr!N85)</f>
        <v>8</v>
      </c>
      <c r="Q85">
        <f>IF(groupAttr!O85=0,"",groupAttr!O85)</f>
        <v>8</v>
      </c>
      <c r="R85">
        <f>IF(groupAttr!P85=0,"",groupAttr!P85)</f>
        <v>8</v>
      </c>
      <c r="S85">
        <f>IF(groupAttr!Q85=0,"",groupAttr!Q85)</f>
        <v>8</v>
      </c>
      <c r="T85" t="str">
        <f>IF(groupAttr!R85=0,"",groupAttr!R85)</f>
        <v/>
      </c>
      <c r="U85" t="str">
        <f>IF(groupAttr!S85=0,"",groupAttr!S85)</f>
        <v/>
      </c>
      <c r="V85" t="str">
        <f>IF(groupAttr!T85=0,"",groupAttr!T85)</f>
        <v/>
      </c>
      <c r="W85" t="str">
        <f>IF(groupAttr!U85=0,"",groupAttr!U85)</f>
        <v/>
      </c>
      <c r="X85" t="str">
        <f>IF(groupAttr!V85=0,"",groupAttr!V85)</f>
        <v/>
      </c>
      <c r="Y85" t="str">
        <f>IF(groupAttr!W85=0,"",groupAttr!W85)</f>
        <v/>
      </c>
      <c r="Z85" t="str">
        <f>IF(groupAttr!X85=0,"",groupAttr!X85)</f>
        <v/>
      </c>
      <c r="AA85" t="str">
        <f>IF(groupAttr!Y85=0,"",groupAttr!Y85)</f>
        <v/>
      </c>
      <c r="AB85" t="str">
        <f>IF(groupAttr!Z85=0,"",groupAttr!Z85)</f>
        <v/>
      </c>
      <c r="AC85" t="str">
        <f>IF(groupAttr!AA85=0,"",groupAttr!AA85)</f>
        <v/>
      </c>
      <c r="AD85" t="str">
        <f>IF(groupAttr!AB85=0,"",groupAttr!AB85)</f>
        <v/>
      </c>
      <c r="AE85" t="str">
        <f>IF(groupAttr!AC85=0,"",groupAttr!AC85)</f>
        <v/>
      </c>
      <c r="AF85" t="str">
        <f>IF(groupAttr!AD85=0,"",groupAttr!AD85)</f>
        <v/>
      </c>
      <c r="AG85" t="str">
        <f>IF(groupAttr!AE85=0,"",groupAttr!AE85)</f>
        <v/>
      </c>
      <c r="AH85" t="str">
        <f>IF(groupAttr!AF85=0,"",groupAttr!AF85)</f>
        <v/>
      </c>
      <c r="AI85" t="str">
        <f>IF(groupAttr!AG85=0,"",groupAttr!AG85)</f>
        <v/>
      </c>
      <c r="AJ85" t="str">
        <f>IF(groupAttr!AH85=0,"",groupAttr!AH85)</f>
        <v/>
      </c>
      <c r="AK85" t="str">
        <f>IF(groupAttr!AI85=0,"",groupAttr!AI85)</f>
        <v/>
      </c>
      <c r="AL85" t="str">
        <f>IF(groupAttr!AJ85=0,"",groupAttr!AJ85)</f>
        <v/>
      </c>
      <c r="AM85" t="str">
        <f>IF(groupAttr!AK85=0,"",groupAttr!AK85)</f>
        <v/>
      </c>
      <c r="AN85" t="str">
        <f>IF(groupAttr!AL85=0,"",groupAttr!AL85)</f>
        <v/>
      </c>
      <c r="AO85" t="str">
        <f>IF(groupAttr!AM85=0,"",groupAttr!AM85)</f>
        <v/>
      </c>
      <c r="AP85" t="str">
        <f>IF(groupAttr!AN85=0,"",groupAttr!AN85)</f>
        <v/>
      </c>
      <c r="AQ85" t="str">
        <f>IF(groupAttr!AO85=0,"",groupAttr!AO85)</f>
        <v/>
      </c>
      <c r="AR85" t="str">
        <f>IF(groupAttr!AP85=0,"",groupAttr!AP85)</f>
        <v/>
      </c>
      <c r="AS85" t="str">
        <f>IF(groupAttr!AQ85=0,"",groupAttr!AQ85)</f>
        <v/>
      </c>
      <c r="AT85" t="str">
        <f>IF(groupAttr!AR85=0,"",groupAttr!AR85)</f>
        <v/>
      </c>
      <c r="AU85" t="str">
        <f>IF(groupAttr!AS85=0,"",groupAttr!AS85)</f>
        <v/>
      </c>
      <c r="AV85" t="str">
        <f>IF(groupAttr!AT85=0,"",groupAttr!AT85)</f>
        <v/>
      </c>
      <c r="AW85" t="str">
        <f>IF(groupAttr!AU85=0,"",groupAttr!AU85)</f>
        <v/>
      </c>
      <c r="AX85" t="str">
        <f>IF(groupAttr!AV85=0,"",groupAttr!AV85)</f>
        <v/>
      </c>
      <c r="AY85" t="str">
        <f>IF(groupAttr!AW85=0,"",groupAttr!AW85)</f>
        <v/>
      </c>
      <c r="AZ85" t="str">
        <f>IF(groupAttr!AX85=0,"",groupAttr!AX85)</f>
        <v/>
      </c>
      <c r="BA85" t="str">
        <f>IF(groupAttr!AY85=0,"",groupAttr!AY85)</f>
        <v/>
      </c>
      <c r="BB85" t="str">
        <f>IF(groupAttr!AZ85=0,"",groupAttr!AZ85)</f>
        <v/>
      </c>
      <c r="BC85" t="str">
        <f>IF(groupAttr!BA85=0,"",groupAttr!BA85)</f>
        <v/>
      </c>
      <c r="BD85" t="str">
        <f>IF(groupAttr!BB85=0,"",groupAttr!BB85)</f>
        <v/>
      </c>
      <c r="BE85" t="str">
        <f>IF(groupAttr!BC85=0,"",groupAttr!BC85)</f>
        <v/>
      </c>
      <c r="BF85" t="str">
        <f>IF(groupAttr!BD85=0,"",groupAttr!BD85)</f>
        <v/>
      </c>
      <c r="BG85" t="str">
        <f>IF(groupAttr!BE85=0,"",groupAttr!BE85)</f>
        <v/>
      </c>
      <c r="BH85" t="str">
        <f>IF(groupAttr!BF85=0,"",groupAttr!BF85)</f>
        <v/>
      </c>
      <c r="BI85" t="str">
        <f>IF(groupAttr!BG85=0,"",groupAttr!BG85)</f>
        <v/>
      </c>
      <c r="BJ85" t="str">
        <f>IF(groupAttr!BH85=0,"",groupAttr!BH85)</f>
        <v/>
      </c>
      <c r="BK85" t="str">
        <f>IF(groupAttr!BI85=0,"",groupAttr!BI85)</f>
        <v/>
      </c>
      <c r="BL85" t="str">
        <f>IF(groupAttr!BJ85=0,"",groupAttr!BJ85)</f>
        <v/>
      </c>
      <c r="BM85" t="str">
        <f>IF(groupAttr!BK85=0,"",groupAttr!BK85)</f>
        <v/>
      </c>
      <c r="BN85" t="str">
        <f>IF(groupAttr!BL85=0,"",groupAttr!BL85)</f>
        <v/>
      </c>
    </row>
    <row r="86" spans="1:66" x14ac:dyDescent="0.2">
      <c r="A86" t="str">
        <f>IF(B86=0,"", CONCATENATE("223/",groupAttr!B86,"|",groupText!V86,"|",groupText!AA86,":\-\",D86))</f>
        <v>223/特戒守护|4|151/麻痹戒指+19|151/护身戒指+19|151/复活戒指+19|151/魔道麻痹戒指+19:\-\250/穿戴[2]件效果\255/全属性: +8%\</v>
      </c>
      <c r="B86">
        <f>groupAttr!A86</f>
        <v>144</v>
      </c>
      <c r="C86" t="str">
        <f>groupAttr!B86</f>
        <v>特戒守护</v>
      </c>
      <c r="D86" t="str">
        <f>"250/穿戴["&amp;groupAttr!C86&amp;"]件效果\" &amp;E86</f>
        <v>250/穿戴[2]件效果\255/全属性: +8%\</v>
      </c>
      <c r="E86" t="s">
        <v>2011</v>
      </c>
      <c r="F86" t="str">
        <f>IF(groupAttr!D86=0,"",groupAttr!D86)</f>
        <v/>
      </c>
      <c r="G86" t="str">
        <f>IF(groupAttr!E86=0,"",groupAttr!E86)</f>
        <v/>
      </c>
      <c r="H86" t="str">
        <f>IF(groupAttr!F86=0,"",groupAttr!F86)</f>
        <v/>
      </c>
      <c r="I86" t="str">
        <f>IF(groupAttr!G86=0,"",groupAttr!G86)</f>
        <v/>
      </c>
      <c r="J86" t="str">
        <f>IF(groupAttr!H86=0,"",groupAttr!H86)</f>
        <v/>
      </c>
      <c r="K86" t="str">
        <f>IF(groupAttr!I86=0,"",groupAttr!I86)</f>
        <v/>
      </c>
      <c r="L86" t="str">
        <f>IF(groupAttr!J86=0,"",groupAttr!J86)</f>
        <v/>
      </c>
      <c r="M86" t="str">
        <f>IF(groupAttr!K86=0,"",groupAttr!K86)</f>
        <v/>
      </c>
      <c r="N86">
        <f>IF(groupAttr!L86=0,"",groupAttr!L86)</f>
        <v>8</v>
      </c>
      <c r="O86">
        <f>IF(groupAttr!M86=0,"",groupAttr!M86)</f>
        <v>8</v>
      </c>
      <c r="P86">
        <f>IF(groupAttr!N86=0,"",groupAttr!N86)</f>
        <v>8</v>
      </c>
      <c r="Q86">
        <f>IF(groupAttr!O86=0,"",groupAttr!O86)</f>
        <v>8</v>
      </c>
      <c r="R86">
        <f>IF(groupAttr!P86=0,"",groupAttr!P86)</f>
        <v>8</v>
      </c>
      <c r="S86">
        <f>IF(groupAttr!Q86=0,"",groupAttr!Q86)</f>
        <v>8</v>
      </c>
      <c r="T86" t="str">
        <f>IF(groupAttr!R86=0,"",groupAttr!R86)</f>
        <v/>
      </c>
      <c r="U86" t="str">
        <f>IF(groupAttr!S86=0,"",groupAttr!S86)</f>
        <v/>
      </c>
      <c r="V86" t="str">
        <f>IF(groupAttr!T86=0,"",groupAttr!T86)</f>
        <v/>
      </c>
      <c r="W86" t="str">
        <f>IF(groupAttr!U86=0,"",groupAttr!U86)</f>
        <v/>
      </c>
      <c r="X86" t="str">
        <f>IF(groupAttr!V86=0,"",groupAttr!V86)</f>
        <v/>
      </c>
      <c r="Y86" t="str">
        <f>IF(groupAttr!W86=0,"",groupAttr!W86)</f>
        <v/>
      </c>
      <c r="Z86" t="str">
        <f>IF(groupAttr!X86=0,"",groupAttr!X86)</f>
        <v/>
      </c>
      <c r="AA86" t="str">
        <f>IF(groupAttr!Y86=0,"",groupAttr!Y86)</f>
        <v/>
      </c>
      <c r="AB86" t="str">
        <f>IF(groupAttr!Z86=0,"",groupAttr!Z86)</f>
        <v/>
      </c>
      <c r="AC86" t="str">
        <f>IF(groupAttr!AA86=0,"",groupAttr!AA86)</f>
        <v/>
      </c>
      <c r="AD86" t="str">
        <f>IF(groupAttr!AB86=0,"",groupAttr!AB86)</f>
        <v/>
      </c>
      <c r="AE86" t="str">
        <f>IF(groupAttr!AC86=0,"",groupAttr!AC86)</f>
        <v/>
      </c>
      <c r="AF86" t="str">
        <f>IF(groupAttr!AD86=0,"",groupAttr!AD86)</f>
        <v/>
      </c>
      <c r="AG86" t="str">
        <f>IF(groupAttr!AE86=0,"",groupAttr!AE86)</f>
        <v/>
      </c>
      <c r="AH86" t="str">
        <f>IF(groupAttr!AF86=0,"",groupAttr!AF86)</f>
        <v/>
      </c>
      <c r="AI86" t="str">
        <f>IF(groupAttr!AG86=0,"",groupAttr!AG86)</f>
        <v/>
      </c>
      <c r="AJ86" t="str">
        <f>IF(groupAttr!AH86=0,"",groupAttr!AH86)</f>
        <v/>
      </c>
      <c r="AK86" t="str">
        <f>IF(groupAttr!AI86=0,"",groupAttr!AI86)</f>
        <v/>
      </c>
      <c r="AL86" t="str">
        <f>IF(groupAttr!AJ86=0,"",groupAttr!AJ86)</f>
        <v/>
      </c>
      <c r="AM86" t="str">
        <f>IF(groupAttr!AK86=0,"",groupAttr!AK86)</f>
        <v/>
      </c>
      <c r="AN86" t="str">
        <f>IF(groupAttr!AL86=0,"",groupAttr!AL86)</f>
        <v/>
      </c>
      <c r="AO86" t="str">
        <f>IF(groupAttr!AM86=0,"",groupAttr!AM86)</f>
        <v/>
      </c>
      <c r="AP86" t="str">
        <f>IF(groupAttr!AN86=0,"",groupAttr!AN86)</f>
        <v/>
      </c>
      <c r="AQ86" t="str">
        <f>IF(groupAttr!AO86=0,"",groupAttr!AO86)</f>
        <v/>
      </c>
      <c r="AR86" t="str">
        <f>IF(groupAttr!AP86=0,"",groupAttr!AP86)</f>
        <v/>
      </c>
      <c r="AS86" t="str">
        <f>IF(groupAttr!AQ86=0,"",groupAttr!AQ86)</f>
        <v/>
      </c>
      <c r="AT86" t="str">
        <f>IF(groupAttr!AR86=0,"",groupAttr!AR86)</f>
        <v/>
      </c>
      <c r="AU86" t="str">
        <f>IF(groupAttr!AS86=0,"",groupAttr!AS86)</f>
        <v/>
      </c>
      <c r="AV86" t="str">
        <f>IF(groupAttr!AT86=0,"",groupAttr!AT86)</f>
        <v/>
      </c>
      <c r="AW86" t="str">
        <f>IF(groupAttr!AU86=0,"",groupAttr!AU86)</f>
        <v/>
      </c>
      <c r="AX86" t="str">
        <f>IF(groupAttr!AV86=0,"",groupAttr!AV86)</f>
        <v/>
      </c>
      <c r="AY86" t="str">
        <f>IF(groupAttr!AW86=0,"",groupAttr!AW86)</f>
        <v/>
      </c>
      <c r="AZ86" t="str">
        <f>IF(groupAttr!AX86=0,"",groupAttr!AX86)</f>
        <v/>
      </c>
      <c r="BA86" t="str">
        <f>IF(groupAttr!AY86=0,"",groupAttr!AY86)</f>
        <v/>
      </c>
      <c r="BB86" t="str">
        <f>IF(groupAttr!AZ86=0,"",groupAttr!AZ86)</f>
        <v/>
      </c>
      <c r="BC86" t="str">
        <f>IF(groupAttr!BA86=0,"",groupAttr!BA86)</f>
        <v/>
      </c>
      <c r="BD86" t="str">
        <f>IF(groupAttr!BB86=0,"",groupAttr!BB86)</f>
        <v/>
      </c>
      <c r="BE86" t="str">
        <f>IF(groupAttr!BC86=0,"",groupAttr!BC86)</f>
        <v/>
      </c>
      <c r="BF86" t="str">
        <f>IF(groupAttr!BD86=0,"",groupAttr!BD86)</f>
        <v/>
      </c>
      <c r="BG86" t="str">
        <f>IF(groupAttr!BE86=0,"",groupAttr!BE86)</f>
        <v/>
      </c>
      <c r="BH86" t="str">
        <f>IF(groupAttr!BF86=0,"",groupAttr!BF86)</f>
        <v/>
      </c>
      <c r="BI86" t="str">
        <f>IF(groupAttr!BG86=0,"",groupAttr!BG86)</f>
        <v/>
      </c>
      <c r="BJ86" t="str">
        <f>IF(groupAttr!BH86=0,"",groupAttr!BH86)</f>
        <v/>
      </c>
      <c r="BK86" t="str">
        <f>IF(groupAttr!BI86=0,"",groupAttr!BI86)</f>
        <v/>
      </c>
      <c r="BL86" t="str">
        <f>IF(groupAttr!BJ86=0,"",groupAttr!BJ86)</f>
        <v/>
      </c>
      <c r="BM86" t="str">
        <f>IF(groupAttr!BK86=0,"",groupAttr!BK86)</f>
        <v/>
      </c>
      <c r="BN86" t="str">
        <f>IF(groupAttr!BL86=0,"",groupAttr!BL86)</f>
        <v/>
      </c>
    </row>
    <row r="87" spans="1:66" x14ac:dyDescent="0.2">
      <c r="A87" t="str">
        <f>IF(B87=0,"", CONCATENATE("223/",groupAttr!B87,"|",groupText!V87,"|",groupText!AA87,":\-\",D87))</f>
        <v>223/特戒守护|4|151/麻痹戒指+20|151/护身戒指+20|151/复活戒指+20|151/魔道麻痹戒指+20:\-\250/穿戴[2]件效果\255/全属性: +8%\</v>
      </c>
      <c r="B87">
        <f>groupAttr!A87</f>
        <v>145</v>
      </c>
      <c r="C87" t="str">
        <f>groupAttr!B87</f>
        <v>特戒守护</v>
      </c>
      <c r="D87" t="str">
        <f>"250/穿戴["&amp;groupAttr!C87&amp;"]件效果\" &amp;E87</f>
        <v>250/穿戴[2]件效果\255/全属性: +8%\</v>
      </c>
      <c r="E87" t="s">
        <v>2011</v>
      </c>
      <c r="F87" t="str">
        <f>IF(groupAttr!D87=0,"",groupAttr!D87)</f>
        <v/>
      </c>
      <c r="G87" t="str">
        <f>IF(groupAttr!E87=0,"",groupAttr!E87)</f>
        <v/>
      </c>
      <c r="H87" t="str">
        <f>IF(groupAttr!F87=0,"",groupAttr!F87)</f>
        <v/>
      </c>
      <c r="I87" t="str">
        <f>IF(groupAttr!G87=0,"",groupAttr!G87)</f>
        <v/>
      </c>
      <c r="J87" t="str">
        <f>IF(groupAttr!H87=0,"",groupAttr!H87)</f>
        <v/>
      </c>
      <c r="K87" t="str">
        <f>IF(groupAttr!I87=0,"",groupAttr!I87)</f>
        <v/>
      </c>
      <c r="L87" t="str">
        <f>IF(groupAttr!J87=0,"",groupAttr!J87)</f>
        <v/>
      </c>
      <c r="M87" t="str">
        <f>IF(groupAttr!K87=0,"",groupAttr!K87)</f>
        <v/>
      </c>
      <c r="N87">
        <f>IF(groupAttr!L87=0,"",groupAttr!L87)</f>
        <v>8</v>
      </c>
      <c r="O87">
        <f>IF(groupAttr!M87=0,"",groupAttr!M87)</f>
        <v>8</v>
      </c>
      <c r="P87">
        <f>IF(groupAttr!N87=0,"",groupAttr!N87)</f>
        <v>8</v>
      </c>
      <c r="Q87">
        <f>IF(groupAttr!O87=0,"",groupAttr!O87)</f>
        <v>8</v>
      </c>
      <c r="R87">
        <f>IF(groupAttr!P87=0,"",groupAttr!P87)</f>
        <v>8</v>
      </c>
      <c r="S87">
        <f>IF(groupAttr!Q87=0,"",groupAttr!Q87)</f>
        <v>8</v>
      </c>
      <c r="T87" t="str">
        <f>IF(groupAttr!R87=0,"",groupAttr!R87)</f>
        <v/>
      </c>
      <c r="U87" t="str">
        <f>IF(groupAttr!S87=0,"",groupAttr!S87)</f>
        <v/>
      </c>
      <c r="V87" t="str">
        <f>IF(groupAttr!T87=0,"",groupAttr!T87)</f>
        <v/>
      </c>
      <c r="W87" t="str">
        <f>IF(groupAttr!U87=0,"",groupAttr!U87)</f>
        <v/>
      </c>
      <c r="X87" t="str">
        <f>IF(groupAttr!V87=0,"",groupAttr!V87)</f>
        <v/>
      </c>
      <c r="Y87" t="str">
        <f>IF(groupAttr!W87=0,"",groupAttr!W87)</f>
        <v/>
      </c>
      <c r="Z87" t="str">
        <f>IF(groupAttr!X87=0,"",groupAttr!X87)</f>
        <v/>
      </c>
      <c r="AA87" t="str">
        <f>IF(groupAttr!Y87=0,"",groupAttr!Y87)</f>
        <v/>
      </c>
      <c r="AB87" t="str">
        <f>IF(groupAttr!Z87=0,"",groupAttr!Z87)</f>
        <v/>
      </c>
      <c r="AC87" t="str">
        <f>IF(groupAttr!AA87=0,"",groupAttr!AA87)</f>
        <v/>
      </c>
      <c r="AD87" t="str">
        <f>IF(groupAttr!AB87=0,"",groupAttr!AB87)</f>
        <v/>
      </c>
      <c r="AE87" t="str">
        <f>IF(groupAttr!AC87=0,"",groupAttr!AC87)</f>
        <v/>
      </c>
      <c r="AF87" t="str">
        <f>IF(groupAttr!AD87=0,"",groupAttr!AD87)</f>
        <v/>
      </c>
      <c r="AG87" t="str">
        <f>IF(groupAttr!AE87=0,"",groupAttr!AE87)</f>
        <v/>
      </c>
      <c r="AH87" t="str">
        <f>IF(groupAttr!AF87=0,"",groupAttr!AF87)</f>
        <v/>
      </c>
      <c r="AI87" t="str">
        <f>IF(groupAttr!AG87=0,"",groupAttr!AG87)</f>
        <v/>
      </c>
      <c r="AJ87" t="str">
        <f>IF(groupAttr!AH87=0,"",groupAttr!AH87)</f>
        <v/>
      </c>
      <c r="AK87" t="str">
        <f>IF(groupAttr!AI87=0,"",groupAttr!AI87)</f>
        <v/>
      </c>
      <c r="AL87" t="str">
        <f>IF(groupAttr!AJ87=0,"",groupAttr!AJ87)</f>
        <v/>
      </c>
      <c r="AM87" t="str">
        <f>IF(groupAttr!AK87=0,"",groupAttr!AK87)</f>
        <v/>
      </c>
      <c r="AN87" t="str">
        <f>IF(groupAttr!AL87=0,"",groupAttr!AL87)</f>
        <v/>
      </c>
      <c r="AO87" t="str">
        <f>IF(groupAttr!AM87=0,"",groupAttr!AM87)</f>
        <v/>
      </c>
      <c r="AP87" t="str">
        <f>IF(groupAttr!AN87=0,"",groupAttr!AN87)</f>
        <v/>
      </c>
      <c r="AQ87" t="str">
        <f>IF(groupAttr!AO87=0,"",groupAttr!AO87)</f>
        <v/>
      </c>
      <c r="AR87" t="str">
        <f>IF(groupAttr!AP87=0,"",groupAttr!AP87)</f>
        <v/>
      </c>
      <c r="AS87" t="str">
        <f>IF(groupAttr!AQ87=0,"",groupAttr!AQ87)</f>
        <v/>
      </c>
      <c r="AT87" t="str">
        <f>IF(groupAttr!AR87=0,"",groupAttr!AR87)</f>
        <v/>
      </c>
      <c r="AU87" t="str">
        <f>IF(groupAttr!AS87=0,"",groupAttr!AS87)</f>
        <v/>
      </c>
      <c r="AV87" t="str">
        <f>IF(groupAttr!AT87=0,"",groupAttr!AT87)</f>
        <v/>
      </c>
      <c r="AW87" t="str">
        <f>IF(groupAttr!AU87=0,"",groupAttr!AU87)</f>
        <v/>
      </c>
      <c r="AX87" t="str">
        <f>IF(groupAttr!AV87=0,"",groupAttr!AV87)</f>
        <v/>
      </c>
      <c r="AY87" t="str">
        <f>IF(groupAttr!AW87=0,"",groupAttr!AW87)</f>
        <v/>
      </c>
      <c r="AZ87" t="str">
        <f>IF(groupAttr!AX87=0,"",groupAttr!AX87)</f>
        <v/>
      </c>
      <c r="BA87" t="str">
        <f>IF(groupAttr!AY87=0,"",groupAttr!AY87)</f>
        <v/>
      </c>
      <c r="BB87" t="str">
        <f>IF(groupAttr!AZ87=0,"",groupAttr!AZ87)</f>
        <v/>
      </c>
      <c r="BC87" t="str">
        <f>IF(groupAttr!BA87=0,"",groupAttr!BA87)</f>
        <v/>
      </c>
      <c r="BD87" t="str">
        <f>IF(groupAttr!BB87=0,"",groupAttr!BB87)</f>
        <v/>
      </c>
      <c r="BE87" t="str">
        <f>IF(groupAttr!BC87=0,"",groupAttr!BC87)</f>
        <v/>
      </c>
      <c r="BF87" t="str">
        <f>IF(groupAttr!BD87=0,"",groupAttr!BD87)</f>
        <v/>
      </c>
      <c r="BG87" t="str">
        <f>IF(groupAttr!BE87=0,"",groupAttr!BE87)</f>
        <v/>
      </c>
      <c r="BH87" t="str">
        <f>IF(groupAttr!BF87=0,"",groupAttr!BF87)</f>
        <v/>
      </c>
      <c r="BI87" t="str">
        <f>IF(groupAttr!BG87=0,"",groupAttr!BG87)</f>
        <v/>
      </c>
      <c r="BJ87" t="str">
        <f>IF(groupAttr!BH87=0,"",groupAttr!BH87)</f>
        <v/>
      </c>
      <c r="BK87" t="str">
        <f>IF(groupAttr!BI87=0,"",groupAttr!BI87)</f>
        <v/>
      </c>
      <c r="BL87" t="str">
        <f>IF(groupAttr!BJ87=0,"",groupAttr!BJ87)</f>
        <v/>
      </c>
      <c r="BM87" t="str">
        <f>IF(groupAttr!BK87=0,"",groupAttr!BK87)</f>
        <v/>
      </c>
      <c r="BN87" t="str">
        <f>IF(groupAttr!BL87=0,"",groupAttr!BL87)</f>
        <v/>
      </c>
    </row>
    <row r="88" spans="1:66" x14ac:dyDescent="0.2">
      <c r="A88" t="str">
        <f>IF(B88=0,"", CONCATENATE("223/",groupAttr!B88,"|",groupText!V88,"|",groupText!AA88,":\-\",D88))</f>
        <v>223/特戒守护|4|151/麻痹戒指+21|151/护身戒指+21|151/复活戒指+21|151/魔道麻痹戒指+21:\-\250/穿戴[2]件效果\255/全属性: +9%\</v>
      </c>
      <c r="B88">
        <f>groupAttr!A88</f>
        <v>146</v>
      </c>
      <c r="C88" t="str">
        <f>groupAttr!B88</f>
        <v>特戒守护</v>
      </c>
      <c r="D88" t="str">
        <f>"250/穿戴["&amp;groupAttr!C88&amp;"]件效果\" &amp;E88</f>
        <v>250/穿戴[2]件效果\255/全属性: +9%\</v>
      </c>
      <c r="E88" t="s">
        <v>2014</v>
      </c>
      <c r="F88" t="str">
        <f>IF(groupAttr!D88=0,"",groupAttr!D88)</f>
        <v/>
      </c>
      <c r="G88" t="str">
        <f>IF(groupAttr!E88=0,"",groupAttr!E88)</f>
        <v/>
      </c>
      <c r="H88" t="str">
        <f>IF(groupAttr!F88=0,"",groupAttr!F88)</f>
        <v/>
      </c>
      <c r="I88" t="str">
        <f>IF(groupAttr!G88=0,"",groupAttr!G88)</f>
        <v/>
      </c>
      <c r="J88" t="str">
        <f>IF(groupAttr!H88=0,"",groupAttr!H88)</f>
        <v/>
      </c>
      <c r="K88" t="str">
        <f>IF(groupAttr!I88=0,"",groupAttr!I88)</f>
        <v/>
      </c>
      <c r="L88" t="str">
        <f>IF(groupAttr!J88=0,"",groupAttr!J88)</f>
        <v/>
      </c>
      <c r="M88" t="str">
        <f>IF(groupAttr!K88=0,"",groupAttr!K88)</f>
        <v/>
      </c>
      <c r="N88">
        <f>IF(groupAttr!L88=0,"",groupAttr!L88)</f>
        <v>9</v>
      </c>
      <c r="O88">
        <f>IF(groupAttr!M88=0,"",groupAttr!M88)</f>
        <v>9</v>
      </c>
      <c r="P88">
        <f>IF(groupAttr!N88=0,"",groupAttr!N88)</f>
        <v>9</v>
      </c>
      <c r="Q88">
        <f>IF(groupAttr!O88=0,"",groupAttr!O88)</f>
        <v>9</v>
      </c>
      <c r="R88">
        <f>IF(groupAttr!P88=0,"",groupAttr!P88)</f>
        <v>9</v>
      </c>
      <c r="S88">
        <f>IF(groupAttr!Q88=0,"",groupAttr!Q88)</f>
        <v>9</v>
      </c>
      <c r="T88" t="str">
        <f>IF(groupAttr!R88=0,"",groupAttr!R88)</f>
        <v/>
      </c>
      <c r="U88" t="str">
        <f>IF(groupAttr!S88=0,"",groupAttr!S88)</f>
        <v/>
      </c>
      <c r="V88" t="str">
        <f>IF(groupAttr!T88=0,"",groupAttr!T88)</f>
        <v/>
      </c>
      <c r="W88" t="str">
        <f>IF(groupAttr!U88=0,"",groupAttr!U88)</f>
        <v/>
      </c>
      <c r="X88" t="str">
        <f>IF(groupAttr!V88=0,"",groupAttr!V88)</f>
        <v/>
      </c>
      <c r="Y88" t="str">
        <f>IF(groupAttr!W88=0,"",groupAttr!W88)</f>
        <v/>
      </c>
      <c r="Z88" t="str">
        <f>IF(groupAttr!X88=0,"",groupAttr!X88)</f>
        <v/>
      </c>
      <c r="AA88" t="str">
        <f>IF(groupAttr!Y88=0,"",groupAttr!Y88)</f>
        <v/>
      </c>
      <c r="AB88" t="str">
        <f>IF(groupAttr!Z88=0,"",groupAttr!Z88)</f>
        <v/>
      </c>
      <c r="AC88" t="str">
        <f>IF(groupAttr!AA88=0,"",groupAttr!AA88)</f>
        <v/>
      </c>
      <c r="AD88" t="str">
        <f>IF(groupAttr!AB88=0,"",groupAttr!AB88)</f>
        <v/>
      </c>
      <c r="AE88" t="str">
        <f>IF(groupAttr!AC88=0,"",groupAttr!AC88)</f>
        <v/>
      </c>
      <c r="AF88" t="str">
        <f>IF(groupAttr!AD88=0,"",groupAttr!AD88)</f>
        <v/>
      </c>
      <c r="AG88" t="str">
        <f>IF(groupAttr!AE88=0,"",groupAttr!AE88)</f>
        <v/>
      </c>
      <c r="AH88" t="str">
        <f>IF(groupAttr!AF88=0,"",groupAttr!AF88)</f>
        <v/>
      </c>
      <c r="AI88" t="str">
        <f>IF(groupAttr!AG88=0,"",groupAttr!AG88)</f>
        <v/>
      </c>
      <c r="AJ88" t="str">
        <f>IF(groupAttr!AH88=0,"",groupAttr!AH88)</f>
        <v/>
      </c>
      <c r="AK88" t="str">
        <f>IF(groupAttr!AI88=0,"",groupAttr!AI88)</f>
        <v/>
      </c>
      <c r="AL88" t="str">
        <f>IF(groupAttr!AJ88=0,"",groupAttr!AJ88)</f>
        <v/>
      </c>
      <c r="AM88" t="str">
        <f>IF(groupAttr!AK88=0,"",groupAttr!AK88)</f>
        <v/>
      </c>
      <c r="AN88" t="str">
        <f>IF(groupAttr!AL88=0,"",groupAttr!AL88)</f>
        <v/>
      </c>
      <c r="AO88" t="str">
        <f>IF(groupAttr!AM88=0,"",groupAttr!AM88)</f>
        <v/>
      </c>
      <c r="AP88" t="str">
        <f>IF(groupAttr!AN88=0,"",groupAttr!AN88)</f>
        <v/>
      </c>
      <c r="AQ88" t="str">
        <f>IF(groupAttr!AO88=0,"",groupAttr!AO88)</f>
        <v/>
      </c>
      <c r="AR88" t="str">
        <f>IF(groupAttr!AP88=0,"",groupAttr!AP88)</f>
        <v/>
      </c>
      <c r="AS88" t="str">
        <f>IF(groupAttr!AQ88=0,"",groupAttr!AQ88)</f>
        <v/>
      </c>
      <c r="AT88" t="str">
        <f>IF(groupAttr!AR88=0,"",groupAttr!AR88)</f>
        <v/>
      </c>
      <c r="AU88" t="str">
        <f>IF(groupAttr!AS88=0,"",groupAttr!AS88)</f>
        <v/>
      </c>
      <c r="AV88" t="str">
        <f>IF(groupAttr!AT88=0,"",groupAttr!AT88)</f>
        <v/>
      </c>
      <c r="AW88" t="str">
        <f>IF(groupAttr!AU88=0,"",groupAttr!AU88)</f>
        <v/>
      </c>
      <c r="AX88" t="str">
        <f>IF(groupAttr!AV88=0,"",groupAttr!AV88)</f>
        <v/>
      </c>
      <c r="AY88" t="str">
        <f>IF(groupAttr!AW88=0,"",groupAttr!AW88)</f>
        <v/>
      </c>
      <c r="AZ88" t="str">
        <f>IF(groupAttr!AX88=0,"",groupAttr!AX88)</f>
        <v/>
      </c>
      <c r="BA88" t="str">
        <f>IF(groupAttr!AY88=0,"",groupAttr!AY88)</f>
        <v/>
      </c>
      <c r="BB88" t="str">
        <f>IF(groupAttr!AZ88=0,"",groupAttr!AZ88)</f>
        <v/>
      </c>
      <c r="BC88" t="str">
        <f>IF(groupAttr!BA88=0,"",groupAttr!BA88)</f>
        <v/>
      </c>
      <c r="BD88" t="str">
        <f>IF(groupAttr!BB88=0,"",groupAttr!BB88)</f>
        <v/>
      </c>
      <c r="BE88" t="str">
        <f>IF(groupAttr!BC88=0,"",groupAttr!BC88)</f>
        <v/>
      </c>
      <c r="BF88" t="str">
        <f>IF(groupAttr!BD88=0,"",groupAttr!BD88)</f>
        <v/>
      </c>
      <c r="BG88" t="str">
        <f>IF(groupAttr!BE88=0,"",groupAttr!BE88)</f>
        <v/>
      </c>
      <c r="BH88" t="str">
        <f>IF(groupAttr!BF88=0,"",groupAttr!BF88)</f>
        <v/>
      </c>
      <c r="BI88" t="str">
        <f>IF(groupAttr!BG88=0,"",groupAttr!BG88)</f>
        <v/>
      </c>
      <c r="BJ88" t="str">
        <f>IF(groupAttr!BH88=0,"",groupAttr!BH88)</f>
        <v/>
      </c>
      <c r="BK88" t="str">
        <f>IF(groupAttr!BI88=0,"",groupAttr!BI88)</f>
        <v/>
      </c>
      <c r="BL88" t="str">
        <f>IF(groupAttr!BJ88=0,"",groupAttr!BJ88)</f>
        <v/>
      </c>
      <c r="BM88" t="str">
        <f>IF(groupAttr!BK88=0,"",groupAttr!BK88)</f>
        <v/>
      </c>
      <c r="BN88" t="str">
        <f>IF(groupAttr!BL88=0,"",groupAttr!BL88)</f>
        <v/>
      </c>
    </row>
    <row r="89" spans="1:66" x14ac:dyDescent="0.2">
      <c r="A89" t="str">
        <f>IF(B89=0,"", CONCATENATE("223/",groupAttr!B89,"|",groupText!V89,"|",groupText!AA89,":\-\",D89))</f>
        <v>223/特戒守护|4|151/麻痹戒指+22|151/护身戒指+22|151/复活戒指+22|151/魔道麻痹戒指+22:\-\250/穿戴[2]件效果\255/全属性: +9%\</v>
      </c>
      <c r="B89">
        <f>groupAttr!A89</f>
        <v>147</v>
      </c>
      <c r="C89" t="str">
        <f>groupAttr!B89</f>
        <v>特戒守护</v>
      </c>
      <c r="D89" t="str">
        <f>"250/穿戴["&amp;groupAttr!C89&amp;"]件效果\" &amp;E89</f>
        <v>250/穿戴[2]件效果\255/全属性: +9%\</v>
      </c>
      <c r="E89" t="s">
        <v>2014</v>
      </c>
      <c r="F89" t="str">
        <f>IF(groupAttr!D89=0,"",groupAttr!D89)</f>
        <v/>
      </c>
      <c r="G89" t="str">
        <f>IF(groupAttr!E89=0,"",groupAttr!E89)</f>
        <v/>
      </c>
      <c r="H89" t="str">
        <f>IF(groupAttr!F89=0,"",groupAttr!F89)</f>
        <v/>
      </c>
      <c r="I89" t="str">
        <f>IF(groupAttr!G89=0,"",groupAttr!G89)</f>
        <v/>
      </c>
      <c r="J89" t="str">
        <f>IF(groupAttr!H89=0,"",groupAttr!H89)</f>
        <v/>
      </c>
      <c r="K89" t="str">
        <f>IF(groupAttr!I89=0,"",groupAttr!I89)</f>
        <v/>
      </c>
      <c r="L89" t="str">
        <f>IF(groupAttr!J89=0,"",groupAttr!J89)</f>
        <v/>
      </c>
      <c r="M89" t="str">
        <f>IF(groupAttr!K89=0,"",groupAttr!K89)</f>
        <v/>
      </c>
      <c r="N89">
        <f>IF(groupAttr!L89=0,"",groupAttr!L89)</f>
        <v>9</v>
      </c>
      <c r="O89">
        <f>IF(groupAttr!M89=0,"",groupAttr!M89)</f>
        <v>9</v>
      </c>
      <c r="P89">
        <f>IF(groupAttr!N89=0,"",groupAttr!N89)</f>
        <v>9</v>
      </c>
      <c r="Q89">
        <f>IF(groupAttr!O89=0,"",groupAttr!O89)</f>
        <v>9</v>
      </c>
      <c r="R89">
        <f>IF(groupAttr!P89=0,"",groupAttr!P89)</f>
        <v>9</v>
      </c>
      <c r="S89">
        <f>IF(groupAttr!Q89=0,"",groupAttr!Q89)</f>
        <v>9</v>
      </c>
      <c r="T89" t="str">
        <f>IF(groupAttr!R89=0,"",groupAttr!R89)</f>
        <v/>
      </c>
      <c r="U89" t="str">
        <f>IF(groupAttr!S89=0,"",groupAttr!S89)</f>
        <v/>
      </c>
      <c r="V89" t="str">
        <f>IF(groupAttr!T89=0,"",groupAttr!T89)</f>
        <v/>
      </c>
      <c r="W89" t="str">
        <f>IF(groupAttr!U89=0,"",groupAttr!U89)</f>
        <v/>
      </c>
      <c r="X89" t="str">
        <f>IF(groupAttr!V89=0,"",groupAttr!V89)</f>
        <v/>
      </c>
      <c r="Y89" t="str">
        <f>IF(groupAttr!W89=0,"",groupAttr!W89)</f>
        <v/>
      </c>
      <c r="Z89" t="str">
        <f>IF(groupAttr!X89=0,"",groupAttr!X89)</f>
        <v/>
      </c>
      <c r="AA89" t="str">
        <f>IF(groupAttr!Y89=0,"",groupAttr!Y89)</f>
        <v/>
      </c>
      <c r="AB89" t="str">
        <f>IF(groupAttr!Z89=0,"",groupAttr!Z89)</f>
        <v/>
      </c>
      <c r="AC89" t="str">
        <f>IF(groupAttr!AA89=0,"",groupAttr!AA89)</f>
        <v/>
      </c>
      <c r="AD89" t="str">
        <f>IF(groupAttr!AB89=0,"",groupAttr!AB89)</f>
        <v/>
      </c>
      <c r="AE89" t="str">
        <f>IF(groupAttr!AC89=0,"",groupAttr!AC89)</f>
        <v/>
      </c>
      <c r="AF89" t="str">
        <f>IF(groupAttr!AD89=0,"",groupAttr!AD89)</f>
        <v/>
      </c>
      <c r="AG89" t="str">
        <f>IF(groupAttr!AE89=0,"",groupAttr!AE89)</f>
        <v/>
      </c>
      <c r="AH89" t="str">
        <f>IF(groupAttr!AF89=0,"",groupAttr!AF89)</f>
        <v/>
      </c>
      <c r="AI89" t="str">
        <f>IF(groupAttr!AG89=0,"",groupAttr!AG89)</f>
        <v/>
      </c>
      <c r="AJ89" t="str">
        <f>IF(groupAttr!AH89=0,"",groupAttr!AH89)</f>
        <v/>
      </c>
      <c r="AK89" t="str">
        <f>IF(groupAttr!AI89=0,"",groupAttr!AI89)</f>
        <v/>
      </c>
      <c r="AL89" t="str">
        <f>IF(groupAttr!AJ89=0,"",groupAttr!AJ89)</f>
        <v/>
      </c>
      <c r="AM89" t="str">
        <f>IF(groupAttr!AK89=0,"",groupAttr!AK89)</f>
        <v/>
      </c>
      <c r="AN89" t="str">
        <f>IF(groupAttr!AL89=0,"",groupAttr!AL89)</f>
        <v/>
      </c>
      <c r="AO89" t="str">
        <f>IF(groupAttr!AM89=0,"",groupAttr!AM89)</f>
        <v/>
      </c>
      <c r="AP89" t="str">
        <f>IF(groupAttr!AN89=0,"",groupAttr!AN89)</f>
        <v/>
      </c>
      <c r="AQ89" t="str">
        <f>IF(groupAttr!AO89=0,"",groupAttr!AO89)</f>
        <v/>
      </c>
      <c r="AR89" t="str">
        <f>IF(groupAttr!AP89=0,"",groupAttr!AP89)</f>
        <v/>
      </c>
      <c r="AS89" t="str">
        <f>IF(groupAttr!AQ89=0,"",groupAttr!AQ89)</f>
        <v/>
      </c>
      <c r="AT89" t="str">
        <f>IF(groupAttr!AR89=0,"",groupAttr!AR89)</f>
        <v/>
      </c>
      <c r="AU89" t="str">
        <f>IF(groupAttr!AS89=0,"",groupAttr!AS89)</f>
        <v/>
      </c>
      <c r="AV89" t="str">
        <f>IF(groupAttr!AT89=0,"",groupAttr!AT89)</f>
        <v/>
      </c>
      <c r="AW89" t="str">
        <f>IF(groupAttr!AU89=0,"",groupAttr!AU89)</f>
        <v/>
      </c>
      <c r="AX89" t="str">
        <f>IF(groupAttr!AV89=0,"",groupAttr!AV89)</f>
        <v/>
      </c>
      <c r="AY89" t="str">
        <f>IF(groupAttr!AW89=0,"",groupAttr!AW89)</f>
        <v/>
      </c>
      <c r="AZ89" t="str">
        <f>IF(groupAttr!AX89=0,"",groupAttr!AX89)</f>
        <v/>
      </c>
      <c r="BA89" t="str">
        <f>IF(groupAttr!AY89=0,"",groupAttr!AY89)</f>
        <v/>
      </c>
      <c r="BB89" t="str">
        <f>IF(groupAttr!AZ89=0,"",groupAttr!AZ89)</f>
        <v/>
      </c>
      <c r="BC89" t="str">
        <f>IF(groupAttr!BA89=0,"",groupAttr!BA89)</f>
        <v/>
      </c>
      <c r="BD89" t="str">
        <f>IF(groupAttr!BB89=0,"",groupAttr!BB89)</f>
        <v/>
      </c>
      <c r="BE89" t="str">
        <f>IF(groupAttr!BC89=0,"",groupAttr!BC89)</f>
        <v/>
      </c>
      <c r="BF89" t="str">
        <f>IF(groupAttr!BD89=0,"",groupAttr!BD89)</f>
        <v/>
      </c>
      <c r="BG89" t="str">
        <f>IF(groupAttr!BE89=0,"",groupAttr!BE89)</f>
        <v/>
      </c>
      <c r="BH89" t="str">
        <f>IF(groupAttr!BF89=0,"",groupAttr!BF89)</f>
        <v/>
      </c>
      <c r="BI89" t="str">
        <f>IF(groupAttr!BG89=0,"",groupAttr!BG89)</f>
        <v/>
      </c>
      <c r="BJ89" t="str">
        <f>IF(groupAttr!BH89=0,"",groupAttr!BH89)</f>
        <v/>
      </c>
      <c r="BK89" t="str">
        <f>IF(groupAttr!BI89=0,"",groupAttr!BI89)</f>
        <v/>
      </c>
      <c r="BL89" t="str">
        <f>IF(groupAttr!BJ89=0,"",groupAttr!BJ89)</f>
        <v/>
      </c>
      <c r="BM89" t="str">
        <f>IF(groupAttr!BK89=0,"",groupAttr!BK89)</f>
        <v/>
      </c>
      <c r="BN89" t="str">
        <f>IF(groupAttr!BL89=0,"",groupAttr!BL89)</f>
        <v/>
      </c>
    </row>
    <row r="90" spans="1:66" x14ac:dyDescent="0.2">
      <c r="A90" t="str">
        <f>IF(B90=0,"", CONCATENATE("223/",groupAttr!B90,"|",groupText!V90,"|",groupText!AA90,":\-\",D90))</f>
        <v>223/特戒守护|4|151/麻痹戒指+23|151/护身戒指+23|151/复活戒指+23|151/魔道麻痹戒指+23:\-\250/穿戴[2]件效果\255/全属性: +9%\</v>
      </c>
      <c r="B90">
        <f>groupAttr!A90</f>
        <v>148</v>
      </c>
      <c r="C90" t="str">
        <f>groupAttr!B90</f>
        <v>特戒守护</v>
      </c>
      <c r="D90" t="str">
        <f>"250/穿戴["&amp;groupAttr!C90&amp;"]件效果\" &amp;E90</f>
        <v>250/穿戴[2]件效果\255/全属性: +9%\</v>
      </c>
      <c r="E90" t="s">
        <v>2013</v>
      </c>
      <c r="F90" t="str">
        <f>IF(groupAttr!D90=0,"",groupAttr!D90)</f>
        <v/>
      </c>
      <c r="G90" t="str">
        <f>IF(groupAttr!E90=0,"",groupAttr!E90)</f>
        <v/>
      </c>
      <c r="H90" t="str">
        <f>IF(groupAttr!F90=0,"",groupAttr!F90)</f>
        <v/>
      </c>
      <c r="I90" t="str">
        <f>IF(groupAttr!G90=0,"",groupAttr!G90)</f>
        <v/>
      </c>
      <c r="J90" t="str">
        <f>IF(groupAttr!H90=0,"",groupAttr!H90)</f>
        <v/>
      </c>
      <c r="K90" t="str">
        <f>IF(groupAttr!I90=0,"",groupAttr!I90)</f>
        <v/>
      </c>
      <c r="L90" t="str">
        <f>IF(groupAttr!J90=0,"",groupAttr!J90)</f>
        <v/>
      </c>
      <c r="M90" t="str">
        <f>IF(groupAttr!K90=0,"",groupAttr!K90)</f>
        <v/>
      </c>
      <c r="N90">
        <f>IF(groupAttr!L90=0,"",groupAttr!L90)</f>
        <v>9</v>
      </c>
      <c r="O90">
        <f>IF(groupAttr!M90=0,"",groupAttr!M90)</f>
        <v>9</v>
      </c>
      <c r="P90">
        <f>IF(groupAttr!N90=0,"",groupAttr!N90)</f>
        <v>9</v>
      </c>
      <c r="Q90">
        <f>IF(groupAttr!O90=0,"",groupAttr!O90)</f>
        <v>9</v>
      </c>
      <c r="R90">
        <f>IF(groupAttr!P90=0,"",groupAttr!P90)</f>
        <v>9</v>
      </c>
      <c r="S90">
        <f>IF(groupAttr!Q90=0,"",groupAttr!Q90)</f>
        <v>9</v>
      </c>
      <c r="T90" t="str">
        <f>IF(groupAttr!R90=0,"",groupAttr!R90)</f>
        <v/>
      </c>
      <c r="U90" t="str">
        <f>IF(groupAttr!S90=0,"",groupAttr!S90)</f>
        <v/>
      </c>
      <c r="V90" t="str">
        <f>IF(groupAttr!T90=0,"",groupAttr!T90)</f>
        <v/>
      </c>
      <c r="W90" t="str">
        <f>IF(groupAttr!U90=0,"",groupAttr!U90)</f>
        <v/>
      </c>
      <c r="X90" t="str">
        <f>IF(groupAttr!V90=0,"",groupAttr!V90)</f>
        <v/>
      </c>
      <c r="Y90" t="str">
        <f>IF(groupAttr!W90=0,"",groupAttr!W90)</f>
        <v/>
      </c>
      <c r="Z90" t="str">
        <f>IF(groupAttr!X90=0,"",groupAttr!X90)</f>
        <v/>
      </c>
      <c r="AA90" t="str">
        <f>IF(groupAttr!Y90=0,"",groupAttr!Y90)</f>
        <v/>
      </c>
      <c r="AB90" t="str">
        <f>IF(groupAttr!Z90=0,"",groupAttr!Z90)</f>
        <v/>
      </c>
      <c r="AC90" t="str">
        <f>IF(groupAttr!AA90=0,"",groupAttr!AA90)</f>
        <v/>
      </c>
      <c r="AD90" t="str">
        <f>IF(groupAttr!AB90=0,"",groupAttr!AB90)</f>
        <v/>
      </c>
      <c r="AE90" t="str">
        <f>IF(groupAttr!AC90=0,"",groupAttr!AC90)</f>
        <v/>
      </c>
      <c r="AF90" t="str">
        <f>IF(groupAttr!AD90=0,"",groupAttr!AD90)</f>
        <v/>
      </c>
      <c r="AG90" t="str">
        <f>IF(groupAttr!AE90=0,"",groupAttr!AE90)</f>
        <v/>
      </c>
      <c r="AH90" t="str">
        <f>IF(groupAttr!AF90=0,"",groupAttr!AF90)</f>
        <v/>
      </c>
      <c r="AI90" t="str">
        <f>IF(groupAttr!AG90=0,"",groupAttr!AG90)</f>
        <v/>
      </c>
      <c r="AJ90" t="str">
        <f>IF(groupAttr!AH90=0,"",groupAttr!AH90)</f>
        <v/>
      </c>
      <c r="AK90" t="str">
        <f>IF(groupAttr!AI90=0,"",groupAttr!AI90)</f>
        <v/>
      </c>
      <c r="AL90" t="str">
        <f>IF(groupAttr!AJ90=0,"",groupAttr!AJ90)</f>
        <v/>
      </c>
      <c r="AM90" t="str">
        <f>IF(groupAttr!AK90=0,"",groupAttr!AK90)</f>
        <v/>
      </c>
      <c r="AN90" t="str">
        <f>IF(groupAttr!AL90=0,"",groupAttr!AL90)</f>
        <v/>
      </c>
      <c r="AO90" t="str">
        <f>IF(groupAttr!AM90=0,"",groupAttr!AM90)</f>
        <v/>
      </c>
      <c r="AP90" t="str">
        <f>IF(groupAttr!AN90=0,"",groupAttr!AN90)</f>
        <v/>
      </c>
      <c r="AQ90" t="str">
        <f>IF(groupAttr!AO90=0,"",groupAttr!AO90)</f>
        <v/>
      </c>
      <c r="AR90" t="str">
        <f>IF(groupAttr!AP90=0,"",groupAttr!AP90)</f>
        <v/>
      </c>
      <c r="AS90" t="str">
        <f>IF(groupAttr!AQ90=0,"",groupAttr!AQ90)</f>
        <v/>
      </c>
      <c r="AT90" t="str">
        <f>IF(groupAttr!AR90=0,"",groupAttr!AR90)</f>
        <v/>
      </c>
      <c r="AU90" t="str">
        <f>IF(groupAttr!AS90=0,"",groupAttr!AS90)</f>
        <v/>
      </c>
      <c r="AV90" t="str">
        <f>IF(groupAttr!AT90=0,"",groupAttr!AT90)</f>
        <v/>
      </c>
      <c r="AW90" t="str">
        <f>IF(groupAttr!AU90=0,"",groupAttr!AU90)</f>
        <v/>
      </c>
      <c r="AX90" t="str">
        <f>IF(groupAttr!AV90=0,"",groupAttr!AV90)</f>
        <v/>
      </c>
      <c r="AY90" t="str">
        <f>IF(groupAttr!AW90=0,"",groupAttr!AW90)</f>
        <v/>
      </c>
      <c r="AZ90" t="str">
        <f>IF(groupAttr!AX90=0,"",groupAttr!AX90)</f>
        <v/>
      </c>
      <c r="BA90" t="str">
        <f>IF(groupAttr!AY90=0,"",groupAttr!AY90)</f>
        <v/>
      </c>
      <c r="BB90" t="str">
        <f>IF(groupAttr!AZ90=0,"",groupAttr!AZ90)</f>
        <v/>
      </c>
      <c r="BC90" t="str">
        <f>IF(groupAttr!BA90=0,"",groupAttr!BA90)</f>
        <v/>
      </c>
      <c r="BD90" t="str">
        <f>IF(groupAttr!BB90=0,"",groupAttr!BB90)</f>
        <v/>
      </c>
      <c r="BE90" t="str">
        <f>IF(groupAttr!BC90=0,"",groupAttr!BC90)</f>
        <v/>
      </c>
      <c r="BF90" t="str">
        <f>IF(groupAttr!BD90=0,"",groupAttr!BD90)</f>
        <v/>
      </c>
      <c r="BG90" t="str">
        <f>IF(groupAttr!BE90=0,"",groupAttr!BE90)</f>
        <v/>
      </c>
      <c r="BH90" t="str">
        <f>IF(groupAttr!BF90=0,"",groupAttr!BF90)</f>
        <v/>
      </c>
      <c r="BI90" t="str">
        <f>IF(groupAttr!BG90=0,"",groupAttr!BG90)</f>
        <v/>
      </c>
      <c r="BJ90" t="str">
        <f>IF(groupAttr!BH90=0,"",groupAttr!BH90)</f>
        <v/>
      </c>
      <c r="BK90" t="str">
        <f>IF(groupAttr!BI90=0,"",groupAttr!BI90)</f>
        <v/>
      </c>
      <c r="BL90" t="str">
        <f>IF(groupAttr!BJ90=0,"",groupAttr!BJ90)</f>
        <v/>
      </c>
      <c r="BM90" t="str">
        <f>IF(groupAttr!BK90=0,"",groupAttr!BK90)</f>
        <v/>
      </c>
      <c r="BN90" t="str">
        <f>IF(groupAttr!BL90=0,"",groupAttr!BL90)</f>
        <v/>
      </c>
    </row>
    <row r="91" spans="1:66" x14ac:dyDescent="0.2">
      <c r="A91" t="str">
        <f>IF(B91=0,"", CONCATENATE("223/",groupAttr!B91,"|",groupText!V91,"|",groupText!AA91,":\-\",D91))</f>
        <v>223/特戒守护|4|151/麻痹戒指+24|151/护身戒指+24|151/复活戒指+24|151/魔道麻痹戒指+24:\-\250/穿戴[2]件效果\255/全属性: +9%\</v>
      </c>
      <c r="B91">
        <f>groupAttr!A91</f>
        <v>149</v>
      </c>
      <c r="C91" t="str">
        <f>groupAttr!B91</f>
        <v>特戒守护</v>
      </c>
      <c r="D91" t="str">
        <f>"250/穿戴["&amp;groupAttr!C91&amp;"]件效果\" &amp;E91</f>
        <v>250/穿戴[2]件效果\255/全属性: +9%\</v>
      </c>
      <c r="E91" t="s">
        <v>2013</v>
      </c>
      <c r="F91" t="str">
        <f>IF(groupAttr!D91=0,"",groupAttr!D91)</f>
        <v/>
      </c>
      <c r="G91" t="str">
        <f>IF(groupAttr!E91=0,"",groupAttr!E91)</f>
        <v/>
      </c>
      <c r="H91" t="str">
        <f>IF(groupAttr!F91=0,"",groupAttr!F91)</f>
        <v/>
      </c>
      <c r="I91" t="str">
        <f>IF(groupAttr!G91=0,"",groupAttr!G91)</f>
        <v/>
      </c>
      <c r="J91" t="str">
        <f>IF(groupAttr!H91=0,"",groupAttr!H91)</f>
        <v/>
      </c>
      <c r="K91" t="str">
        <f>IF(groupAttr!I91=0,"",groupAttr!I91)</f>
        <v/>
      </c>
      <c r="L91" t="str">
        <f>IF(groupAttr!J91=0,"",groupAttr!J91)</f>
        <v/>
      </c>
      <c r="M91" t="str">
        <f>IF(groupAttr!K91=0,"",groupAttr!K91)</f>
        <v/>
      </c>
      <c r="N91">
        <f>IF(groupAttr!L91=0,"",groupAttr!L91)</f>
        <v>9</v>
      </c>
      <c r="O91">
        <f>IF(groupAttr!M91=0,"",groupAttr!M91)</f>
        <v>9</v>
      </c>
      <c r="P91">
        <f>IF(groupAttr!N91=0,"",groupAttr!N91)</f>
        <v>9</v>
      </c>
      <c r="Q91">
        <f>IF(groupAttr!O91=0,"",groupAttr!O91)</f>
        <v>9</v>
      </c>
      <c r="R91">
        <f>IF(groupAttr!P91=0,"",groupAttr!P91)</f>
        <v>9</v>
      </c>
      <c r="S91">
        <f>IF(groupAttr!Q91=0,"",groupAttr!Q91)</f>
        <v>9</v>
      </c>
      <c r="T91" t="str">
        <f>IF(groupAttr!R91=0,"",groupAttr!R91)</f>
        <v/>
      </c>
      <c r="U91" t="str">
        <f>IF(groupAttr!S91=0,"",groupAttr!S91)</f>
        <v/>
      </c>
      <c r="V91" t="str">
        <f>IF(groupAttr!T91=0,"",groupAttr!T91)</f>
        <v/>
      </c>
      <c r="W91" t="str">
        <f>IF(groupAttr!U91=0,"",groupAttr!U91)</f>
        <v/>
      </c>
      <c r="X91" t="str">
        <f>IF(groupAttr!V91=0,"",groupAttr!V91)</f>
        <v/>
      </c>
      <c r="Y91" t="str">
        <f>IF(groupAttr!W91=0,"",groupAttr!W91)</f>
        <v/>
      </c>
      <c r="Z91" t="str">
        <f>IF(groupAttr!X91=0,"",groupAttr!X91)</f>
        <v/>
      </c>
      <c r="AA91" t="str">
        <f>IF(groupAttr!Y91=0,"",groupAttr!Y91)</f>
        <v/>
      </c>
      <c r="AB91" t="str">
        <f>IF(groupAttr!Z91=0,"",groupAttr!Z91)</f>
        <v/>
      </c>
      <c r="AC91" t="str">
        <f>IF(groupAttr!AA91=0,"",groupAttr!AA91)</f>
        <v/>
      </c>
      <c r="AD91" t="str">
        <f>IF(groupAttr!AB91=0,"",groupAttr!AB91)</f>
        <v/>
      </c>
      <c r="AE91" t="str">
        <f>IF(groupAttr!AC91=0,"",groupAttr!AC91)</f>
        <v/>
      </c>
      <c r="AF91" t="str">
        <f>IF(groupAttr!AD91=0,"",groupAttr!AD91)</f>
        <v/>
      </c>
      <c r="AG91" t="str">
        <f>IF(groupAttr!AE91=0,"",groupAttr!AE91)</f>
        <v/>
      </c>
      <c r="AH91" t="str">
        <f>IF(groupAttr!AF91=0,"",groupAttr!AF91)</f>
        <v/>
      </c>
      <c r="AI91" t="str">
        <f>IF(groupAttr!AG91=0,"",groupAttr!AG91)</f>
        <v/>
      </c>
      <c r="AJ91" t="str">
        <f>IF(groupAttr!AH91=0,"",groupAttr!AH91)</f>
        <v/>
      </c>
      <c r="AK91" t="str">
        <f>IF(groupAttr!AI91=0,"",groupAttr!AI91)</f>
        <v/>
      </c>
      <c r="AL91" t="str">
        <f>IF(groupAttr!AJ91=0,"",groupAttr!AJ91)</f>
        <v/>
      </c>
      <c r="AM91" t="str">
        <f>IF(groupAttr!AK91=0,"",groupAttr!AK91)</f>
        <v/>
      </c>
      <c r="AN91" t="str">
        <f>IF(groupAttr!AL91=0,"",groupAttr!AL91)</f>
        <v/>
      </c>
      <c r="AO91" t="str">
        <f>IF(groupAttr!AM91=0,"",groupAttr!AM91)</f>
        <v/>
      </c>
      <c r="AP91" t="str">
        <f>IF(groupAttr!AN91=0,"",groupAttr!AN91)</f>
        <v/>
      </c>
      <c r="AQ91" t="str">
        <f>IF(groupAttr!AO91=0,"",groupAttr!AO91)</f>
        <v/>
      </c>
      <c r="AR91" t="str">
        <f>IF(groupAttr!AP91=0,"",groupAttr!AP91)</f>
        <v/>
      </c>
      <c r="AS91" t="str">
        <f>IF(groupAttr!AQ91=0,"",groupAttr!AQ91)</f>
        <v/>
      </c>
      <c r="AT91" t="str">
        <f>IF(groupAttr!AR91=0,"",groupAttr!AR91)</f>
        <v/>
      </c>
      <c r="AU91" t="str">
        <f>IF(groupAttr!AS91=0,"",groupAttr!AS91)</f>
        <v/>
      </c>
      <c r="AV91" t="str">
        <f>IF(groupAttr!AT91=0,"",groupAttr!AT91)</f>
        <v/>
      </c>
      <c r="AW91" t="str">
        <f>IF(groupAttr!AU91=0,"",groupAttr!AU91)</f>
        <v/>
      </c>
      <c r="AX91" t="str">
        <f>IF(groupAttr!AV91=0,"",groupAttr!AV91)</f>
        <v/>
      </c>
      <c r="AY91" t="str">
        <f>IF(groupAttr!AW91=0,"",groupAttr!AW91)</f>
        <v/>
      </c>
      <c r="AZ91" t="str">
        <f>IF(groupAttr!AX91=0,"",groupAttr!AX91)</f>
        <v/>
      </c>
      <c r="BA91" t="str">
        <f>IF(groupAttr!AY91=0,"",groupAttr!AY91)</f>
        <v/>
      </c>
      <c r="BB91" t="str">
        <f>IF(groupAttr!AZ91=0,"",groupAttr!AZ91)</f>
        <v/>
      </c>
      <c r="BC91" t="str">
        <f>IF(groupAttr!BA91=0,"",groupAttr!BA91)</f>
        <v/>
      </c>
      <c r="BD91" t="str">
        <f>IF(groupAttr!BB91=0,"",groupAttr!BB91)</f>
        <v/>
      </c>
      <c r="BE91" t="str">
        <f>IF(groupAttr!BC91=0,"",groupAttr!BC91)</f>
        <v/>
      </c>
      <c r="BF91" t="str">
        <f>IF(groupAttr!BD91=0,"",groupAttr!BD91)</f>
        <v/>
      </c>
      <c r="BG91" t="str">
        <f>IF(groupAttr!BE91=0,"",groupAttr!BE91)</f>
        <v/>
      </c>
      <c r="BH91" t="str">
        <f>IF(groupAttr!BF91=0,"",groupAttr!BF91)</f>
        <v/>
      </c>
      <c r="BI91" t="str">
        <f>IF(groupAttr!BG91=0,"",groupAttr!BG91)</f>
        <v/>
      </c>
      <c r="BJ91" t="str">
        <f>IF(groupAttr!BH91=0,"",groupAttr!BH91)</f>
        <v/>
      </c>
      <c r="BK91" t="str">
        <f>IF(groupAttr!BI91=0,"",groupAttr!BI91)</f>
        <v/>
      </c>
      <c r="BL91" t="str">
        <f>IF(groupAttr!BJ91=0,"",groupAttr!BJ91)</f>
        <v/>
      </c>
      <c r="BM91" t="str">
        <f>IF(groupAttr!BK91=0,"",groupAttr!BK91)</f>
        <v/>
      </c>
      <c r="BN91" t="str">
        <f>IF(groupAttr!BL91=0,"",groupAttr!BL91)</f>
        <v/>
      </c>
    </row>
    <row r="92" spans="1:66" x14ac:dyDescent="0.2">
      <c r="A92" t="str">
        <f>IF(B92=0,"", CONCATENATE("223/",groupAttr!B92,"|",groupText!V92,"|",groupText!AA92,":\-\",D92))</f>
        <v>223/特戒守护|4|151/麻痹戒指+25|151/护身戒指+25|151/复活戒指+25|151/魔道麻痹戒指+25:\-\250/穿戴[2]件效果\255/全属性: +9%\</v>
      </c>
      <c r="B92">
        <f>groupAttr!A92</f>
        <v>150</v>
      </c>
      <c r="C92" t="str">
        <f>groupAttr!B92</f>
        <v>特戒守护</v>
      </c>
      <c r="D92" t="str">
        <f>"250/穿戴["&amp;groupAttr!C92&amp;"]件效果\" &amp;E92</f>
        <v>250/穿戴[2]件效果\255/全属性: +9%\</v>
      </c>
      <c r="E92" t="s">
        <v>2013</v>
      </c>
      <c r="F92" t="str">
        <f>IF(groupAttr!D92=0,"",groupAttr!D92)</f>
        <v/>
      </c>
      <c r="G92" t="str">
        <f>IF(groupAttr!E92=0,"",groupAttr!E92)</f>
        <v/>
      </c>
      <c r="H92" t="str">
        <f>IF(groupAttr!F92=0,"",groupAttr!F92)</f>
        <v/>
      </c>
      <c r="I92" t="str">
        <f>IF(groupAttr!G92=0,"",groupAttr!G92)</f>
        <v/>
      </c>
      <c r="J92" t="str">
        <f>IF(groupAttr!H92=0,"",groupAttr!H92)</f>
        <v/>
      </c>
      <c r="K92" t="str">
        <f>IF(groupAttr!I92=0,"",groupAttr!I92)</f>
        <v/>
      </c>
      <c r="L92" t="str">
        <f>IF(groupAttr!J92=0,"",groupAttr!J92)</f>
        <v/>
      </c>
      <c r="M92" t="str">
        <f>IF(groupAttr!K92=0,"",groupAttr!K92)</f>
        <v/>
      </c>
      <c r="N92">
        <f>IF(groupAttr!L92=0,"",groupAttr!L92)</f>
        <v>9</v>
      </c>
      <c r="O92">
        <f>IF(groupAttr!M92=0,"",groupAttr!M92)</f>
        <v>9</v>
      </c>
      <c r="P92">
        <f>IF(groupAttr!N92=0,"",groupAttr!N92)</f>
        <v>9</v>
      </c>
      <c r="Q92">
        <f>IF(groupAttr!O92=0,"",groupAttr!O92)</f>
        <v>9</v>
      </c>
      <c r="R92">
        <f>IF(groupAttr!P92=0,"",groupAttr!P92)</f>
        <v>9</v>
      </c>
      <c r="S92">
        <f>IF(groupAttr!Q92=0,"",groupAttr!Q92)</f>
        <v>9</v>
      </c>
      <c r="T92" t="str">
        <f>IF(groupAttr!R92=0,"",groupAttr!R92)</f>
        <v/>
      </c>
      <c r="U92" t="str">
        <f>IF(groupAttr!S92=0,"",groupAttr!S92)</f>
        <v/>
      </c>
      <c r="V92" t="str">
        <f>IF(groupAttr!T92=0,"",groupAttr!T92)</f>
        <v/>
      </c>
      <c r="W92" t="str">
        <f>IF(groupAttr!U92=0,"",groupAttr!U92)</f>
        <v/>
      </c>
      <c r="X92" t="str">
        <f>IF(groupAttr!V92=0,"",groupAttr!V92)</f>
        <v/>
      </c>
      <c r="Y92" t="str">
        <f>IF(groupAttr!W92=0,"",groupAttr!W92)</f>
        <v/>
      </c>
      <c r="Z92" t="str">
        <f>IF(groupAttr!X92=0,"",groupAttr!X92)</f>
        <v/>
      </c>
      <c r="AA92" t="str">
        <f>IF(groupAttr!Y92=0,"",groupAttr!Y92)</f>
        <v/>
      </c>
      <c r="AB92" t="str">
        <f>IF(groupAttr!Z92=0,"",groupAttr!Z92)</f>
        <v/>
      </c>
      <c r="AC92" t="str">
        <f>IF(groupAttr!AA92=0,"",groupAttr!AA92)</f>
        <v/>
      </c>
      <c r="AD92" t="str">
        <f>IF(groupAttr!AB92=0,"",groupAttr!AB92)</f>
        <v/>
      </c>
      <c r="AE92" t="str">
        <f>IF(groupAttr!AC92=0,"",groupAttr!AC92)</f>
        <v/>
      </c>
      <c r="AF92" t="str">
        <f>IF(groupAttr!AD92=0,"",groupAttr!AD92)</f>
        <v/>
      </c>
      <c r="AG92" t="str">
        <f>IF(groupAttr!AE92=0,"",groupAttr!AE92)</f>
        <v/>
      </c>
      <c r="AH92" t="str">
        <f>IF(groupAttr!AF92=0,"",groupAttr!AF92)</f>
        <v/>
      </c>
      <c r="AI92" t="str">
        <f>IF(groupAttr!AG92=0,"",groupAttr!AG92)</f>
        <v/>
      </c>
      <c r="AJ92" t="str">
        <f>IF(groupAttr!AH92=0,"",groupAttr!AH92)</f>
        <v/>
      </c>
      <c r="AK92" t="str">
        <f>IF(groupAttr!AI92=0,"",groupAttr!AI92)</f>
        <v/>
      </c>
      <c r="AL92" t="str">
        <f>IF(groupAttr!AJ92=0,"",groupAttr!AJ92)</f>
        <v/>
      </c>
      <c r="AM92" t="str">
        <f>IF(groupAttr!AK92=0,"",groupAttr!AK92)</f>
        <v/>
      </c>
      <c r="AN92" t="str">
        <f>IF(groupAttr!AL92=0,"",groupAttr!AL92)</f>
        <v/>
      </c>
      <c r="AO92" t="str">
        <f>IF(groupAttr!AM92=0,"",groupAttr!AM92)</f>
        <v/>
      </c>
      <c r="AP92" t="str">
        <f>IF(groupAttr!AN92=0,"",groupAttr!AN92)</f>
        <v/>
      </c>
      <c r="AQ92" t="str">
        <f>IF(groupAttr!AO92=0,"",groupAttr!AO92)</f>
        <v/>
      </c>
      <c r="AR92" t="str">
        <f>IF(groupAttr!AP92=0,"",groupAttr!AP92)</f>
        <v/>
      </c>
      <c r="AS92" t="str">
        <f>IF(groupAttr!AQ92=0,"",groupAttr!AQ92)</f>
        <v/>
      </c>
      <c r="AT92" t="str">
        <f>IF(groupAttr!AR92=0,"",groupAttr!AR92)</f>
        <v/>
      </c>
      <c r="AU92" t="str">
        <f>IF(groupAttr!AS92=0,"",groupAttr!AS92)</f>
        <v/>
      </c>
      <c r="AV92" t="str">
        <f>IF(groupAttr!AT92=0,"",groupAttr!AT92)</f>
        <v/>
      </c>
      <c r="AW92" t="str">
        <f>IF(groupAttr!AU92=0,"",groupAttr!AU92)</f>
        <v/>
      </c>
      <c r="AX92" t="str">
        <f>IF(groupAttr!AV92=0,"",groupAttr!AV92)</f>
        <v/>
      </c>
      <c r="AY92" t="str">
        <f>IF(groupAttr!AW92=0,"",groupAttr!AW92)</f>
        <v/>
      </c>
      <c r="AZ92" t="str">
        <f>IF(groupAttr!AX92=0,"",groupAttr!AX92)</f>
        <v/>
      </c>
      <c r="BA92" t="str">
        <f>IF(groupAttr!AY92=0,"",groupAttr!AY92)</f>
        <v/>
      </c>
      <c r="BB92" t="str">
        <f>IF(groupAttr!AZ92=0,"",groupAttr!AZ92)</f>
        <v/>
      </c>
      <c r="BC92" t="str">
        <f>IF(groupAttr!BA92=0,"",groupAttr!BA92)</f>
        <v/>
      </c>
      <c r="BD92" t="str">
        <f>IF(groupAttr!BB92=0,"",groupAttr!BB92)</f>
        <v/>
      </c>
      <c r="BE92" t="str">
        <f>IF(groupAttr!BC92=0,"",groupAttr!BC92)</f>
        <v/>
      </c>
      <c r="BF92" t="str">
        <f>IF(groupAttr!BD92=0,"",groupAttr!BD92)</f>
        <v/>
      </c>
      <c r="BG92" t="str">
        <f>IF(groupAttr!BE92=0,"",groupAttr!BE92)</f>
        <v/>
      </c>
      <c r="BH92" t="str">
        <f>IF(groupAttr!BF92=0,"",groupAttr!BF92)</f>
        <v/>
      </c>
      <c r="BI92" t="str">
        <f>IF(groupAttr!BG92=0,"",groupAttr!BG92)</f>
        <v/>
      </c>
      <c r="BJ92" t="str">
        <f>IF(groupAttr!BH92=0,"",groupAttr!BH92)</f>
        <v/>
      </c>
      <c r="BK92" t="str">
        <f>IF(groupAttr!BI92=0,"",groupAttr!BI92)</f>
        <v/>
      </c>
      <c r="BL92" t="str">
        <f>IF(groupAttr!BJ92=0,"",groupAttr!BJ92)</f>
        <v/>
      </c>
      <c r="BM92" t="str">
        <f>IF(groupAttr!BK92=0,"",groupAttr!BK92)</f>
        <v/>
      </c>
      <c r="BN92" t="str">
        <f>IF(groupAttr!BL92=0,"",groupAttr!BL92)</f>
        <v/>
      </c>
    </row>
    <row r="93" spans="1:66" x14ac:dyDescent="0.2">
      <c r="A93" t="str">
        <f>IF(B93=0,"", CONCATENATE("223/",groupAttr!B93,"|",groupText!V93,"|",groupText!AA93,":\-\",D93))</f>
        <v>223/特戒守护|4|151/麻痹戒指+26|151/护身戒指+26|151/复活戒指+26|151/魔道麻痹戒指+26:\-\250/穿戴[2]件效果\255/全属性: +10%\</v>
      </c>
      <c r="B93">
        <f>groupAttr!A93</f>
        <v>151</v>
      </c>
      <c r="C93" t="str">
        <f>groupAttr!B93</f>
        <v>特戒守护</v>
      </c>
      <c r="D93" t="str">
        <f>"250/穿戴["&amp;groupAttr!C93&amp;"]件效果\" &amp;E93</f>
        <v>250/穿戴[2]件效果\255/全属性: +10%\</v>
      </c>
      <c r="E93" t="s">
        <v>1957</v>
      </c>
      <c r="F93" t="str">
        <f>IF(groupAttr!D93=0,"",groupAttr!D93)</f>
        <v/>
      </c>
      <c r="G93" t="str">
        <f>IF(groupAttr!E93=0,"",groupAttr!E93)</f>
        <v/>
      </c>
      <c r="H93" t="str">
        <f>IF(groupAttr!F93=0,"",groupAttr!F93)</f>
        <v/>
      </c>
      <c r="I93" t="str">
        <f>IF(groupAttr!G93=0,"",groupAttr!G93)</f>
        <v/>
      </c>
      <c r="J93" t="str">
        <f>IF(groupAttr!H93=0,"",groupAttr!H93)</f>
        <v/>
      </c>
      <c r="K93" t="str">
        <f>IF(groupAttr!I93=0,"",groupAttr!I93)</f>
        <v/>
      </c>
      <c r="L93" t="str">
        <f>IF(groupAttr!J93=0,"",groupAttr!J93)</f>
        <v/>
      </c>
      <c r="M93" t="str">
        <f>IF(groupAttr!K93=0,"",groupAttr!K93)</f>
        <v/>
      </c>
      <c r="N93">
        <f>IF(groupAttr!L93=0,"",groupAttr!L93)</f>
        <v>10</v>
      </c>
      <c r="O93">
        <f>IF(groupAttr!M93=0,"",groupAttr!M93)</f>
        <v>10</v>
      </c>
      <c r="P93">
        <f>IF(groupAttr!N93=0,"",groupAttr!N93)</f>
        <v>10</v>
      </c>
      <c r="Q93">
        <f>IF(groupAttr!O93=0,"",groupAttr!O93)</f>
        <v>10</v>
      </c>
      <c r="R93">
        <f>IF(groupAttr!P93=0,"",groupAttr!P93)</f>
        <v>10</v>
      </c>
      <c r="S93">
        <f>IF(groupAttr!Q93=0,"",groupAttr!Q93)</f>
        <v>10</v>
      </c>
      <c r="T93" t="str">
        <f>IF(groupAttr!R93=0,"",groupAttr!R93)</f>
        <v/>
      </c>
      <c r="U93" t="str">
        <f>IF(groupAttr!S93=0,"",groupAttr!S93)</f>
        <v/>
      </c>
      <c r="V93" t="str">
        <f>IF(groupAttr!T93=0,"",groupAttr!T93)</f>
        <v/>
      </c>
      <c r="W93" t="str">
        <f>IF(groupAttr!U93=0,"",groupAttr!U93)</f>
        <v/>
      </c>
      <c r="X93" t="str">
        <f>IF(groupAttr!V93=0,"",groupAttr!V93)</f>
        <v/>
      </c>
      <c r="Y93" t="str">
        <f>IF(groupAttr!W93=0,"",groupAttr!W93)</f>
        <v/>
      </c>
      <c r="Z93" t="str">
        <f>IF(groupAttr!X93=0,"",groupAttr!X93)</f>
        <v/>
      </c>
      <c r="AA93" t="str">
        <f>IF(groupAttr!Y93=0,"",groupAttr!Y93)</f>
        <v/>
      </c>
      <c r="AB93" t="str">
        <f>IF(groupAttr!Z93=0,"",groupAttr!Z93)</f>
        <v/>
      </c>
      <c r="AC93" t="str">
        <f>IF(groupAttr!AA93=0,"",groupAttr!AA93)</f>
        <v/>
      </c>
      <c r="AD93" t="str">
        <f>IF(groupAttr!AB93=0,"",groupAttr!AB93)</f>
        <v/>
      </c>
      <c r="AE93" t="str">
        <f>IF(groupAttr!AC93=0,"",groupAttr!AC93)</f>
        <v/>
      </c>
      <c r="AF93" t="str">
        <f>IF(groupAttr!AD93=0,"",groupAttr!AD93)</f>
        <v/>
      </c>
      <c r="AG93" t="str">
        <f>IF(groupAttr!AE93=0,"",groupAttr!AE93)</f>
        <v/>
      </c>
      <c r="AH93" t="str">
        <f>IF(groupAttr!AF93=0,"",groupAttr!AF93)</f>
        <v/>
      </c>
      <c r="AI93" t="str">
        <f>IF(groupAttr!AG93=0,"",groupAttr!AG93)</f>
        <v/>
      </c>
      <c r="AJ93" t="str">
        <f>IF(groupAttr!AH93=0,"",groupAttr!AH93)</f>
        <v/>
      </c>
      <c r="AK93" t="str">
        <f>IF(groupAttr!AI93=0,"",groupAttr!AI93)</f>
        <v/>
      </c>
      <c r="AL93" t="str">
        <f>IF(groupAttr!AJ93=0,"",groupAttr!AJ93)</f>
        <v/>
      </c>
      <c r="AM93" t="str">
        <f>IF(groupAttr!AK93=0,"",groupAttr!AK93)</f>
        <v/>
      </c>
      <c r="AN93" t="str">
        <f>IF(groupAttr!AL93=0,"",groupAttr!AL93)</f>
        <v/>
      </c>
      <c r="AO93" t="str">
        <f>IF(groupAttr!AM93=0,"",groupAttr!AM93)</f>
        <v/>
      </c>
      <c r="AP93" t="str">
        <f>IF(groupAttr!AN93=0,"",groupAttr!AN93)</f>
        <v/>
      </c>
      <c r="AQ93" t="str">
        <f>IF(groupAttr!AO93=0,"",groupAttr!AO93)</f>
        <v/>
      </c>
      <c r="AR93" t="str">
        <f>IF(groupAttr!AP93=0,"",groupAttr!AP93)</f>
        <v/>
      </c>
      <c r="AS93" t="str">
        <f>IF(groupAttr!AQ93=0,"",groupAttr!AQ93)</f>
        <v/>
      </c>
      <c r="AT93" t="str">
        <f>IF(groupAttr!AR93=0,"",groupAttr!AR93)</f>
        <v/>
      </c>
      <c r="AU93" t="str">
        <f>IF(groupAttr!AS93=0,"",groupAttr!AS93)</f>
        <v/>
      </c>
      <c r="AV93" t="str">
        <f>IF(groupAttr!AT93=0,"",groupAttr!AT93)</f>
        <v/>
      </c>
      <c r="AW93" t="str">
        <f>IF(groupAttr!AU93=0,"",groupAttr!AU93)</f>
        <v/>
      </c>
      <c r="AX93" t="str">
        <f>IF(groupAttr!AV93=0,"",groupAttr!AV93)</f>
        <v/>
      </c>
      <c r="AY93" t="str">
        <f>IF(groupAttr!AW93=0,"",groupAttr!AW93)</f>
        <v/>
      </c>
      <c r="AZ93" t="str">
        <f>IF(groupAttr!AX93=0,"",groupAttr!AX93)</f>
        <v/>
      </c>
      <c r="BA93" t="str">
        <f>IF(groupAttr!AY93=0,"",groupAttr!AY93)</f>
        <v/>
      </c>
      <c r="BB93" t="str">
        <f>IF(groupAttr!AZ93=0,"",groupAttr!AZ93)</f>
        <v/>
      </c>
      <c r="BC93" t="str">
        <f>IF(groupAttr!BA93=0,"",groupAttr!BA93)</f>
        <v/>
      </c>
      <c r="BD93" t="str">
        <f>IF(groupAttr!BB93=0,"",groupAttr!BB93)</f>
        <v/>
      </c>
      <c r="BE93" t="str">
        <f>IF(groupAttr!BC93=0,"",groupAttr!BC93)</f>
        <v/>
      </c>
      <c r="BF93" t="str">
        <f>IF(groupAttr!BD93=0,"",groupAttr!BD93)</f>
        <v/>
      </c>
      <c r="BG93" t="str">
        <f>IF(groupAttr!BE93=0,"",groupAttr!BE93)</f>
        <v/>
      </c>
      <c r="BH93" t="str">
        <f>IF(groupAttr!BF93=0,"",groupAttr!BF93)</f>
        <v/>
      </c>
      <c r="BI93" t="str">
        <f>IF(groupAttr!BG93=0,"",groupAttr!BG93)</f>
        <v/>
      </c>
      <c r="BJ93" t="str">
        <f>IF(groupAttr!BH93=0,"",groupAttr!BH93)</f>
        <v/>
      </c>
      <c r="BK93" t="str">
        <f>IF(groupAttr!BI93=0,"",groupAttr!BI93)</f>
        <v/>
      </c>
      <c r="BL93" t="str">
        <f>IF(groupAttr!BJ93=0,"",groupAttr!BJ93)</f>
        <v/>
      </c>
      <c r="BM93" t="str">
        <f>IF(groupAttr!BK93=0,"",groupAttr!BK93)</f>
        <v/>
      </c>
      <c r="BN93" t="str">
        <f>IF(groupAttr!BL93=0,"",groupAttr!BL93)</f>
        <v/>
      </c>
    </row>
    <row r="94" spans="1:66" x14ac:dyDescent="0.2">
      <c r="A94" t="str">
        <f>IF(B94=0,"", CONCATENATE("223/",groupAttr!B94,"|",groupText!V94,"|",groupText!AA94,":\-\",D94))</f>
        <v>223/特戒守护|4|151/麻痹戒指+27|151/护身戒指+27|151/复活戒指+27|151/魔道麻痹戒指+27:\-\250/穿戴[2]件效果\255/全属性: +10%\</v>
      </c>
      <c r="B94">
        <f>groupAttr!A94</f>
        <v>152</v>
      </c>
      <c r="C94" t="str">
        <f>groupAttr!B94</f>
        <v>特戒守护</v>
      </c>
      <c r="D94" t="str">
        <f>"250/穿戴["&amp;groupAttr!C94&amp;"]件效果\" &amp;E94</f>
        <v>250/穿戴[2]件效果\255/全属性: +10%\</v>
      </c>
      <c r="E94" t="s">
        <v>1957</v>
      </c>
      <c r="F94" t="str">
        <f>IF(groupAttr!D94=0,"",groupAttr!D94)</f>
        <v/>
      </c>
      <c r="G94" t="str">
        <f>IF(groupAttr!E94=0,"",groupAttr!E94)</f>
        <v/>
      </c>
      <c r="H94" t="str">
        <f>IF(groupAttr!F94=0,"",groupAttr!F94)</f>
        <v/>
      </c>
      <c r="I94" t="str">
        <f>IF(groupAttr!G94=0,"",groupAttr!G94)</f>
        <v/>
      </c>
      <c r="J94" t="str">
        <f>IF(groupAttr!H94=0,"",groupAttr!H94)</f>
        <v/>
      </c>
      <c r="K94" t="str">
        <f>IF(groupAttr!I94=0,"",groupAttr!I94)</f>
        <v/>
      </c>
      <c r="L94" t="str">
        <f>IF(groupAttr!J94=0,"",groupAttr!J94)</f>
        <v/>
      </c>
      <c r="M94" t="str">
        <f>IF(groupAttr!K94=0,"",groupAttr!K94)</f>
        <v/>
      </c>
      <c r="N94">
        <f>IF(groupAttr!L94=0,"",groupAttr!L94)</f>
        <v>10</v>
      </c>
      <c r="O94">
        <f>IF(groupAttr!M94=0,"",groupAttr!M94)</f>
        <v>10</v>
      </c>
      <c r="P94">
        <f>IF(groupAttr!N94=0,"",groupAttr!N94)</f>
        <v>10</v>
      </c>
      <c r="Q94">
        <f>IF(groupAttr!O94=0,"",groupAttr!O94)</f>
        <v>10</v>
      </c>
      <c r="R94">
        <f>IF(groupAttr!P94=0,"",groupAttr!P94)</f>
        <v>10</v>
      </c>
      <c r="S94">
        <f>IF(groupAttr!Q94=0,"",groupAttr!Q94)</f>
        <v>10</v>
      </c>
      <c r="T94" t="str">
        <f>IF(groupAttr!R94=0,"",groupAttr!R94)</f>
        <v/>
      </c>
      <c r="U94" t="str">
        <f>IF(groupAttr!S94=0,"",groupAttr!S94)</f>
        <v/>
      </c>
      <c r="V94" t="str">
        <f>IF(groupAttr!T94=0,"",groupAttr!T94)</f>
        <v/>
      </c>
      <c r="W94" t="str">
        <f>IF(groupAttr!U94=0,"",groupAttr!U94)</f>
        <v/>
      </c>
      <c r="X94" t="str">
        <f>IF(groupAttr!V94=0,"",groupAttr!V94)</f>
        <v/>
      </c>
      <c r="Y94" t="str">
        <f>IF(groupAttr!W94=0,"",groupAttr!W94)</f>
        <v/>
      </c>
      <c r="Z94" t="str">
        <f>IF(groupAttr!X94=0,"",groupAttr!X94)</f>
        <v/>
      </c>
      <c r="AA94" t="str">
        <f>IF(groupAttr!Y94=0,"",groupAttr!Y94)</f>
        <v/>
      </c>
      <c r="AB94" t="str">
        <f>IF(groupAttr!Z94=0,"",groupAttr!Z94)</f>
        <v/>
      </c>
      <c r="AC94" t="str">
        <f>IF(groupAttr!AA94=0,"",groupAttr!AA94)</f>
        <v/>
      </c>
      <c r="AD94" t="str">
        <f>IF(groupAttr!AB94=0,"",groupAttr!AB94)</f>
        <v/>
      </c>
      <c r="AE94" t="str">
        <f>IF(groupAttr!AC94=0,"",groupAttr!AC94)</f>
        <v/>
      </c>
      <c r="AF94" t="str">
        <f>IF(groupAttr!AD94=0,"",groupAttr!AD94)</f>
        <v/>
      </c>
      <c r="AG94" t="str">
        <f>IF(groupAttr!AE94=0,"",groupAttr!AE94)</f>
        <v/>
      </c>
      <c r="AH94" t="str">
        <f>IF(groupAttr!AF94=0,"",groupAttr!AF94)</f>
        <v/>
      </c>
      <c r="AI94" t="str">
        <f>IF(groupAttr!AG94=0,"",groupAttr!AG94)</f>
        <v/>
      </c>
      <c r="AJ94" t="str">
        <f>IF(groupAttr!AH94=0,"",groupAttr!AH94)</f>
        <v/>
      </c>
      <c r="AK94" t="str">
        <f>IF(groupAttr!AI94=0,"",groupAttr!AI94)</f>
        <v/>
      </c>
      <c r="AL94" t="str">
        <f>IF(groupAttr!AJ94=0,"",groupAttr!AJ94)</f>
        <v/>
      </c>
      <c r="AM94" t="str">
        <f>IF(groupAttr!AK94=0,"",groupAttr!AK94)</f>
        <v/>
      </c>
      <c r="AN94" t="str">
        <f>IF(groupAttr!AL94=0,"",groupAttr!AL94)</f>
        <v/>
      </c>
      <c r="AO94" t="str">
        <f>IF(groupAttr!AM94=0,"",groupAttr!AM94)</f>
        <v/>
      </c>
      <c r="AP94" t="str">
        <f>IF(groupAttr!AN94=0,"",groupAttr!AN94)</f>
        <v/>
      </c>
      <c r="AQ94" t="str">
        <f>IF(groupAttr!AO94=0,"",groupAttr!AO94)</f>
        <v/>
      </c>
      <c r="AR94" t="str">
        <f>IF(groupAttr!AP94=0,"",groupAttr!AP94)</f>
        <v/>
      </c>
      <c r="AS94" t="str">
        <f>IF(groupAttr!AQ94=0,"",groupAttr!AQ94)</f>
        <v/>
      </c>
      <c r="AT94" t="str">
        <f>IF(groupAttr!AR94=0,"",groupAttr!AR94)</f>
        <v/>
      </c>
      <c r="AU94" t="str">
        <f>IF(groupAttr!AS94=0,"",groupAttr!AS94)</f>
        <v/>
      </c>
      <c r="AV94" t="str">
        <f>IF(groupAttr!AT94=0,"",groupAttr!AT94)</f>
        <v/>
      </c>
      <c r="AW94" t="str">
        <f>IF(groupAttr!AU94=0,"",groupAttr!AU94)</f>
        <v/>
      </c>
      <c r="AX94" t="str">
        <f>IF(groupAttr!AV94=0,"",groupAttr!AV94)</f>
        <v/>
      </c>
      <c r="AY94" t="str">
        <f>IF(groupAttr!AW94=0,"",groupAttr!AW94)</f>
        <v/>
      </c>
      <c r="AZ94" t="str">
        <f>IF(groupAttr!AX94=0,"",groupAttr!AX94)</f>
        <v/>
      </c>
      <c r="BA94" t="str">
        <f>IF(groupAttr!AY94=0,"",groupAttr!AY94)</f>
        <v/>
      </c>
      <c r="BB94" t="str">
        <f>IF(groupAttr!AZ94=0,"",groupAttr!AZ94)</f>
        <v/>
      </c>
      <c r="BC94" t="str">
        <f>IF(groupAttr!BA94=0,"",groupAttr!BA94)</f>
        <v/>
      </c>
      <c r="BD94" t="str">
        <f>IF(groupAttr!BB94=0,"",groupAttr!BB94)</f>
        <v/>
      </c>
      <c r="BE94" t="str">
        <f>IF(groupAttr!BC94=0,"",groupAttr!BC94)</f>
        <v/>
      </c>
      <c r="BF94" t="str">
        <f>IF(groupAttr!BD94=0,"",groupAttr!BD94)</f>
        <v/>
      </c>
      <c r="BG94" t="str">
        <f>IF(groupAttr!BE94=0,"",groupAttr!BE94)</f>
        <v/>
      </c>
      <c r="BH94" t="str">
        <f>IF(groupAttr!BF94=0,"",groupAttr!BF94)</f>
        <v/>
      </c>
      <c r="BI94" t="str">
        <f>IF(groupAttr!BG94=0,"",groupAttr!BG94)</f>
        <v/>
      </c>
      <c r="BJ94" t="str">
        <f>IF(groupAttr!BH94=0,"",groupAttr!BH94)</f>
        <v/>
      </c>
      <c r="BK94" t="str">
        <f>IF(groupAttr!BI94=0,"",groupAttr!BI94)</f>
        <v/>
      </c>
      <c r="BL94" t="str">
        <f>IF(groupAttr!BJ94=0,"",groupAttr!BJ94)</f>
        <v/>
      </c>
      <c r="BM94" t="str">
        <f>IF(groupAttr!BK94=0,"",groupAttr!BK94)</f>
        <v/>
      </c>
      <c r="BN94" t="str">
        <f>IF(groupAttr!BL94=0,"",groupAttr!BL94)</f>
        <v/>
      </c>
    </row>
    <row r="95" spans="1:66" x14ac:dyDescent="0.2">
      <c r="A95" t="str">
        <f>IF(B95=0,"", CONCATENATE("223/",groupAttr!B95,"|",groupText!V95,"|",groupText!AA95,":\-\",D95))</f>
        <v>223/特戒守护|4|151/麻痹戒指+28|151/护身戒指+28|151/复活戒指+28|151/魔道麻痹戒指+28:\-\250/穿戴[2]件效果\255/全属性: +10%\</v>
      </c>
      <c r="B95">
        <f>groupAttr!A95</f>
        <v>153</v>
      </c>
      <c r="C95" t="str">
        <f>groupAttr!B95</f>
        <v>特戒守护</v>
      </c>
      <c r="D95" t="str">
        <f>"250/穿戴["&amp;groupAttr!C95&amp;"]件效果\" &amp;E95</f>
        <v>250/穿戴[2]件效果\255/全属性: +10%\</v>
      </c>
      <c r="E95" t="s">
        <v>1957</v>
      </c>
      <c r="F95" t="str">
        <f>IF(groupAttr!D95=0,"",groupAttr!D95)</f>
        <v/>
      </c>
      <c r="G95" t="str">
        <f>IF(groupAttr!E95=0,"",groupAttr!E95)</f>
        <v/>
      </c>
      <c r="H95" t="str">
        <f>IF(groupAttr!F95=0,"",groupAttr!F95)</f>
        <v/>
      </c>
      <c r="I95" t="str">
        <f>IF(groupAttr!G95=0,"",groupAttr!G95)</f>
        <v/>
      </c>
      <c r="J95" t="str">
        <f>IF(groupAttr!H95=0,"",groupAttr!H95)</f>
        <v/>
      </c>
      <c r="K95" t="str">
        <f>IF(groupAttr!I95=0,"",groupAttr!I95)</f>
        <v/>
      </c>
      <c r="L95" t="str">
        <f>IF(groupAttr!J95=0,"",groupAttr!J95)</f>
        <v/>
      </c>
      <c r="M95" t="str">
        <f>IF(groupAttr!K95=0,"",groupAttr!K95)</f>
        <v/>
      </c>
      <c r="N95">
        <f>IF(groupAttr!L95=0,"",groupAttr!L95)</f>
        <v>10</v>
      </c>
      <c r="O95">
        <f>IF(groupAttr!M95=0,"",groupAttr!M95)</f>
        <v>10</v>
      </c>
      <c r="P95">
        <f>IF(groupAttr!N95=0,"",groupAttr!N95)</f>
        <v>10</v>
      </c>
      <c r="Q95">
        <f>IF(groupAttr!O95=0,"",groupAttr!O95)</f>
        <v>10</v>
      </c>
      <c r="R95">
        <f>IF(groupAttr!P95=0,"",groupAttr!P95)</f>
        <v>10</v>
      </c>
      <c r="S95">
        <f>IF(groupAttr!Q95=0,"",groupAttr!Q95)</f>
        <v>10</v>
      </c>
      <c r="T95" t="str">
        <f>IF(groupAttr!R95=0,"",groupAttr!R95)</f>
        <v/>
      </c>
      <c r="U95" t="str">
        <f>IF(groupAttr!S95=0,"",groupAttr!S95)</f>
        <v/>
      </c>
      <c r="V95" t="str">
        <f>IF(groupAttr!T95=0,"",groupAttr!T95)</f>
        <v/>
      </c>
      <c r="W95" t="str">
        <f>IF(groupAttr!U95=0,"",groupAttr!U95)</f>
        <v/>
      </c>
      <c r="X95" t="str">
        <f>IF(groupAttr!V95=0,"",groupAttr!V95)</f>
        <v/>
      </c>
      <c r="Y95" t="str">
        <f>IF(groupAttr!W95=0,"",groupAttr!W95)</f>
        <v/>
      </c>
      <c r="Z95" t="str">
        <f>IF(groupAttr!X95=0,"",groupAttr!X95)</f>
        <v/>
      </c>
      <c r="AA95" t="str">
        <f>IF(groupAttr!Y95=0,"",groupAttr!Y95)</f>
        <v/>
      </c>
      <c r="AB95" t="str">
        <f>IF(groupAttr!Z95=0,"",groupAttr!Z95)</f>
        <v/>
      </c>
      <c r="AC95" t="str">
        <f>IF(groupAttr!AA95=0,"",groupAttr!AA95)</f>
        <v/>
      </c>
      <c r="AD95" t="str">
        <f>IF(groupAttr!AB95=0,"",groupAttr!AB95)</f>
        <v/>
      </c>
      <c r="AE95" t="str">
        <f>IF(groupAttr!AC95=0,"",groupAttr!AC95)</f>
        <v/>
      </c>
      <c r="AF95" t="str">
        <f>IF(groupAttr!AD95=0,"",groupAttr!AD95)</f>
        <v/>
      </c>
      <c r="AG95" t="str">
        <f>IF(groupAttr!AE95=0,"",groupAttr!AE95)</f>
        <v/>
      </c>
      <c r="AH95" t="str">
        <f>IF(groupAttr!AF95=0,"",groupAttr!AF95)</f>
        <v/>
      </c>
      <c r="AI95" t="str">
        <f>IF(groupAttr!AG95=0,"",groupAttr!AG95)</f>
        <v/>
      </c>
      <c r="AJ95" t="str">
        <f>IF(groupAttr!AH95=0,"",groupAttr!AH95)</f>
        <v/>
      </c>
      <c r="AK95" t="str">
        <f>IF(groupAttr!AI95=0,"",groupAttr!AI95)</f>
        <v/>
      </c>
      <c r="AL95" t="str">
        <f>IF(groupAttr!AJ95=0,"",groupAttr!AJ95)</f>
        <v/>
      </c>
      <c r="AM95" t="str">
        <f>IF(groupAttr!AK95=0,"",groupAttr!AK95)</f>
        <v/>
      </c>
      <c r="AN95" t="str">
        <f>IF(groupAttr!AL95=0,"",groupAttr!AL95)</f>
        <v/>
      </c>
      <c r="AO95" t="str">
        <f>IF(groupAttr!AM95=0,"",groupAttr!AM95)</f>
        <v/>
      </c>
      <c r="AP95" t="str">
        <f>IF(groupAttr!AN95=0,"",groupAttr!AN95)</f>
        <v/>
      </c>
      <c r="AQ95" t="str">
        <f>IF(groupAttr!AO95=0,"",groupAttr!AO95)</f>
        <v/>
      </c>
      <c r="AR95" t="str">
        <f>IF(groupAttr!AP95=0,"",groupAttr!AP95)</f>
        <v/>
      </c>
      <c r="AS95" t="str">
        <f>IF(groupAttr!AQ95=0,"",groupAttr!AQ95)</f>
        <v/>
      </c>
      <c r="AT95" t="str">
        <f>IF(groupAttr!AR95=0,"",groupAttr!AR95)</f>
        <v/>
      </c>
      <c r="AU95" t="str">
        <f>IF(groupAttr!AS95=0,"",groupAttr!AS95)</f>
        <v/>
      </c>
      <c r="AV95" t="str">
        <f>IF(groupAttr!AT95=0,"",groupAttr!AT95)</f>
        <v/>
      </c>
      <c r="AW95" t="str">
        <f>IF(groupAttr!AU95=0,"",groupAttr!AU95)</f>
        <v/>
      </c>
      <c r="AX95" t="str">
        <f>IF(groupAttr!AV95=0,"",groupAttr!AV95)</f>
        <v/>
      </c>
      <c r="AY95" t="str">
        <f>IF(groupAttr!AW95=0,"",groupAttr!AW95)</f>
        <v/>
      </c>
      <c r="AZ95" t="str">
        <f>IF(groupAttr!AX95=0,"",groupAttr!AX95)</f>
        <v/>
      </c>
      <c r="BA95" t="str">
        <f>IF(groupAttr!AY95=0,"",groupAttr!AY95)</f>
        <v/>
      </c>
      <c r="BB95" t="str">
        <f>IF(groupAttr!AZ95=0,"",groupAttr!AZ95)</f>
        <v/>
      </c>
      <c r="BC95" t="str">
        <f>IF(groupAttr!BA95=0,"",groupAttr!BA95)</f>
        <v/>
      </c>
      <c r="BD95" t="str">
        <f>IF(groupAttr!BB95=0,"",groupAttr!BB95)</f>
        <v/>
      </c>
      <c r="BE95" t="str">
        <f>IF(groupAttr!BC95=0,"",groupAttr!BC95)</f>
        <v/>
      </c>
      <c r="BF95" t="str">
        <f>IF(groupAttr!BD95=0,"",groupAttr!BD95)</f>
        <v/>
      </c>
      <c r="BG95" t="str">
        <f>IF(groupAttr!BE95=0,"",groupAttr!BE95)</f>
        <v/>
      </c>
      <c r="BH95" t="str">
        <f>IF(groupAttr!BF95=0,"",groupAttr!BF95)</f>
        <v/>
      </c>
      <c r="BI95" t="str">
        <f>IF(groupAttr!BG95=0,"",groupAttr!BG95)</f>
        <v/>
      </c>
      <c r="BJ95" t="str">
        <f>IF(groupAttr!BH95=0,"",groupAttr!BH95)</f>
        <v/>
      </c>
      <c r="BK95" t="str">
        <f>IF(groupAttr!BI95=0,"",groupAttr!BI95)</f>
        <v/>
      </c>
      <c r="BL95" t="str">
        <f>IF(groupAttr!BJ95=0,"",groupAttr!BJ95)</f>
        <v/>
      </c>
      <c r="BM95" t="str">
        <f>IF(groupAttr!BK95=0,"",groupAttr!BK95)</f>
        <v/>
      </c>
      <c r="BN95" t="str">
        <f>IF(groupAttr!BL95=0,"",groupAttr!BL95)</f>
        <v/>
      </c>
    </row>
    <row r="96" spans="1:66" x14ac:dyDescent="0.2">
      <c r="A96" t="str">
        <f>IF(B96=0,"", CONCATENATE("223/",groupAttr!B96,"|",groupText!V96,"|",groupText!AA96,":\-\",D96))</f>
        <v>223/特戒守护|4|151/麻痹戒指+29|151/护身戒指+29|151/复活戒指+29|151/魔道麻痹戒指+29:\-\250/穿戴[2]件效果\255/全属性: +10%\</v>
      </c>
      <c r="B96">
        <f>groupAttr!A96</f>
        <v>154</v>
      </c>
      <c r="C96" t="str">
        <f>groupAttr!B96</f>
        <v>特戒守护</v>
      </c>
      <c r="D96" t="str">
        <f>"250/穿戴["&amp;groupAttr!C96&amp;"]件效果\" &amp;E96</f>
        <v>250/穿戴[2]件效果\255/全属性: +10%\</v>
      </c>
      <c r="E96" t="s">
        <v>1957</v>
      </c>
      <c r="F96" t="str">
        <f>IF(groupAttr!D96=0,"",groupAttr!D96)</f>
        <v/>
      </c>
      <c r="G96" t="str">
        <f>IF(groupAttr!E96=0,"",groupAttr!E96)</f>
        <v/>
      </c>
      <c r="H96" t="str">
        <f>IF(groupAttr!F96=0,"",groupAttr!F96)</f>
        <v/>
      </c>
      <c r="I96" t="str">
        <f>IF(groupAttr!G96=0,"",groupAttr!G96)</f>
        <v/>
      </c>
      <c r="J96" t="str">
        <f>IF(groupAttr!H96=0,"",groupAttr!H96)</f>
        <v/>
      </c>
      <c r="K96" t="str">
        <f>IF(groupAttr!I96=0,"",groupAttr!I96)</f>
        <v/>
      </c>
      <c r="L96" t="str">
        <f>IF(groupAttr!J96=0,"",groupAttr!J96)</f>
        <v/>
      </c>
      <c r="M96" t="str">
        <f>IF(groupAttr!K96=0,"",groupAttr!K96)</f>
        <v/>
      </c>
      <c r="N96">
        <f>IF(groupAttr!L96=0,"",groupAttr!L96)</f>
        <v>11</v>
      </c>
      <c r="O96">
        <f>IF(groupAttr!M96=0,"",groupAttr!M96)</f>
        <v>11</v>
      </c>
      <c r="P96">
        <f>IF(groupAttr!N96=0,"",groupAttr!N96)</f>
        <v>11</v>
      </c>
      <c r="Q96">
        <f>IF(groupAttr!O96=0,"",groupAttr!O96)</f>
        <v>11</v>
      </c>
      <c r="R96">
        <f>IF(groupAttr!P96=0,"",groupAttr!P96)</f>
        <v>11</v>
      </c>
      <c r="S96">
        <f>IF(groupAttr!Q96=0,"",groupAttr!Q96)</f>
        <v>11</v>
      </c>
      <c r="T96" t="str">
        <f>IF(groupAttr!R96=0,"",groupAttr!R96)</f>
        <v/>
      </c>
      <c r="U96" t="str">
        <f>IF(groupAttr!S96=0,"",groupAttr!S96)</f>
        <v/>
      </c>
      <c r="V96" t="str">
        <f>IF(groupAttr!T96=0,"",groupAttr!T96)</f>
        <v/>
      </c>
      <c r="W96" t="str">
        <f>IF(groupAttr!U96=0,"",groupAttr!U96)</f>
        <v/>
      </c>
      <c r="X96" t="str">
        <f>IF(groupAttr!V96=0,"",groupAttr!V96)</f>
        <v/>
      </c>
      <c r="Y96" t="str">
        <f>IF(groupAttr!W96=0,"",groupAttr!W96)</f>
        <v/>
      </c>
      <c r="Z96" t="str">
        <f>IF(groupAttr!X96=0,"",groupAttr!X96)</f>
        <v/>
      </c>
      <c r="AA96" t="str">
        <f>IF(groupAttr!Y96=0,"",groupAttr!Y96)</f>
        <v/>
      </c>
      <c r="AB96" t="str">
        <f>IF(groupAttr!Z96=0,"",groupAttr!Z96)</f>
        <v/>
      </c>
      <c r="AC96" t="str">
        <f>IF(groupAttr!AA96=0,"",groupAttr!AA96)</f>
        <v/>
      </c>
      <c r="AD96" t="str">
        <f>IF(groupAttr!AB96=0,"",groupAttr!AB96)</f>
        <v/>
      </c>
      <c r="AE96" t="str">
        <f>IF(groupAttr!AC96=0,"",groupAttr!AC96)</f>
        <v/>
      </c>
      <c r="AF96" t="str">
        <f>IF(groupAttr!AD96=0,"",groupAttr!AD96)</f>
        <v/>
      </c>
      <c r="AG96" t="str">
        <f>IF(groupAttr!AE96=0,"",groupAttr!AE96)</f>
        <v/>
      </c>
      <c r="AH96" t="str">
        <f>IF(groupAttr!AF96=0,"",groupAttr!AF96)</f>
        <v/>
      </c>
      <c r="AI96" t="str">
        <f>IF(groupAttr!AG96=0,"",groupAttr!AG96)</f>
        <v/>
      </c>
      <c r="AJ96" t="str">
        <f>IF(groupAttr!AH96=0,"",groupAttr!AH96)</f>
        <v/>
      </c>
      <c r="AK96" t="str">
        <f>IF(groupAttr!AI96=0,"",groupAttr!AI96)</f>
        <v/>
      </c>
      <c r="AL96" t="str">
        <f>IF(groupAttr!AJ96=0,"",groupAttr!AJ96)</f>
        <v/>
      </c>
      <c r="AM96" t="str">
        <f>IF(groupAttr!AK96=0,"",groupAttr!AK96)</f>
        <v/>
      </c>
      <c r="AN96" t="str">
        <f>IF(groupAttr!AL96=0,"",groupAttr!AL96)</f>
        <v/>
      </c>
      <c r="AO96" t="str">
        <f>IF(groupAttr!AM96=0,"",groupAttr!AM96)</f>
        <v/>
      </c>
      <c r="AP96" t="str">
        <f>IF(groupAttr!AN96=0,"",groupAttr!AN96)</f>
        <v/>
      </c>
      <c r="AQ96" t="str">
        <f>IF(groupAttr!AO96=0,"",groupAttr!AO96)</f>
        <v/>
      </c>
      <c r="AR96" t="str">
        <f>IF(groupAttr!AP96=0,"",groupAttr!AP96)</f>
        <v/>
      </c>
      <c r="AS96" t="str">
        <f>IF(groupAttr!AQ96=0,"",groupAttr!AQ96)</f>
        <v/>
      </c>
      <c r="AT96" t="str">
        <f>IF(groupAttr!AR96=0,"",groupAttr!AR96)</f>
        <v/>
      </c>
      <c r="AU96" t="str">
        <f>IF(groupAttr!AS96=0,"",groupAttr!AS96)</f>
        <v/>
      </c>
      <c r="AV96" t="str">
        <f>IF(groupAttr!AT96=0,"",groupAttr!AT96)</f>
        <v/>
      </c>
      <c r="AW96" t="str">
        <f>IF(groupAttr!AU96=0,"",groupAttr!AU96)</f>
        <v/>
      </c>
      <c r="AX96" t="str">
        <f>IF(groupAttr!AV96=0,"",groupAttr!AV96)</f>
        <v/>
      </c>
      <c r="AY96" t="str">
        <f>IF(groupAttr!AW96=0,"",groupAttr!AW96)</f>
        <v/>
      </c>
      <c r="AZ96" t="str">
        <f>IF(groupAttr!AX96=0,"",groupAttr!AX96)</f>
        <v/>
      </c>
      <c r="BA96" t="str">
        <f>IF(groupAttr!AY96=0,"",groupAttr!AY96)</f>
        <v/>
      </c>
      <c r="BB96" t="str">
        <f>IF(groupAttr!AZ96=0,"",groupAttr!AZ96)</f>
        <v/>
      </c>
      <c r="BC96" t="str">
        <f>IF(groupAttr!BA96=0,"",groupAttr!BA96)</f>
        <v/>
      </c>
      <c r="BD96" t="str">
        <f>IF(groupAttr!BB96=0,"",groupAttr!BB96)</f>
        <v/>
      </c>
      <c r="BE96" t="str">
        <f>IF(groupAttr!BC96=0,"",groupAttr!BC96)</f>
        <v/>
      </c>
      <c r="BF96" t="str">
        <f>IF(groupAttr!BD96=0,"",groupAttr!BD96)</f>
        <v/>
      </c>
      <c r="BG96" t="str">
        <f>IF(groupAttr!BE96=0,"",groupAttr!BE96)</f>
        <v/>
      </c>
      <c r="BH96" t="str">
        <f>IF(groupAttr!BF96=0,"",groupAttr!BF96)</f>
        <v/>
      </c>
      <c r="BI96" t="str">
        <f>IF(groupAttr!BG96=0,"",groupAttr!BG96)</f>
        <v/>
      </c>
      <c r="BJ96" t="str">
        <f>IF(groupAttr!BH96=0,"",groupAttr!BH96)</f>
        <v/>
      </c>
      <c r="BK96" t="str">
        <f>IF(groupAttr!BI96=0,"",groupAttr!BI96)</f>
        <v/>
      </c>
      <c r="BL96" t="str">
        <f>IF(groupAttr!BJ96=0,"",groupAttr!BJ96)</f>
        <v/>
      </c>
      <c r="BM96" t="str">
        <f>IF(groupAttr!BK96=0,"",groupAttr!BK96)</f>
        <v/>
      </c>
      <c r="BN96" t="str">
        <f>IF(groupAttr!BL96=0,"",groupAttr!BL96)</f>
        <v/>
      </c>
    </row>
    <row r="97" spans="1:66" x14ac:dyDescent="0.2">
      <c r="A97" t="str">
        <f>IF(B97=0,"", CONCATENATE("223/",groupAttr!B97,"|",groupText!V97,"|",groupText!AA97,":\-\",D97))</f>
        <v>223/特戒守护|4|151/麻痹戒指+30|151/护身戒指+30|151/复活戒指+30|151/魔道麻痹戒指+30:\-\250/穿戴[2]件效果\255/全属性: +12%\</v>
      </c>
      <c r="B97">
        <f>groupAttr!A97</f>
        <v>155</v>
      </c>
      <c r="C97" t="str">
        <f>groupAttr!B97</f>
        <v>特戒守护</v>
      </c>
      <c r="D97" t="str">
        <f>"250/穿戴["&amp;groupAttr!C97&amp;"]件效果\" &amp;E97</f>
        <v>250/穿戴[2]件效果\255/全属性: +12%\</v>
      </c>
      <c r="E97" t="s">
        <v>2015</v>
      </c>
      <c r="F97" t="str">
        <f>IF(groupAttr!D97=0,"",groupAttr!D97)</f>
        <v/>
      </c>
      <c r="G97" t="str">
        <f>IF(groupAttr!E97=0,"",groupAttr!E97)</f>
        <v/>
      </c>
      <c r="H97" t="str">
        <f>IF(groupAttr!F97=0,"",groupAttr!F97)</f>
        <v/>
      </c>
      <c r="I97" t="str">
        <f>IF(groupAttr!G97=0,"",groupAttr!G97)</f>
        <v/>
      </c>
      <c r="J97" t="str">
        <f>IF(groupAttr!H97=0,"",groupAttr!H97)</f>
        <v/>
      </c>
      <c r="K97" t="str">
        <f>IF(groupAttr!I97=0,"",groupAttr!I97)</f>
        <v/>
      </c>
      <c r="L97" t="str">
        <f>IF(groupAttr!J97=0,"",groupAttr!J97)</f>
        <v/>
      </c>
      <c r="M97" t="str">
        <f>IF(groupAttr!K97=0,"",groupAttr!K97)</f>
        <v/>
      </c>
      <c r="N97">
        <f>IF(groupAttr!L97=0,"",groupAttr!L97)</f>
        <v>12</v>
      </c>
      <c r="O97">
        <f>IF(groupAttr!M97=0,"",groupAttr!M97)</f>
        <v>12</v>
      </c>
      <c r="P97">
        <f>IF(groupAttr!N97=0,"",groupAttr!N97)</f>
        <v>12</v>
      </c>
      <c r="Q97">
        <f>IF(groupAttr!O97=0,"",groupAttr!O97)</f>
        <v>12</v>
      </c>
      <c r="R97">
        <f>IF(groupAttr!P97=0,"",groupAttr!P97)</f>
        <v>12</v>
      </c>
      <c r="S97">
        <f>IF(groupAttr!Q97=0,"",groupAttr!Q97)</f>
        <v>12</v>
      </c>
      <c r="T97" t="str">
        <f>IF(groupAttr!R97=0,"",groupAttr!R97)</f>
        <v/>
      </c>
      <c r="U97" t="str">
        <f>IF(groupAttr!S97=0,"",groupAttr!S97)</f>
        <v/>
      </c>
      <c r="V97" t="str">
        <f>IF(groupAttr!T97=0,"",groupAttr!T97)</f>
        <v/>
      </c>
      <c r="W97" t="str">
        <f>IF(groupAttr!U97=0,"",groupAttr!U97)</f>
        <v/>
      </c>
      <c r="X97" t="str">
        <f>IF(groupAttr!V97=0,"",groupAttr!V97)</f>
        <v/>
      </c>
      <c r="Y97" t="str">
        <f>IF(groupAttr!W97=0,"",groupAttr!W97)</f>
        <v/>
      </c>
      <c r="Z97" t="str">
        <f>IF(groupAttr!X97=0,"",groupAttr!X97)</f>
        <v/>
      </c>
      <c r="AA97" t="str">
        <f>IF(groupAttr!Y97=0,"",groupAttr!Y97)</f>
        <v/>
      </c>
      <c r="AB97" t="str">
        <f>IF(groupAttr!Z97=0,"",groupAttr!Z97)</f>
        <v/>
      </c>
      <c r="AC97" t="str">
        <f>IF(groupAttr!AA97=0,"",groupAttr!AA97)</f>
        <v/>
      </c>
      <c r="AD97" t="str">
        <f>IF(groupAttr!AB97=0,"",groupAttr!AB97)</f>
        <v/>
      </c>
      <c r="AE97" t="str">
        <f>IF(groupAttr!AC97=0,"",groupAttr!AC97)</f>
        <v/>
      </c>
      <c r="AF97" t="str">
        <f>IF(groupAttr!AD97=0,"",groupAttr!AD97)</f>
        <v/>
      </c>
      <c r="AG97" t="str">
        <f>IF(groupAttr!AE97=0,"",groupAttr!AE97)</f>
        <v/>
      </c>
      <c r="AH97" t="str">
        <f>IF(groupAttr!AF97=0,"",groupAttr!AF97)</f>
        <v/>
      </c>
      <c r="AI97" t="str">
        <f>IF(groupAttr!AG97=0,"",groupAttr!AG97)</f>
        <v/>
      </c>
      <c r="AJ97" t="str">
        <f>IF(groupAttr!AH97=0,"",groupAttr!AH97)</f>
        <v/>
      </c>
      <c r="AK97" t="str">
        <f>IF(groupAttr!AI97=0,"",groupAttr!AI97)</f>
        <v/>
      </c>
      <c r="AL97" t="str">
        <f>IF(groupAttr!AJ97=0,"",groupAttr!AJ97)</f>
        <v/>
      </c>
      <c r="AM97" t="str">
        <f>IF(groupAttr!AK97=0,"",groupAttr!AK97)</f>
        <v/>
      </c>
      <c r="AN97" t="str">
        <f>IF(groupAttr!AL97=0,"",groupAttr!AL97)</f>
        <v/>
      </c>
      <c r="AO97" t="str">
        <f>IF(groupAttr!AM97=0,"",groupAttr!AM97)</f>
        <v/>
      </c>
      <c r="AP97" t="str">
        <f>IF(groupAttr!AN97=0,"",groupAttr!AN97)</f>
        <v/>
      </c>
      <c r="AQ97" t="str">
        <f>IF(groupAttr!AO97=0,"",groupAttr!AO97)</f>
        <v/>
      </c>
      <c r="AR97" t="str">
        <f>IF(groupAttr!AP97=0,"",groupAttr!AP97)</f>
        <v/>
      </c>
      <c r="AS97" t="str">
        <f>IF(groupAttr!AQ97=0,"",groupAttr!AQ97)</f>
        <v/>
      </c>
      <c r="AT97" t="str">
        <f>IF(groupAttr!AR97=0,"",groupAttr!AR97)</f>
        <v/>
      </c>
      <c r="AU97" t="str">
        <f>IF(groupAttr!AS97=0,"",groupAttr!AS97)</f>
        <v/>
      </c>
      <c r="AV97" t="str">
        <f>IF(groupAttr!AT97=0,"",groupAttr!AT97)</f>
        <v/>
      </c>
      <c r="AW97" t="str">
        <f>IF(groupAttr!AU97=0,"",groupAttr!AU97)</f>
        <v/>
      </c>
      <c r="AX97" t="str">
        <f>IF(groupAttr!AV97=0,"",groupAttr!AV97)</f>
        <v/>
      </c>
      <c r="AY97" t="str">
        <f>IF(groupAttr!AW97=0,"",groupAttr!AW97)</f>
        <v/>
      </c>
      <c r="AZ97" t="str">
        <f>IF(groupAttr!AX97=0,"",groupAttr!AX97)</f>
        <v/>
      </c>
      <c r="BA97" t="str">
        <f>IF(groupAttr!AY97=0,"",groupAttr!AY97)</f>
        <v/>
      </c>
      <c r="BB97" t="str">
        <f>IF(groupAttr!AZ97=0,"",groupAttr!AZ97)</f>
        <v/>
      </c>
      <c r="BC97" t="str">
        <f>IF(groupAttr!BA97=0,"",groupAttr!BA97)</f>
        <v/>
      </c>
      <c r="BD97" t="str">
        <f>IF(groupAttr!BB97=0,"",groupAttr!BB97)</f>
        <v/>
      </c>
      <c r="BE97" t="str">
        <f>IF(groupAttr!BC97=0,"",groupAttr!BC97)</f>
        <v/>
      </c>
      <c r="BF97" t="str">
        <f>IF(groupAttr!BD97=0,"",groupAttr!BD97)</f>
        <v/>
      </c>
      <c r="BG97" t="str">
        <f>IF(groupAttr!BE97=0,"",groupAttr!BE97)</f>
        <v/>
      </c>
      <c r="BH97" t="str">
        <f>IF(groupAttr!BF97=0,"",groupAttr!BF97)</f>
        <v/>
      </c>
      <c r="BI97" t="str">
        <f>IF(groupAttr!BG97=0,"",groupAttr!BG97)</f>
        <v/>
      </c>
      <c r="BJ97" t="str">
        <f>IF(groupAttr!BH97=0,"",groupAttr!BH97)</f>
        <v/>
      </c>
      <c r="BK97" t="str">
        <f>IF(groupAttr!BI97=0,"",groupAttr!BI97)</f>
        <v/>
      </c>
      <c r="BL97" t="str">
        <f>IF(groupAttr!BJ97=0,"",groupAttr!BJ97)</f>
        <v/>
      </c>
      <c r="BM97" t="str">
        <f>IF(groupAttr!BK97=0,"",groupAttr!BK97)</f>
        <v/>
      </c>
      <c r="BN97" t="str">
        <f>IF(groupAttr!BL97=0,"",groupAttr!BL97)</f>
        <v/>
      </c>
    </row>
    <row r="98" spans="1:66" x14ac:dyDescent="0.2">
      <c r="A98" t="str">
        <f>IF(B98=0,"", CONCATENATE("223/",groupAttr!B98,"|",groupText!V98,"|",groupText!AA98,":\-\",D98,D99,D100))</f>
        <v>223/八卦|8|151/八卦の乾|151/八卦の坤|151/八卦の巽|151/八卦の震|151/八卦の坎|151/八卦の离|151/八卦の艮|151/八卦の兑:\-\250/穿戴[3]件效果\255/MaxHp:  +3%\255/MaxMp:  +3%\250/穿戴[4]件效果\255/MaxHp:  +5%\255/MaxMp:  +5%\250/穿戴[5]件效果\255/MaxHp:  +1000\255/MaxMp:  +1000\255/全属性: +5%\</v>
      </c>
      <c r="B98">
        <f>groupAttr!A98</f>
        <v>156</v>
      </c>
      <c r="C98" t="str">
        <f>groupAttr!B98</f>
        <v>八卦</v>
      </c>
      <c r="D98" t="str">
        <f>"250/穿戴["&amp;groupAttr!C98&amp;"]件效果\" &amp;E98</f>
        <v>250/穿戴[3]件效果\255/MaxHp:  +3%\255/MaxMp:  +3%\</v>
      </c>
      <c r="E98" t="s">
        <v>2016</v>
      </c>
      <c r="F98">
        <f>IF(groupAttr!D98=0,"",groupAttr!D98)</f>
        <v>3</v>
      </c>
      <c r="G98">
        <f>IF(groupAttr!E98=0,"",groupAttr!E98)</f>
        <v>3</v>
      </c>
      <c r="H98" t="str">
        <f>IF(groupAttr!F98=0,"",groupAttr!F98)</f>
        <v/>
      </c>
      <c r="I98" t="str">
        <f>IF(groupAttr!G98=0,"",groupAttr!G98)</f>
        <v/>
      </c>
      <c r="J98" t="str">
        <f>IF(groupAttr!H98=0,"",groupAttr!H98)</f>
        <v/>
      </c>
      <c r="K98" t="str">
        <f>IF(groupAttr!I98=0,"",groupAttr!I98)</f>
        <v/>
      </c>
      <c r="L98" t="str">
        <f>IF(groupAttr!J98=0,"",groupAttr!J98)</f>
        <v/>
      </c>
      <c r="M98" t="str">
        <f>IF(groupAttr!K98=0,"",groupAttr!K98)</f>
        <v/>
      </c>
      <c r="N98" t="str">
        <f>IF(groupAttr!L98=0,"",groupAttr!L98)</f>
        <v/>
      </c>
      <c r="O98" t="str">
        <f>IF(groupAttr!M98=0,"",groupAttr!M98)</f>
        <v/>
      </c>
      <c r="P98" t="str">
        <f>IF(groupAttr!N98=0,"",groupAttr!N98)</f>
        <v/>
      </c>
      <c r="Q98" t="str">
        <f>IF(groupAttr!O98=0,"",groupAttr!O98)</f>
        <v/>
      </c>
      <c r="R98" t="str">
        <f>IF(groupAttr!P98=0,"",groupAttr!P98)</f>
        <v/>
      </c>
      <c r="S98" t="str">
        <f>IF(groupAttr!Q98=0,"",groupAttr!Q98)</f>
        <v/>
      </c>
      <c r="T98" t="str">
        <f>IF(groupAttr!R98=0,"",groupAttr!R98)</f>
        <v/>
      </c>
      <c r="U98" t="str">
        <f>IF(groupAttr!S98=0,"",groupAttr!S98)</f>
        <v/>
      </c>
      <c r="V98" t="str">
        <f>IF(groupAttr!T98=0,"",groupAttr!T98)</f>
        <v/>
      </c>
      <c r="W98" t="str">
        <f>IF(groupAttr!U98=0,"",groupAttr!U98)</f>
        <v/>
      </c>
      <c r="X98" t="str">
        <f>IF(groupAttr!V98=0,"",groupAttr!V98)</f>
        <v/>
      </c>
      <c r="Y98" t="str">
        <f>IF(groupAttr!W98=0,"",groupAttr!W98)</f>
        <v/>
      </c>
      <c r="Z98" t="str">
        <f>IF(groupAttr!X98=0,"",groupAttr!X98)</f>
        <v/>
      </c>
      <c r="AA98" t="str">
        <f>IF(groupAttr!Y98=0,"",groupAttr!Y98)</f>
        <v/>
      </c>
      <c r="AB98" t="str">
        <f>IF(groupAttr!Z98=0,"",groupAttr!Z98)</f>
        <v/>
      </c>
      <c r="AC98" t="str">
        <f>IF(groupAttr!AA98=0,"",groupAttr!AA98)</f>
        <v/>
      </c>
      <c r="AD98" t="str">
        <f>IF(groupAttr!AB98=0,"",groupAttr!AB98)</f>
        <v/>
      </c>
      <c r="AE98" t="str">
        <f>IF(groupAttr!AC98=0,"",groupAttr!AC98)</f>
        <v/>
      </c>
      <c r="AF98" t="str">
        <f>IF(groupAttr!AD98=0,"",groupAttr!AD98)</f>
        <v/>
      </c>
      <c r="AG98" t="str">
        <f>IF(groupAttr!AE98=0,"",groupAttr!AE98)</f>
        <v/>
      </c>
      <c r="AH98" t="str">
        <f>IF(groupAttr!AF98=0,"",groupAttr!AF98)</f>
        <v/>
      </c>
      <c r="AI98" t="str">
        <f>IF(groupAttr!AG98=0,"",groupAttr!AG98)</f>
        <v/>
      </c>
      <c r="AJ98" t="str">
        <f>IF(groupAttr!AH98=0,"",groupAttr!AH98)</f>
        <v/>
      </c>
      <c r="AK98" t="str">
        <f>IF(groupAttr!AI98=0,"",groupAttr!AI98)</f>
        <v/>
      </c>
      <c r="AL98" t="str">
        <f>IF(groupAttr!AJ98=0,"",groupAttr!AJ98)</f>
        <v/>
      </c>
      <c r="AM98" t="str">
        <f>IF(groupAttr!AK98=0,"",groupAttr!AK98)</f>
        <v/>
      </c>
      <c r="AN98" t="str">
        <f>IF(groupAttr!AL98=0,"",groupAttr!AL98)</f>
        <v/>
      </c>
      <c r="AO98" t="str">
        <f>IF(groupAttr!AM98=0,"",groupAttr!AM98)</f>
        <v/>
      </c>
      <c r="AP98" t="str">
        <f>IF(groupAttr!AN98=0,"",groupAttr!AN98)</f>
        <v/>
      </c>
      <c r="AQ98" t="str">
        <f>IF(groupAttr!AO98=0,"",groupAttr!AO98)</f>
        <v/>
      </c>
      <c r="AR98" t="str">
        <f>IF(groupAttr!AP98=0,"",groupAttr!AP98)</f>
        <v/>
      </c>
      <c r="AS98" t="str">
        <f>IF(groupAttr!AQ98=0,"",groupAttr!AQ98)</f>
        <v/>
      </c>
      <c r="AT98" t="str">
        <f>IF(groupAttr!AR98=0,"",groupAttr!AR98)</f>
        <v/>
      </c>
      <c r="AU98" t="str">
        <f>IF(groupAttr!AS98=0,"",groupAttr!AS98)</f>
        <v/>
      </c>
      <c r="AV98" t="str">
        <f>IF(groupAttr!AT98=0,"",groupAttr!AT98)</f>
        <v/>
      </c>
      <c r="AW98" t="str">
        <f>IF(groupAttr!AU98=0,"",groupAttr!AU98)</f>
        <v/>
      </c>
      <c r="AX98" t="str">
        <f>IF(groupAttr!AV98=0,"",groupAttr!AV98)</f>
        <v/>
      </c>
      <c r="AY98" t="str">
        <f>IF(groupAttr!AW98=0,"",groupAttr!AW98)</f>
        <v/>
      </c>
      <c r="AZ98" t="str">
        <f>IF(groupAttr!AX98=0,"",groupAttr!AX98)</f>
        <v/>
      </c>
      <c r="BA98" t="str">
        <f>IF(groupAttr!AY98=0,"",groupAttr!AY98)</f>
        <v/>
      </c>
      <c r="BB98" t="str">
        <f>IF(groupAttr!AZ98=0,"",groupAttr!AZ98)</f>
        <v/>
      </c>
      <c r="BC98" t="str">
        <f>IF(groupAttr!BA98=0,"",groupAttr!BA98)</f>
        <v/>
      </c>
      <c r="BD98" t="str">
        <f>IF(groupAttr!BB98=0,"",groupAttr!BB98)</f>
        <v/>
      </c>
      <c r="BE98" t="str">
        <f>IF(groupAttr!BC98=0,"",groupAttr!BC98)</f>
        <v/>
      </c>
      <c r="BF98" t="str">
        <f>IF(groupAttr!BD98=0,"",groupAttr!BD98)</f>
        <v/>
      </c>
      <c r="BG98" t="str">
        <f>IF(groupAttr!BE98=0,"",groupAttr!BE98)</f>
        <v/>
      </c>
      <c r="BH98" t="str">
        <f>IF(groupAttr!BF98=0,"",groupAttr!BF98)</f>
        <v/>
      </c>
      <c r="BI98" t="str">
        <f>IF(groupAttr!BG98=0,"",groupAttr!BG98)</f>
        <v/>
      </c>
      <c r="BJ98" t="str">
        <f>IF(groupAttr!BH98=0,"",groupAttr!BH98)</f>
        <v/>
      </c>
      <c r="BK98" t="str">
        <f>IF(groupAttr!BI98=0,"",groupAttr!BI98)</f>
        <v/>
      </c>
      <c r="BL98" t="str">
        <f>IF(groupAttr!BJ98=0,"",groupAttr!BJ98)</f>
        <v/>
      </c>
      <c r="BM98" t="str">
        <f>IF(groupAttr!BK98=0,"",groupAttr!BK98)</f>
        <v/>
      </c>
      <c r="BN98" t="str">
        <f>IF(groupAttr!BL98=0,"",groupAttr!BL98)</f>
        <v/>
      </c>
    </row>
    <row r="99" spans="1:66" x14ac:dyDescent="0.2">
      <c r="A99" t="str">
        <f>IF(B99=0,"", CONCATENATE("223/",groupAttr!B99,"|",groupText!V99,"|",groupText!AA99,":\-\",D99,D100,D101))</f>
        <v/>
      </c>
      <c r="B99">
        <v>0</v>
      </c>
      <c r="C99" t="str">
        <f>groupAttr!B99</f>
        <v>八卦</v>
      </c>
      <c r="D99" t="str">
        <f>"250/穿戴["&amp;groupAttr!C99&amp;"]件效果\" &amp;E99</f>
        <v>250/穿戴[4]件效果\255/MaxHp:  +5%\255/MaxMp:  +5%\</v>
      </c>
      <c r="E99" t="s">
        <v>2017</v>
      </c>
      <c r="F99">
        <f>IF(groupAttr!D99=0,"",groupAttr!D99)</f>
        <v>5</v>
      </c>
      <c r="G99">
        <f>IF(groupAttr!E99=0,"",groupAttr!E99)</f>
        <v>5</v>
      </c>
      <c r="H99" t="str">
        <f>IF(groupAttr!F99=0,"",groupAttr!F99)</f>
        <v/>
      </c>
      <c r="I99" t="str">
        <f>IF(groupAttr!G99=0,"",groupAttr!G99)</f>
        <v/>
      </c>
      <c r="J99" t="str">
        <f>IF(groupAttr!H99=0,"",groupAttr!H99)</f>
        <v/>
      </c>
      <c r="K99" t="str">
        <f>IF(groupAttr!I99=0,"",groupAttr!I99)</f>
        <v/>
      </c>
      <c r="L99" t="str">
        <f>IF(groupAttr!J99=0,"",groupAttr!J99)</f>
        <v/>
      </c>
      <c r="M99" t="str">
        <f>IF(groupAttr!K99=0,"",groupAttr!K99)</f>
        <v/>
      </c>
      <c r="N99" t="str">
        <f>IF(groupAttr!L99=0,"",groupAttr!L99)</f>
        <v/>
      </c>
      <c r="O99" t="str">
        <f>IF(groupAttr!M99=0,"",groupAttr!M99)</f>
        <v/>
      </c>
      <c r="P99" t="str">
        <f>IF(groupAttr!N99=0,"",groupAttr!N99)</f>
        <v/>
      </c>
      <c r="Q99" t="str">
        <f>IF(groupAttr!O99=0,"",groupAttr!O99)</f>
        <v/>
      </c>
      <c r="R99" t="str">
        <f>IF(groupAttr!P99=0,"",groupAttr!P99)</f>
        <v/>
      </c>
      <c r="S99" t="str">
        <f>IF(groupAttr!Q99=0,"",groupAttr!Q99)</f>
        <v/>
      </c>
      <c r="T99" t="str">
        <f>IF(groupAttr!R99=0,"",groupAttr!R99)</f>
        <v/>
      </c>
      <c r="U99" t="str">
        <f>IF(groupAttr!S99=0,"",groupAttr!S99)</f>
        <v/>
      </c>
      <c r="V99" t="str">
        <f>IF(groupAttr!T99=0,"",groupAttr!T99)</f>
        <v/>
      </c>
      <c r="W99" t="str">
        <f>IF(groupAttr!U99=0,"",groupAttr!U99)</f>
        <v/>
      </c>
      <c r="X99" t="str">
        <f>IF(groupAttr!V99=0,"",groupAttr!V99)</f>
        <v/>
      </c>
      <c r="Y99" t="str">
        <f>IF(groupAttr!W99=0,"",groupAttr!W99)</f>
        <v/>
      </c>
      <c r="Z99" t="str">
        <f>IF(groupAttr!X99=0,"",groupAttr!X99)</f>
        <v/>
      </c>
      <c r="AA99" t="str">
        <f>IF(groupAttr!Y99=0,"",groupAttr!Y99)</f>
        <v/>
      </c>
      <c r="AB99" t="str">
        <f>IF(groupAttr!Z99=0,"",groupAttr!Z99)</f>
        <v/>
      </c>
      <c r="AC99" t="str">
        <f>IF(groupAttr!AA99=0,"",groupAttr!AA99)</f>
        <v/>
      </c>
      <c r="AD99" t="str">
        <f>IF(groupAttr!AB99=0,"",groupAttr!AB99)</f>
        <v/>
      </c>
      <c r="AE99" t="str">
        <f>IF(groupAttr!AC99=0,"",groupAttr!AC99)</f>
        <v/>
      </c>
      <c r="AF99" t="str">
        <f>IF(groupAttr!AD99=0,"",groupAttr!AD99)</f>
        <v/>
      </c>
      <c r="AG99" t="str">
        <f>IF(groupAttr!AE99=0,"",groupAttr!AE99)</f>
        <v/>
      </c>
      <c r="AH99" t="str">
        <f>IF(groupAttr!AF99=0,"",groupAttr!AF99)</f>
        <v/>
      </c>
      <c r="AI99" t="str">
        <f>IF(groupAttr!AG99=0,"",groupAttr!AG99)</f>
        <v/>
      </c>
      <c r="AJ99" t="str">
        <f>IF(groupAttr!AH99=0,"",groupAttr!AH99)</f>
        <v/>
      </c>
      <c r="AK99" t="str">
        <f>IF(groupAttr!AI99=0,"",groupAttr!AI99)</f>
        <v/>
      </c>
      <c r="AL99" t="str">
        <f>IF(groupAttr!AJ99=0,"",groupAttr!AJ99)</f>
        <v/>
      </c>
      <c r="AM99" t="str">
        <f>IF(groupAttr!AK99=0,"",groupAttr!AK99)</f>
        <v/>
      </c>
      <c r="AN99" t="str">
        <f>IF(groupAttr!AL99=0,"",groupAttr!AL99)</f>
        <v/>
      </c>
      <c r="AO99" t="str">
        <f>IF(groupAttr!AM99=0,"",groupAttr!AM99)</f>
        <v/>
      </c>
      <c r="AP99" t="str">
        <f>IF(groupAttr!AN99=0,"",groupAttr!AN99)</f>
        <v/>
      </c>
      <c r="AQ99" t="str">
        <f>IF(groupAttr!AO99=0,"",groupAttr!AO99)</f>
        <v/>
      </c>
      <c r="AR99" t="str">
        <f>IF(groupAttr!AP99=0,"",groupAttr!AP99)</f>
        <v/>
      </c>
      <c r="AS99" t="str">
        <f>IF(groupAttr!AQ99=0,"",groupAttr!AQ99)</f>
        <v/>
      </c>
      <c r="AT99" t="str">
        <f>IF(groupAttr!AR99=0,"",groupAttr!AR99)</f>
        <v/>
      </c>
      <c r="AU99" t="str">
        <f>IF(groupAttr!AS99=0,"",groupAttr!AS99)</f>
        <v/>
      </c>
      <c r="AV99" t="str">
        <f>IF(groupAttr!AT99=0,"",groupAttr!AT99)</f>
        <v/>
      </c>
      <c r="AW99" t="str">
        <f>IF(groupAttr!AU99=0,"",groupAttr!AU99)</f>
        <v/>
      </c>
      <c r="AX99" t="str">
        <f>IF(groupAttr!AV99=0,"",groupAttr!AV99)</f>
        <v/>
      </c>
      <c r="AY99" t="str">
        <f>IF(groupAttr!AW99=0,"",groupAttr!AW99)</f>
        <v/>
      </c>
      <c r="AZ99" t="str">
        <f>IF(groupAttr!AX99=0,"",groupAttr!AX99)</f>
        <v/>
      </c>
      <c r="BA99" t="str">
        <f>IF(groupAttr!AY99=0,"",groupAttr!AY99)</f>
        <v/>
      </c>
      <c r="BB99" t="str">
        <f>IF(groupAttr!AZ99=0,"",groupAttr!AZ99)</f>
        <v/>
      </c>
      <c r="BC99" t="str">
        <f>IF(groupAttr!BA99=0,"",groupAttr!BA99)</f>
        <v/>
      </c>
      <c r="BD99" t="str">
        <f>IF(groupAttr!BB99=0,"",groupAttr!BB99)</f>
        <v/>
      </c>
      <c r="BE99" t="str">
        <f>IF(groupAttr!BC99=0,"",groupAttr!BC99)</f>
        <v/>
      </c>
      <c r="BF99" t="str">
        <f>IF(groupAttr!BD99=0,"",groupAttr!BD99)</f>
        <v/>
      </c>
      <c r="BG99" t="str">
        <f>IF(groupAttr!BE99=0,"",groupAttr!BE99)</f>
        <v/>
      </c>
      <c r="BH99" t="str">
        <f>IF(groupAttr!BF99=0,"",groupAttr!BF99)</f>
        <v/>
      </c>
      <c r="BI99" t="str">
        <f>IF(groupAttr!BG99=0,"",groupAttr!BG99)</f>
        <v/>
      </c>
      <c r="BJ99" t="str">
        <f>IF(groupAttr!BH99=0,"",groupAttr!BH99)</f>
        <v/>
      </c>
      <c r="BK99" t="str">
        <f>IF(groupAttr!BI99=0,"",groupAttr!BI99)</f>
        <v/>
      </c>
      <c r="BL99" t="str">
        <f>IF(groupAttr!BJ99=0,"",groupAttr!BJ99)</f>
        <v/>
      </c>
      <c r="BM99" t="str">
        <f>IF(groupAttr!BK99=0,"",groupAttr!BK99)</f>
        <v/>
      </c>
      <c r="BN99" t="str">
        <f>IF(groupAttr!BL99=0,"",groupAttr!BL99)</f>
        <v/>
      </c>
    </row>
    <row r="100" spans="1:66" x14ac:dyDescent="0.2">
      <c r="A100" t="str">
        <f>IF(B100=0,"", CONCATENATE("223/",groupAttr!B100,"|",groupText!V100,"|",groupText!AA100,":\-\",D100,D101,D102))</f>
        <v/>
      </c>
      <c r="B100">
        <v>0</v>
      </c>
      <c r="C100" t="str">
        <f>groupAttr!B100</f>
        <v>八卦</v>
      </c>
      <c r="D100" t="str">
        <f>"250/穿戴["&amp;groupAttr!C100&amp;"]件效果\" &amp;E100</f>
        <v>250/穿戴[5]件效果\255/MaxHp:  +1000\255/MaxMp:  +1000\255/全属性: +5%\</v>
      </c>
      <c r="E100" t="s">
        <v>2018</v>
      </c>
      <c r="F100" t="str">
        <f>IF(groupAttr!D100=0,"",groupAttr!D100)</f>
        <v/>
      </c>
      <c r="G100" t="str">
        <f>IF(groupAttr!E100=0,"",groupAttr!E100)</f>
        <v/>
      </c>
      <c r="H100" t="str">
        <f>IF(groupAttr!F100=0,"",groupAttr!F100)</f>
        <v/>
      </c>
      <c r="I100" t="str">
        <f>IF(groupAttr!G100=0,"",groupAttr!G100)</f>
        <v/>
      </c>
      <c r="J100" t="str">
        <f>IF(groupAttr!H100=0,"",groupAttr!H100)</f>
        <v/>
      </c>
      <c r="K100" t="str">
        <f>IF(groupAttr!I100=0,"",groupAttr!I100)</f>
        <v/>
      </c>
      <c r="L100" t="str">
        <f>IF(groupAttr!J100=0,"",groupAttr!J100)</f>
        <v/>
      </c>
      <c r="M100" t="str">
        <f>IF(groupAttr!K100=0,"",groupAttr!K100)</f>
        <v/>
      </c>
      <c r="N100">
        <f>IF(groupAttr!L100=0,"",groupAttr!L100)</f>
        <v>5</v>
      </c>
      <c r="O100">
        <f>IF(groupAttr!M100=0,"",groupAttr!M100)</f>
        <v>5</v>
      </c>
      <c r="P100">
        <f>IF(groupAttr!N100=0,"",groupAttr!N100)</f>
        <v>5</v>
      </c>
      <c r="Q100">
        <f>IF(groupAttr!O100=0,"",groupAttr!O100)</f>
        <v>5</v>
      </c>
      <c r="R100">
        <f>IF(groupAttr!P100=0,"",groupAttr!P100)</f>
        <v>5</v>
      </c>
      <c r="S100">
        <f>IF(groupAttr!Q100=0,"",groupAttr!Q100)</f>
        <v>5</v>
      </c>
      <c r="T100" t="str">
        <f>IF(groupAttr!R100=0,"",groupAttr!R100)</f>
        <v/>
      </c>
      <c r="U100" t="str">
        <f>IF(groupAttr!S100=0,"",groupAttr!S100)</f>
        <v/>
      </c>
      <c r="V100" t="str">
        <f>IF(groupAttr!T100=0,"",groupAttr!T100)</f>
        <v/>
      </c>
      <c r="W100" t="str">
        <f>IF(groupAttr!U100=0,"",groupAttr!U100)</f>
        <v/>
      </c>
      <c r="X100" t="str">
        <f>IF(groupAttr!V100=0,"",groupAttr!V100)</f>
        <v/>
      </c>
      <c r="Y100">
        <f>IF(groupAttr!W100=0,"",groupAttr!W100)</f>
        <v>1000</v>
      </c>
      <c r="Z100">
        <f>IF(groupAttr!X100=0,"",groupAttr!X100)</f>
        <v>1000</v>
      </c>
      <c r="AA100" t="str">
        <f>IF(groupAttr!Y100=0,"",groupAttr!Y100)</f>
        <v/>
      </c>
      <c r="AB100" t="str">
        <f>IF(groupAttr!Z100=0,"",groupAttr!Z100)</f>
        <v/>
      </c>
      <c r="AC100" t="str">
        <f>IF(groupAttr!AA100=0,"",groupAttr!AA100)</f>
        <v/>
      </c>
      <c r="AD100" t="str">
        <f>IF(groupAttr!AB100=0,"",groupAttr!AB100)</f>
        <v/>
      </c>
      <c r="AE100" t="str">
        <f>IF(groupAttr!AC100=0,"",groupAttr!AC100)</f>
        <v/>
      </c>
      <c r="AF100" t="str">
        <f>IF(groupAttr!AD100=0,"",groupAttr!AD100)</f>
        <v/>
      </c>
      <c r="AG100" t="str">
        <f>IF(groupAttr!AE100=0,"",groupAttr!AE100)</f>
        <v/>
      </c>
      <c r="AH100" t="str">
        <f>IF(groupAttr!AF100=0,"",groupAttr!AF100)</f>
        <v/>
      </c>
      <c r="AI100" t="str">
        <f>IF(groupAttr!AG100=0,"",groupAttr!AG100)</f>
        <v/>
      </c>
      <c r="AJ100" t="str">
        <f>IF(groupAttr!AH100=0,"",groupAttr!AH100)</f>
        <v/>
      </c>
      <c r="AK100" t="str">
        <f>IF(groupAttr!AI100=0,"",groupAttr!AI100)</f>
        <v/>
      </c>
      <c r="AL100" t="str">
        <f>IF(groupAttr!AJ100=0,"",groupAttr!AJ100)</f>
        <v/>
      </c>
      <c r="AM100" t="str">
        <f>IF(groupAttr!AK100=0,"",groupAttr!AK100)</f>
        <v/>
      </c>
      <c r="AN100" t="str">
        <f>IF(groupAttr!AL100=0,"",groupAttr!AL100)</f>
        <v/>
      </c>
      <c r="AO100" t="str">
        <f>IF(groupAttr!AM100=0,"",groupAttr!AM100)</f>
        <v/>
      </c>
      <c r="AP100" t="str">
        <f>IF(groupAttr!AN100=0,"",groupAttr!AN100)</f>
        <v/>
      </c>
      <c r="AQ100" t="str">
        <f>IF(groupAttr!AO100=0,"",groupAttr!AO100)</f>
        <v/>
      </c>
      <c r="AR100" t="str">
        <f>IF(groupAttr!AP100=0,"",groupAttr!AP100)</f>
        <v/>
      </c>
      <c r="AS100" t="str">
        <f>IF(groupAttr!AQ100=0,"",groupAttr!AQ100)</f>
        <v/>
      </c>
      <c r="AT100" t="str">
        <f>IF(groupAttr!AR100=0,"",groupAttr!AR100)</f>
        <v/>
      </c>
      <c r="AU100" t="str">
        <f>IF(groupAttr!AS100=0,"",groupAttr!AS100)</f>
        <v/>
      </c>
      <c r="AV100" t="str">
        <f>IF(groupAttr!AT100=0,"",groupAttr!AT100)</f>
        <v/>
      </c>
      <c r="AW100" t="str">
        <f>IF(groupAttr!AU100=0,"",groupAttr!AU100)</f>
        <v/>
      </c>
      <c r="AX100" t="str">
        <f>IF(groupAttr!AV100=0,"",groupAttr!AV100)</f>
        <v/>
      </c>
      <c r="AY100" t="str">
        <f>IF(groupAttr!AW100=0,"",groupAttr!AW100)</f>
        <v/>
      </c>
      <c r="AZ100" t="str">
        <f>IF(groupAttr!AX100=0,"",groupAttr!AX100)</f>
        <v/>
      </c>
      <c r="BA100" t="str">
        <f>IF(groupAttr!AY100=0,"",groupAttr!AY100)</f>
        <v/>
      </c>
      <c r="BB100" t="str">
        <f>IF(groupAttr!AZ100=0,"",groupAttr!AZ100)</f>
        <v/>
      </c>
      <c r="BC100" t="str">
        <f>IF(groupAttr!BA100=0,"",groupAttr!BA100)</f>
        <v/>
      </c>
      <c r="BD100" t="str">
        <f>IF(groupAttr!BB100=0,"",groupAttr!BB100)</f>
        <v/>
      </c>
      <c r="BE100" t="str">
        <f>IF(groupAttr!BC100=0,"",groupAttr!BC100)</f>
        <v/>
      </c>
      <c r="BF100" t="str">
        <f>IF(groupAttr!BD100=0,"",groupAttr!BD100)</f>
        <v/>
      </c>
      <c r="BG100" t="str">
        <f>IF(groupAttr!BE100=0,"",groupAttr!BE100)</f>
        <v/>
      </c>
      <c r="BH100" t="str">
        <f>IF(groupAttr!BF100=0,"",groupAttr!BF100)</f>
        <v/>
      </c>
      <c r="BI100" t="str">
        <f>IF(groupAttr!BG100=0,"",groupAttr!BG100)</f>
        <v/>
      </c>
      <c r="BJ100" t="str">
        <f>IF(groupAttr!BH100=0,"",groupAttr!BH100)</f>
        <v/>
      </c>
      <c r="BK100" t="str">
        <f>IF(groupAttr!BI100=0,"",groupAttr!BI100)</f>
        <v/>
      </c>
      <c r="BL100" t="str">
        <f>IF(groupAttr!BJ100=0,"",groupAttr!BJ100)</f>
        <v/>
      </c>
      <c r="BM100" t="str">
        <f>IF(groupAttr!BK100=0,"",groupAttr!BK100)</f>
        <v/>
      </c>
      <c r="BN100" t="str">
        <f>IF(groupAttr!BL100=0,"",groupAttr!BL100)</f>
        <v/>
      </c>
    </row>
    <row r="101" spans="1:66" x14ac:dyDescent="0.2">
      <c r="A101" t="str">
        <f>IF(B101=0,"", CONCATENATE("223/",groupAttr!B101,"|",groupText!V101,"|",groupText!AA101,":\-\",D101,D102,D103))</f>
        <v>223/五行|5|151/五行の土|151/五行の金|151/五行の火|151/五行の水|151/五行の木:\-\250/穿戴[3]件效果\255/MaxHp:  +5%\255/MaxMp:  +5%\250/穿戴[3]件效果\255/MaxHp:  +5%\255/MaxMp:  +5%\250/穿戴[4]件效果\255/MaxHp:  +500\255/MaxMp:  +500\255/全属性: +6%\</v>
      </c>
      <c r="B101">
        <f>groupAttr!A101</f>
        <v>157</v>
      </c>
      <c r="C101" t="str">
        <f>groupAttr!B101</f>
        <v>五行</v>
      </c>
      <c r="D101" t="str">
        <f>"250/穿戴["&amp;groupAttr!C101&amp;"]件效果\" &amp;E101</f>
        <v>250/穿戴[3]件效果\255/MaxHp:  +5%\255/MaxMp:  +5%\</v>
      </c>
      <c r="E101" t="s">
        <v>2017</v>
      </c>
      <c r="F101">
        <f>IF(groupAttr!D101=0,"",groupAttr!D101)</f>
        <v>5</v>
      </c>
      <c r="G101">
        <f>IF(groupAttr!E101=0,"",groupAttr!E101)</f>
        <v>5</v>
      </c>
      <c r="H101" t="str">
        <f>IF(groupAttr!F101=0,"",groupAttr!F101)</f>
        <v/>
      </c>
      <c r="I101" t="str">
        <f>IF(groupAttr!G101=0,"",groupAttr!G101)</f>
        <v/>
      </c>
      <c r="J101" t="str">
        <f>IF(groupAttr!H101=0,"",groupAttr!H101)</f>
        <v/>
      </c>
      <c r="K101" t="str">
        <f>IF(groupAttr!I101=0,"",groupAttr!I101)</f>
        <v/>
      </c>
      <c r="L101" t="str">
        <f>IF(groupAttr!J101=0,"",groupAttr!J101)</f>
        <v/>
      </c>
      <c r="M101" t="str">
        <f>IF(groupAttr!K101=0,"",groupAttr!K101)</f>
        <v/>
      </c>
      <c r="N101" t="str">
        <f>IF(groupAttr!L101=0,"",groupAttr!L101)</f>
        <v/>
      </c>
      <c r="O101" t="str">
        <f>IF(groupAttr!M101=0,"",groupAttr!M101)</f>
        <v/>
      </c>
      <c r="P101" t="str">
        <f>IF(groupAttr!N101=0,"",groupAttr!N101)</f>
        <v/>
      </c>
      <c r="Q101" t="str">
        <f>IF(groupAttr!O101=0,"",groupAttr!O101)</f>
        <v/>
      </c>
      <c r="R101" t="str">
        <f>IF(groupAttr!P101=0,"",groupAttr!P101)</f>
        <v/>
      </c>
      <c r="S101" t="str">
        <f>IF(groupAttr!Q101=0,"",groupAttr!Q101)</f>
        <v/>
      </c>
      <c r="T101" t="str">
        <f>IF(groupAttr!R101=0,"",groupAttr!R101)</f>
        <v/>
      </c>
      <c r="U101" t="str">
        <f>IF(groupAttr!S101=0,"",groupAttr!S101)</f>
        <v/>
      </c>
      <c r="V101" t="str">
        <f>IF(groupAttr!T101=0,"",groupAttr!T101)</f>
        <v/>
      </c>
      <c r="W101" t="str">
        <f>IF(groupAttr!U101=0,"",groupAttr!U101)</f>
        <v/>
      </c>
      <c r="X101" t="str">
        <f>IF(groupAttr!V101=0,"",groupAttr!V101)</f>
        <v/>
      </c>
      <c r="Y101" t="str">
        <f>IF(groupAttr!W101=0,"",groupAttr!W101)</f>
        <v/>
      </c>
      <c r="Z101" t="str">
        <f>IF(groupAttr!X101=0,"",groupAttr!X101)</f>
        <v/>
      </c>
      <c r="AA101" t="str">
        <f>IF(groupAttr!Y101=0,"",groupAttr!Y101)</f>
        <v/>
      </c>
      <c r="AB101" t="str">
        <f>IF(groupAttr!Z101=0,"",groupAttr!Z101)</f>
        <v/>
      </c>
      <c r="AC101" t="str">
        <f>IF(groupAttr!AA101=0,"",groupAttr!AA101)</f>
        <v/>
      </c>
      <c r="AD101" t="str">
        <f>IF(groupAttr!AB101=0,"",groupAttr!AB101)</f>
        <v/>
      </c>
      <c r="AE101" t="str">
        <f>IF(groupAttr!AC101=0,"",groupAttr!AC101)</f>
        <v/>
      </c>
      <c r="AF101" t="str">
        <f>IF(groupAttr!AD101=0,"",groupAttr!AD101)</f>
        <v/>
      </c>
      <c r="AG101" t="str">
        <f>IF(groupAttr!AE101=0,"",groupAttr!AE101)</f>
        <v/>
      </c>
      <c r="AH101" t="str">
        <f>IF(groupAttr!AF101=0,"",groupAttr!AF101)</f>
        <v/>
      </c>
      <c r="AI101" t="str">
        <f>IF(groupAttr!AG101=0,"",groupAttr!AG101)</f>
        <v/>
      </c>
      <c r="AJ101" t="str">
        <f>IF(groupAttr!AH101=0,"",groupAttr!AH101)</f>
        <v/>
      </c>
      <c r="AK101" t="str">
        <f>IF(groupAttr!AI101=0,"",groupAttr!AI101)</f>
        <v/>
      </c>
      <c r="AL101" t="str">
        <f>IF(groupAttr!AJ101=0,"",groupAttr!AJ101)</f>
        <v/>
      </c>
      <c r="AM101" t="str">
        <f>IF(groupAttr!AK101=0,"",groupAttr!AK101)</f>
        <v/>
      </c>
      <c r="AN101" t="str">
        <f>IF(groupAttr!AL101=0,"",groupAttr!AL101)</f>
        <v/>
      </c>
      <c r="AO101" t="str">
        <f>IF(groupAttr!AM101=0,"",groupAttr!AM101)</f>
        <v/>
      </c>
      <c r="AP101" t="str">
        <f>IF(groupAttr!AN101=0,"",groupAttr!AN101)</f>
        <v/>
      </c>
      <c r="AQ101" t="str">
        <f>IF(groupAttr!AO101=0,"",groupAttr!AO101)</f>
        <v/>
      </c>
      <c r="AR101" t="str">
        <f>IF(groupAttr!AP101=0,"",groupAttr!AP101)</f>
        <v/>
      </c>
      <c r="AS101" t="str">
        <f>IF(groupAttr!AQ101=0,"",groupAttr!AQ101)</f>
        <v/>
      </c>
      <c r="AT101" t="str">
        <f>IF(groupAttr!AR101=0,"",groupAttr!AR101)</f>
        <v/>
      </c>
      <c r="AU101" t="str">
        <f>IF(groupAttr!AS101=0,"",groupAttr!AS101)</f>
        <v/>
      </c>
      <c r="AV101" t="str">
        <f>IF(groupAttr!AT101=0,"",groupAttr!AT101)</f>
        <v/>
      </c>
      <c r="AW101" t="str">
        <f>IF(groupAttr!AU101=0,"",groupAttr!AU101)</f>
        <v/>
      </c>
      <c r="AX101" t="str">
        <f>IF(groupAttr!AV101=0,"",groupAttr!AV101)</f>
        <v/>
      </c>
      <c r="AY101" t="str">
        <f>IF(groupAttr!AW101=0,"",groupAttr!AW101)</f>
        <v/>
      </c>
      <c r="AZ101" t="str">
        <f>IF(groupAttr!AX101=0,"",groupAttr!AX101)</f>
        <v/>
      </c>
      <c r="BA101" t="str">
        <f>IF(groupAttr!AY101=0,"",groupAttr!AY101)</f>
        <v/>
      </c>
      <c r="BB101" t="str">
        <f>IF(groupAttr!AZ101=0,"",groupAttr!AZ101)</f>
        <v/>
      </c>
      <c r="BC101" t="str">
        <f>IF(groupAttr!BA101=0,"",groupAttr!BA101)</f>
        <v/>
      </c>
      <c r="BD101" t="str">
        <f>IF(groupAttr!BB101=0,"",groupAttr!BB101)</f>
        <v/>
      </c>
      <c r="BE101" t="str">
        <f>IF(groupAttr!BC101=0,"",groupAttr!BC101)</f>
        <v/>
      </c>
      <c r="BF101" t="str">
        <f>IF(groupAttr!BD101=0,"",groupAttr!BD101)</f>
        <v/>
      </c>
      <c r="BG101" t="str">
        <f>IF(groupAttr!BE101=0,"",groupAttr!BE101)</f>
        <v/>
      </c>
      <c r="BH101" t="str">
        <f>IF(groupAttr!BF101=0,"",groupAttr!BF101)</f>
        <v/>
      </c>
      <c r="BI101" t="str">
        <f>IF(groupAttr!BG101=0,"",groupAttr!BG101)</f>
        <v/>
      </c>
      <c r="BJ101" t="str">
        <f>IF(groupAttr!BH101=0,"",groupAttr!BH101)</f>
        <v/>
      </c>
      <c r="BK101" t="str">
        <f>IF(groupAttr!BI101=0,"",groupAttr!BI101)</f>
        <v/>
      </c>
      <c r="BL101" t="str">
        <f>IF(groupAttr!BJ101=0,"",groupAttr!BJ101)</f>
        <v/>
      </c>
      <c r="BM101" t="str">
        <f>IF(groupAttr!BK101=0,"",groupAttr!BK101)</f>
        <v/>
      </c>
      <c r="BN101" t="str">
        <f>IF(groupAttr!BL101=0,"",groupAttr!BL101)</f>
        <v/>
      </c>
    </row>
    <row r="102" spans="1:66" x14ac:dyDescent="0.2">
      <c r="A102" t="str">
        <f>IF(B102=0,"", CONCATENATE("223/",groupAttr!B102,"|",groupText!V102,"|",groupText!AA102,":\-\",D102,D103,D104))</f>
        <v/>
      </c>
      <c r="B102">
        <v>0</v>
      </c>
      <c r="C102" t="str">
        <f>groupAttr!B102</f>
        <v>五行</v>
      </c>
      <c r="D102" t="str">
        <f>"250/穿戴["&amp;groupAttr!C102&amp;"]件效果\" &amp;E102</f>
        <v>250/穿戴[3]件效果\255/MaxHp:  +5%\255/MaxMp:  +5%\</v>
      </c>
      <c r="E102" t="s">
        <v>2017</v>
      </c>
      <c r="F102">
        <f>IF(groupAttr!D102=0,"",groupAttr!D102)</f>
        <v>5</v>
      </c>
      <c r="G102">
        <f>IF(groupAttr!E102=0,"",groupAttr!E102)</f>
        <v>5</v>
      </c>
      <c r="H102" t="str">
        <f>IF(groupAttr!F102=0,"",groupAttr!F102)</f>
        <v/>
      </c>
      <c r="I102" t="str">
        <f>IF(groupAttr!G102=0,"",groupAttr!G102)</f>
        <v/>
      </c>
      <c r="J102" t="str">
        <f>IF(groupAttr!H102=0,"",groupAttr!H102)</f>
        <v/>
      </c>
      <c r="K102" t="str">
        <f>IF(groupAttr!I102=0,"",groupAttr!I102)</f>
        <v/>
      </c>
      <c r="L102" t="str">
        <f>IF(groupAttr!J102=0,"",groupAttr!J102)</f>
        <v/>
      </c>
      <c r="M102" t="str">
        <f>IF(groupAttr!K102=0,"",groupAttr!K102)</f>
        <v/>
      </c>
      <c r="N102" t="str">
        <f>IF(groupAttr!L102=0,"",groupAttr!L102)</f>
        <v/>
      </c>
      <c r="O102" t="str">
        <f>IF(groupAttr!M102=0,"",groupAttr!M102)</f>
        <v/>
      </c>
      <c r="P102" t="str">
        <f>IF(groupAttr!N102=0,"",groupAttr!N102)</f>
        <v/>
      </c>
      <c r="Q102" t="str">
        <f>IF(groupAttr!O102=0,"",groupAttr!O102)</f>
        <v/>
      </c>
      <c r="R102" t="str">
        <f>IF(groupAttr!P102=0,"",groupAttr!P102)</f>
        <v/>
      </c>
      <c r="S102" t="str">
        <f>IF(groupAttr!Q102=0,"",groupAttr!Q102)</f>
        <v/>
      </c>
      <c r="T102" t="str">
        <f>IF(groupAttr!R102=0,"",groupAttr!R102)</f>
        <v/>
      </c>
      <c r="U102" t="str">
        <f>IF(groupAttr!S102=0,"",groupAttr!S102)</f>
        <v/>
      </c>
      <c r="V102" t="str">
        <f>IF(groupAttr!T102=0,"",groupAttr!T102)</f>
        <v/>
      </c>
      <c r="W102" t="str">
        <f>IF(groupAttr!U102=0,"",groupAttr!U102)</f>
        <v/>
      </c>
      <c r="X102" t="str">
        <f>IF(groupAttr!V102=0,"",groupAttr!V102)</f>
        <v/>
      </c>
      <c r="Y102" t="str">
        <f>IF(groupAttr!W102=0,"",groupAttr!W102)</f>
        <v/>
      </c>
      <c r="Z102" t="str">
        <f>IF(groupAttr!X102=0,"",groupAttr!X102)</f>
        <v/>
      </c>
      <c r="AA102" t="str">
        <f>IF(groupAttr!Y102=0,"",groupAttr!Y102)</f>
        <v/>
      </c>
      <c r="AB102" t="str">
        <f>IF(groupAttr!Z102=0,"",groupAttr!Z102)</f>
        <v/>
      </c>
      <c r="AC102" t="str">
        <f>IF(groupAttr!AA102=0,"",groupAttr!AA102)</f>
        <v/>
      </c>
      <c r="AD102" t="str">
        <f>IF(groupAttr!AB102=0,"",groupAttr!AB102)</f>
        <v/>
      </c>
      <c r="AE102" t="str">
        <f>IF(groupAttr!AC102=0,"",groupAttr!AC102)</f>
        <v/>
      </c>
      <c r="AF102" t="str">
        <f>IF(groupAttr!AD102=0,"",groupAttr!AD102)</f>
        <v/>
      </c>
      <c r="AG102" t="str">
        <f>IF(groupAttr!AE102=0,"",groupAttr!AE102)</f>
        <v/>
      </c>
      <c r="AH102" t="str">
        <f>IF(groupAttr!AF102=0,"",groupAttr!AF102)</f>
        <v/>
      </c>
      <c r="AI102" t="str">
        <f>IF(groupAttr!AG102=0,"",groupAttr!AG102)</f>
        <v/>
      </c>
      <c r="AJ102" t="str">
        <f>IF(groupAttr!AH102=0,"",groupAttr!AH102)</f>
        <v/>
      </c>
      <c r="AK102" t="str">
        <f>IF(groupAttr!AI102=0,"",groupAttr!AI102)</f>
        <v/>
      </c>
      <c r="AL102" t="str">
        <f>IF(groupAttr!AJ102=0,"",groupAttr!AJ102)</f>
        <v/>
      </c>
      <c r="AM102" t="str">
        <f>IF(groupAttr!AK102=0,"",groupAttr!AK102)</f>
        <v/>
      </c>
      <c r="AN102" t="str">
        <f>IF(groupAttr!AL102=0,"",groupAttr!AL102)</f>
        <v/>
      </c>
      <c r="AO102" t="str">
        <f>IF(groupAttr!AM102=0,"",groupAttr!AM102)</f>
        <v/>
      </c>
      <c r="AP102" t="str">
        <f>IF(groupAttr!AN102=0,"",groupAttr!AN102)</f>
        <v/>
      </c>
      <c r="AQ102" t="str">
        <f>IF(groupAttr!AO102=0,"",groupAttr!AO102)</f>
        <v/>
      </c>
      <c r="AR102" t="str">
        <f>IF(groupAttr!AP102=0,"",groupAttr!AP102)</f>
        <v/>
      </c>
      <c r="AS102" t="str">
        <f>IF(groupAttr!AQ102=0,"",groupAttr!AQ102)</f>
        <v/>
      </c>
      <c r="AT102" t="str">
        <f>IF(groupAttr!AR102=0,"",groupAttr!AR102)</f>
        <v/>
      </c>
      <c r="AU102" t="str">
        <f>IF(groupAttr!AS102=0,"",groupAttr!AS102)</f>
        <v/>
      </c>
      <c r="AV102" t="str">
        <f>IF(groupAttr!AT102=0,"",groupAttr!AT102)</f>
        <v/>
      </c>
      <c r="AW102" t="str">
        <f>IF(groupAttr!AU102=0,"",groupAttr!AU102)</f>
        <v/>
      </c>
      <c r="AX102" t="str">
        <f>IF(groupAttr!AV102=0,"",groupAttr!AV102)</f>
        <v/>
      </c>
      <c r="AY102" t="str">
        <f>IF(groupAttr!AW102=0,"",groupAttr!AW102)</f>
        <v/>
      </c>
      <c r="AZ102" t="str">
        <f>IF(groupAttr!AX102=0,"",groupAttr!AX102)</f>
        <v/>
      </c>
      <c r="BA102" t="str">
        <f>IF(groupAttr!AY102=0,"",groupAttr!AY102)</f>
        <v/>
      </c>
      <c r="BB102" t="str">
        <f>IF(groupAttr!AZ102=0,"",groupAttr!AZ102)</f>
        <v/>
      </c>
      <c r="BC102" t="str">
        <f>IF(groupAttr!BA102=0,"",groupAttr!BA102)</f>
        <v/>
      </c>
      <c r="BD102" t="str">
        <f>IF(groupAttr!BB102=0,"",groupAttr!BB102)</f>
        <v/>
      </c>
      <c r="BE102" t="str">
        <f>IF(groupAttr!BC102=0,"",groupAttr!BC102)</f>
        <v/>
      </c>
      <c r="BF102" t="str">
        <f>IF(groupAttr!BD102=0,"",groupAttr!BD102)</f>
        <v/>
      </c>
      <c r="BG102" t="str">
        <f>IF(groupAttr!BE102=0,"",groupAttr!BE102)</f>
        <v/>
      </c>
      <c r="BH102" t="str">
        <f>IF(groupAttr!BF102=0,"",groupAttr!BF102)</f>
        <v/>
      </c>
      <c r="BI102" t="str">
        <f>IF(groupAttr!BG102=0,"",groupAttr!BG102)</f>
        <v/>
      </c>
      <c r="BJ102" t="str">
        <f>IF(groupAttr!BH102=0,"",groupAttr!BH102)</f>
        <v/>
      </c>
      <c r="BK102" t="str">
        <f>IF(groupAttr!BI102=0,"",groupAttr!BI102)</f>
        <v/>
      </c>
      <c r="BL102" t="str">
        <f>IF(groupAttr!BJ102=0,"",groupAttr!BJ102)</f>
        <v/>
      </c>
      <c r="BM102" t="str">
        <f>IF(groupAttr!BK102=0,"",groupAttr!BK102)</f>
        <v/>
      </c>
      <c r="BN102" t="str">
        <f>IF(groupAttr!BL102=0,"",groupAttr!BL102)</f>
        <v/>
      </c>
    </row>
    <row r="103" spans="1:66" x14ac:dyDescent="0.2">
      <c r="A103" t="str">
        <f>IF(B103=0,"", CONCATENATE("223/",groupAttr!B103,"|",groupText!V103,"|",groupText!AA103,":\-\",D103,D104,D105))</f>
        <v/>
      </c>
      <c r="B103">
        <v>0</v>
      </c>
      <c r="C103" t="str">
        <f>groupAttr!B103</f>
        <v>五行</v>
      </c>
      <c r="D103" t="str">
        <f>"250/穿戴["&amp;groupAttr!C103&amp;"]件效果\" &amp;E103</f>
        <v>250/穿戴[4]件效果\255/MaxHp:  +500\255/MaxMp:  +500\255/全属性: +6%\</v>
      </c>
      <c r="E103" t="s">
        <v>2019</v>
      </c>
      <c r="F103" t="str">
        <f>IF(groupAttr!D103=0,"",groupAttr!D103)</f>
        <v/>
      </c>
      <c r="G103" t="str">
        <f>IF(groupAttr!E103=0,"",groupAttr!E103)</f>
        <v/>
      </c>
      <c r="H103" t="str">
        <f>IF(groupAttr!F103=0,"",groupAttr!F103)</f>
        <v/>
      </c>
      <c r="I103" t="str">
        <f>IF(groupAttr!G103=0,"",groupAttr!G103)</f>
        <v/>
      </c>
      <c r="J103" t="str">
        <f>IF(groupAttr!H103=0,"",groupAttr!H103)</f>
        <v/>
      </c>
      <c r="K103" t="str">
        <f>IF(groupAttr!I103=0,"",groupAttr!I103)</f>
        <v/>
      </c>
      <c r="L103" t="str">
        <f>IF(groupAttr!J103=0,"",groupAttr!J103)</f>
        <v/>
      </c>
      <c r="M103" t="str">
        <f>IF(groupAttr!K103=0,"",groupAttr!K103)</f>
        <v/>
      </c>
      <c r="N103">
        <f>IF(groupAttr!L103=0,"",groupAttr!L103)</f>
        <v>6</v>
      </c>
      <c r="O103">
        <f>IF(groupAttr!M103=0,"",groupAttr!M103)</f>
        <v>6</v>
      </c>
      <c r="P103">
        <f>IF(groupAttr!N103=0,"",groupAttr!N103)</f>
        <v>6</v>
      </c>
      <c r="Q103">
        <f>IF(groupAttr!O103=0,"",groupAttr!O103)</f>
        <v>6</v>
      </c>
      <c r="R103">
        <f>IF(groupAttr!P103=0,"",groupAttr!P103)</f>
        <v>6</v>
      </c>
      <c r="S103">
        <f>IF(groupAttr!Q103=0,"",groupAttr!Q103)</f>
        <v>6</v>
      </c>
      <c r="T103" t="str">
        <f>IF(groupAttr!R103=0,"",groupAttr!R103)</f>
        <v/>
      </c>
      <c r="U103" t="str">
        <f>IF(groupAttr!S103=0,"",groupAttr!S103)</f>
        <v/>
      </c>
      <c r="V103" t="str">
        <f>IF(groupAttr!T103=0,"",groupAttr!T103)</f>
        <v/>
      </c>
      <c r="W103" t="str">
        <f>IF(groupAttr!U103=0,"",groupAttr!U103)</f>
        <v/>
      </c>
      <c r="X103" t="str">
        <f>IF(groupAttr!V103=0,"",groupAttr!V103)</f>
        <v/>
      </c>
      <c r="Y103">
        <f>IF(groupAttr!W103=0,"",groupAttr!W103)</f>
        <v>500</v>
      </c>
      <c r="Z103">
        <f>IF(groupAttr!X103=0,"",groupAttr!X103)</f>
        <v>500</v>
      </c>
      <c r="AA103" t="str">
        <f>IF(groupAttr!Y103=0,"",groupAttr!Y103)</f>
        <v/>
      </c>
      <c r="AB103" t="str">
        <f>IF(groupAttr!Z103=0,"",groupAttr!Z103)</f>
        <v/>
      </c>
      <c r="AC103" t="str">
        <f>IF(groupAttr!AA103=0,"",groupAttr!AA103)</f>
        <v/>
      </c>
      <c r="AD103" t="str">
        <f>IF(groupAttr!AB103=0,"",groupAttr!AB103)</f>
        <v/>
      </c>
      <c r="AE103" t="str">
        <f>IF(groupAttr!AC103=0,"",groupAttr!AC103)</f>
        <v/>
      </c>
      <c r="AF103" t="str">
        <f>IF(groupAttr!AD103=0,"",groupAttr!AD103)</f>
        <v/>
      </c>
      <c r="AG103" t="str">
        <f>IF(groupAttr!AE103=0,"",groupAttr!AE103)</f>
        <v/>
      </c>
      <c r="AH103" t="str">
        <f>IF(groupAttr!AF103=0,"",groupAttr!AF103)</f>
        <v/>
      </c>
      <c r="AI103" t="str">
        <f>IF(groupAttr!AG103=0,"",groupAttr!AG103)</f>
        <v/>
      </c>
      <c r="AJ103" t="str">
        <f>IF(groupAttr!AH103=0,"",groupAttr!AH103)</f>
        <v/>
      </c>
      <c r="AK103" t="str">
        <f>IF(groupAttr!AI103=0,"",groupAttr!AI103)</f>
        <v/>
      </c>
      <c r="AL103" t="str">
        <f>IF(groupAttr!AJ103=0,"",groupAttr!AJ103)</f>
        <v/>
      </c>
      <c r="AM103" t="str">
        <f>IF(groupAttr!AK103=0,"",groupAttr!AK103)</f>
        <v/>
      </c>
      <c r="AN103" t="str">
        <f>IF(groupAttr!AL103=0,"",groupAttr!AL103)</f>
        <v/>
      </c>
      <c r="AO103" t="str">
        <f>IF(groupAttr!AM103=0,"",groupAttr!AM103)</f>
        <v/>
      </c>
      <c r="AP103" t="str">
        <f>IF(groupAttr!AN103=0,"",groupAttr!AN103)</f>
        <v/>
      </c>
      <c r="AQ103" t="str">
        <f>IF(groupAttr!AO103=0,"",groupAttr!AO103)</f>
        <v/>
      </c>
      <c r="AR103" t="str">
        <f>IF(groupAttr!AP103=0,"",groupAttr!AP103)</f>
        <v/>
      </c>
      <c r="AS103" t="str">
        <f>IF(groupAttr!AQ103=0,"",groupAttr!AQ103)</f>
        <v/>
      </c>
      <c r="AT103" t="str">
        <f>IF(groupAttr!AR103=0,"",groupAttr!AR103)</f>
        <v/>
      </c>
      <c r="AU103" t="str">
        <f>IF(groupAttr!AS103=0,"",groupAttr!AS103)</f>
        <v/>
      </c>
      <c r="AV103" t="str">
        <f>IF(groupAttr!AT103=0,"",groupAttr!AT103)</f>
        <v/>
      </c>
      <c r="AW103" t="str">
        <f>IF(groupAttr!AU103=0,"",groupAttr!AU103)</f>
        <v/>
      </c>
      <c r="AX103" t="str">
        <f>IF(groupAttr!AV103=0,"",groupAttr!AV103)</f>
        <v/>
      </c>
      <c r="AY103" t="str">
        <f>IF(groupAttr!AW103=0,"",groupAttr!AW103)</f>
        <v/>
      </c>
      <c r="AZ103" t="str">
        <f>IF(groupAttr!AX103=0,"",groupAttr!AX103)</f>
        <v/>
      </c>
      <c r="BA103" t="str">
        <f>IF(groupAttr!AY103=0,"",groupAttr!AY103)</f>
        <v/>
      </c>
      <c r="BB103" t="str">
        <f>IF(groupAttr!AZ103=0,"",groupAttr!AZ103)</f>
        <v/>
      </c>
      <c r="BC103" t="str">
        <f>IF(groupAttr!BA103=0,"",groupAttr!BA103)</f>
        <v/>
      </c>
      <c r="BD103" t="str">
        <f>IF(groupAttr!BB103=0,"",groupAttr!BB103)</f>
        <v/>
      </c>
      <c r="BE103" t="str">
        <f>IF(groupAttr!BC103=0,"",groupAttr!BC103)</f>
        <v/>
      </c>
      <c r="BF103" t="str">
        <f>IF(groupAttr!BD103=0,"",groupAttr!BD103)</f>
        <v/>
      </c>
      <c r="BG103" t="str">
        <f>IF(groupAttr!BE103=0,"",groupAttr!BE103)</f>
        <v/>
      </c>
      <c r="BH103" t="str">
        <f>IF(groupAttr!BF103=0,"",groupAttr!BF103)</f>
        <v/>
      </c>
      <c r="BI103" t="str">
        <f>IF(groupAttr!BG103=0,"",groupAttr!BG103)</f>
        <v/>
      </c>
      <c r="BJ103" t="str">
        <f>IF(groupAttr!BH103=0,"",groupAttr!BH103)</f>
        <v/>
      </c>
      <c r="BK103" t="str">
        <f>IF(groupAttr!BI103=0,"",groupAttr!BI103)</f>
        <v/>
      </c>
      <c r="BL103" t="str">
        <f>IF(groupAttr!BJ103=0,"",groupAttr!BJ103)</f>
        <v/>
      </c>
      <c r="BM103" t="str">
        <f>IF(groupAttr!BK103=0,"",groupAttr!BK103)</f>
        <v/>
      </c>
      <c r="BN103" t="str">
        <f>IF(groupAttr!BL103=0,"",groupAttr!BL103)</f>
        <v/>
      </c>
    </row>
    <row r="104" spans="1:66" x14ac:dyDescent="0.2">
      <c r="A104" t="str">
        <f>IF(B104=0,"", CONCATENATE("223/",groupAttr!B104,"|",groupText!V104,"|",groupText!AA104,":\-\",D104))</f>
        <v>223/两仪|2|151/两仪の阴|151/两仪の阳:\-\250/穿戴[2]件效果\255/MaxHp:  +1000\255/MaxMp:  +1000\255/MaxHp:  +5%\255/MaxMp:  +5%\255/全属性: +5%\</v>
      </c>
      <c r="B104">
        <f>groupAttr!A104</f>
        <v>158</v>
      </c>
      <c r="C104" t="str">
        <f>groupAttr!B104</f>
        <v>两仪</v>
      </c>
      <c r="D104" t="str">
        <f>"250/穿戴["&amp;groupAttr!C104&amp;"]件效果\" &amp;E104</f>
        <v>250/穿戴[2]件效果\255/MaxHp:  +1000\255/MaxMp:  +1000\255/MaxHp:  +5%\255/MaxMp:  +5%\255/全属性: +5%\</v>
      </c>
      <c r="E104" t="s">
        <v>2020</v>
      </c>
      <c r="F104">
        <f>IF(groupAttr!D104=0,"",groupAttr!D104)</f>
        <v>10</v>
      </c>
      <c r="G104">
        <f>IF(groupAttr!E104=0,"",groupAttr!E104)</f>
        <v>10</v>
      </c>
      <c r="H104" t="str">
        <f>IF(groupAttr!F104=0,"",groupAttr!F104)</f>
        <v/>
      </c>
      <c r="I104" t="str">
        <f>IF(groupAttr!G104=0,"",groupAttr!G104)</f>
        <v/>
      </c>
      <c r="J104" t="str">
        <f>IF(groupAttr!H104=0,"",groupAttr!H104)</f>
        <v/>
      </c>
      <c r="K104" t="str">
        <f>IF(groupAttr!I104=0,"",groupAttr!I104)</f>
        <v/>
      </c>
      <c r="L104" t="str">
        <f>IF(groupAttr!J104=0,"",groupAttr!J104)</f>
        <v/>
      </c>
      <c r="M104" t="str">
        <f>IF(groupAttr!K104=0,"",groupAttr!K104)</f>
        <v/>
      </c>
      <c r="N104">
        <f>IF(groupAttr!L104=0,"",groupAttr!L104)</f>
        <v>5</v>
      </c>
      <c r="O104">
        <f>IF(groupAttr!M104=0,"",groupAttr!M104)</f>
        <v>5</v>
      </c>
      <c r="P104">
        <f>IF(groupAttr!N104=0,"",groupAttr!N104)</f>
        <v>5</v>
      </c>
      <c r="Q104">
        <f>IF(groupAttr!O104=0,"",groupAttr!O104)</f>
        <v>5</v>
      </c>
      <c r="R104">
        <f>IF(groupAttr!P104=0,"",groupAttr!P104)</f>
        <v>5</v>
      </c>
      <c r="S104">
        <f>IF(groupAttr!Q104=0,"",groupAttr!Q104)</f>
        <v>5</v>
      </c>
      <c r="T104" t="str">
        <f>IF(groupAttr!R104=0,"",groupAttr!R104)</f>
        <v/>
      </c>
      <c r="U104" t="str">
        <f>IF(groupAttr!S104=0,"",groupAttr!S104)</f>
        <v/>
      </c>
      <c r="V104" t="str">
        <f>IF(groupAttr!T104=0,"",groupAttr!T104)</f>
        <v/>
      </c>
      <c r="W104" t="str">
        <f>IF(groupAttr!U104=0,"",groupAttr!U104)</f>
        <v/>
      </c>
      <c r="X104" t="str">
        <f>IF(groupAttr!V104=0,"",groupAttr!V104)</f>
        <v/>
      </c>
      <c r="Y104">
        <f>IF(groupAttr!W104=0,"",groupAttr!W104)</f>
        <v>1000</v>
      </c>
      <c r="Z104">
        <f>IF(groupAttr!X104=0,"",groupAttr!X104)</f>
        <v>1000</v>
      </c>
      <c r="AA104" t="str">
        <f>IF(groupAttr!Y104=0,"",groupAttr!Y104)</f>
        <v/>
      </c>
      <c r="AB104" t="str">
        <f>IF(groupAttr!Z104=0,"",groupAttr!Z104)</f>
        <v/>
      </c>
      <c r="AC104" t="str">
        <f>IF(groupAttr!AA104=0,"",groupAttr!AA104)</f>
        <v/>
      </c>
      <c r="AD104" t="str">
        <f>IF(groupAttr!AB104=0,"",groupAttr!AB104)</f>
        <v/>
      </c>
      <c r="AE104" t="str">
        <f>IF(groupAttr!AC104=0,"",groupAttr!AC104)</f>
        <v/>
      </c>
      <c r="AF104" t="str">
        <f>IF(groupAttr!AD104=0,"",groupAttr!AD104)</f>
        <v/>
      </c>
      <c r="AG104" t="str">
        <f>IF(groupAttr!AE104=0,"",groupAttr!AE104)</f>
        <v/>
      </c>
      <c r="AH104" t="str">
        <f>IF(groupAttr!AF104=0,"",groupAttr!AF104)</f>
        <v/>
      </c>
      <c r="AI104" t="str">
        <f>IF(groupAttr!AG104=0,"",groupAttr!AG104)</f>
        <v/>
      </c>
      <c r="AJ104" t="str">
        <f>IF(groupAttr!AH104=0,"",groupAttr!AH104)</f>
        <v/>
      </c>
      <c r="AK104" t="str">
        <f>IF(groupAttr!AI104=0,"",groupAttr!AI104)</f>
        <v/>
      </c>
      <c r="AL104" t="str">
        <f>IF(groupAttr!AJ104=0,"",groupAttr!AJ104)</f>
        <v/>
      </c>
      <c r="AM104" t="str">
        <f>IF(groupAttr!AK104=0,"",groupAttr!AK104)</f>
        <v/>
      </c>
      <c r="AN104" t="str">
        <f>IF(groupAttr!AL104=0,"",groupAttr!AL104)</f>
        <v/>
      </c>
      <c r="AO104" t="str">
        <f>IF(groupAttr!AM104=0,"",groupAttr!AM104)</f>
        <v/>
      </c>
      <c r="AP104" t="str">
        <f>IF(groupAttr!AN104=0,"",groupAttr!AN104)</f>
        <v/>
      </c>
      <c r="AQ104" t="str">
        <f>IF(groupAttr!AO104=0,"",groupAttr!AO104)</f>
        <v/>
      </c>
      <c r="AR104" t="str">
        <f>IF(groupAttr!AP104=0,"",groupAttr!AP104)</f>
        <v/>
      </c>
      <c r="AS104" t="str">
        <f>IF(groupAttr!AQ104=0,"",groupAttr!AQ104)</f>
        <v/>
      </c>
      <c r="AT104" t="str">
        <f>IF(groupAttr!AR104=0,"",groupAttr!AR104)</f>
        <v/>
      </c>
      <c r="AU104" t="str">
        <f>IF(groupAttr!AS104=0,"",groupAttr!AS104)</f>
        <v/>
      </c>
      <c r="AV104" t="str">
        <f>IF(groupAttr!AT104=0,"",groupAttr!AT104)</f>
        <v/>
      </c>
      <c r="AW104" t="str">
        <f>IF(groupAttr!AU104=0,"",groupAttr!AU104)</f>
        <v/>
      </c>
      <c r="AX104" t="str">
        <f>IF(groupAttr!AV104=0,"",groupAttr!AV104)</f>
        <v/>
      </c>
      <c r="AY104" t="str">
        <f>IF(groupAttr!AW104=0,"",groupAttr!AW104)</f>
        <v/>
      </c>
      <c r="AZ104" t="str">
        <f>IF(groupAttr!AX104=0,"",groupAttr!AX104)</f>
        <v/>
      </c>
      <c r="BA104" t="str">
        <f>IF(groupAttr!AY104=0,"",groupAttr!AY104)</f>
        <v/>
      </c>
      <c r="BB104" t="str">
        <f>IF(groupAttr!AZ104=0,"",groupAttr!AZ104)</f>
        <v/>
      </c>
      <c r="BC104" t="str">
        <f>IF(groupAttr!BA104=0,"",groupAttr!BA104)</f>
        <v/>
      </c>
      <c r="BD104" t="str">
        <f>IF(groupAttr!BB104=0,"",groupAttr!BB104)</f>
        <v/>
      </c>
      <c r="BE104" t="str">
        <f>IF(groupAttr!BC104=0,"",groupAttr!BC104)</f>
        <v/>
      </c>
      <c r="BF104" t="str">
        <f>IF(groupAttr!BD104=0,"",groupAttr!BD104)</f>
        <v/>
      </c>
      <c r="BG104" t="str">
        <f>IF(groupAttr!BE104=0,"",groupAttr!BE104)</f>
        <v/>
      </c>
    </row>
    <row r="105" spans="1:66" x14ac:dyDescent="0.2">
      <c r="A105" t="str">
        <f>IF(B105=0,"", CONCATENATE("223/",groupAttr!B105,"|",groupText!V105,"|",groupText!AA105,":\-\",D105))</f>
        <v>223/三才|3|151/三才の天|151/三才の地|151/三才の人:\-\250/穿戴[3]件效果\255/MaxHp:  +1000\255/MaxMp:  +1000\255/MaxHp:  +5%\255/MaxMp:  +5%\255/全属性: +5%\</v>
      </c>
      <c r="B105">
        <f>groupAttr!A105</f>
        <v>159</v>
      </c>
      <c r="C105" t="str">
        <f>groupAttr!B105</f>
        <v>三才</v>
      </c>
      <c r="D105" t="str">
        <f>"250/穿戴["&amp;groupAttr!C105&amp;"]件效果\" &amp;E105</f>
        <v>250/穿戴[3]件效果\255/MaxHp:  +1000\255/MaxMp:  +1000\255/MaxHp:  +5%\255/MaxMp:  +5%\255/全属性: +5%\</v>
      </c>
      <c r="E105" t="s">
        <v>2020</v>
      </c>
      <c r="F105">
        <f>IF(groupAttr!D105=0,"",groupAttr!D105)</f>
        <v>10</v>
      </c>
      <c r="G105">
        <f>IF(groupAttr!E105=0,"",groupAttr!E105)</f>
        <v>10</v>
      </c>
      <c r="H105" t="str">
        <f>IF(groupAttr!F105=0,"",groupAttr!F105)</f>
        <v/>
      </c>
      <c r="I105" t="str">
        <f>IF(groupAttr!G105=0,"",groupAttr!G105)</f>
        <v/>
      </c>
      <c r="J105" t="str">
        <f>IF(groupAttr!H105=0,"",groupAttr!H105)</f>
        <v/>
      </c>
      <c r="K105" t="str">
        <f>IF(groupAttr!I105=0,"",groupAttr!I105)</f>
        <v/>
      </c>
      <c r="L105" t="str">
        <f>IF(groupAttr!J105=0,"",groupAttr!J105)</f>
        <v/>
      </c>
      <c r="M105" t="str">
        <f>IF(groupAttr!K105=0,"",groupAttr!K105)</f>
        <v/>
      </c>
      <c r="N105">
        <f>IF(groupAttr!L105=0,"",groupAttr!L105)</f>
        <v>5</v>
      </c>
      <c r="O105">
        <f>IF(groupAttr!M105=0,"",groupAttr!M105)</f>
        <v>5</v>
      </c>
      <c r="P105">
        <f>IF(groupAttr!N105=0,"",groupAttr!N105)</f>
        <v>5</v>
      </c>
      <c r="Q105">
        <f>IF(groupAttr!O105=0,"",groupAttr!O105)</f>
        <v>5</v>
      </c>
      <c r="R105">
        <f>IF(groupAttr!P105=0,"",groupAttr!P105)</f>
        <v>5</v>
      </c>
      <c r="S105">
        <f>IF(groupAttr!Q105=0,"",groupAttr!Q105)</f>
        <v>5</v>
      </c>
      <c r="T105" t="str">
        <f>IF(groupAttr!R105=0,"",groupAttr!R105)</f>
        <v/>
      </c>
      <c r="U105" t="str">
        <f>IF(groupAttr!S105=0,"",groupAttr!S105)</f>
        <v/>
      </c>
      <c r="V105" t="str">
        <f>IF(groupAttr!T105=0,"",groupAttr!T105)</f>
        <v/>
      </c>
      <c r="W105" t="str">
        <f>IF(groupAttr!U105=0,"",groupAttr!U105)</f>
        <v/>
      </c>
      <c r="X105" t="str">
        <f>IF(groupAttr!V105=0,"",groupAttr!V105)</f>
        <v/>
      </c>
      <c r="Y105">
        <f>IF(groupAttr!W105=0,"",groupAttr!W105)</f>
        <v>1000</v>
      </c>
      <c r="Z105">
        <f>IF(groupAttr!X105=0,"",groupAttr!X105)</f>
        <v>1000</v>
      </c>
      <c r="AA105" t="str">
        <f>IF(groupAttr!Y105=0,"",groupAttr!Y105)</f>
        <v/>
      </c>
      <c r="AB105" t="str">
        <f>IF(groupAttr!Z105=0,"",groupAttr!Z105)</f>
        <v/>
      </c>
      <c r="AC105" t="str">
        <f>IF(groupAttr!AA105=0,"",groupAttr!AA105)</f>
        <v/>
      </c>
      <c r="AD105" t="str">
        <f>IF(groupAttr!AB105=0,"",groupAttr!AB105)</f>
        <v/>
      </c>
      <c r="AE105" t="str">
        <f>IF(groupAttr!AC105=0,"",groupAttr!AC105)</f>
        <v/>
      </c>
      <c r="AF105" t="str">
        <f>IF(groupAttr!AD105=0,"",groupAttr!AD105)</f>
        <v/>
      </c>
      <c r="AG105" t="str">
        <f>IF(groupAttr!AE105=0,"",groupAttr!AE105)</f>
        <v/>
      </c>
      <c r="AH105" t="str">
        <f>IF(groupAttr!AF105=0,"",groupAttr!AF105)</f>
        <v/>
      </c>
      <c r="AI105" t="str">
        <f>IF(groupAttr!AG105=0,"",groupAttr!AG105)</f>
        <v/>
      </c>
      <c r="AJ105" t="str">
        <f>IF(groupAttr!AH105=0,"",groupAttr!AH105)</f>
        <v/>
      </c>
      <c r="AK105" t="str">
        <f>IF(groupAttr!AI105=0,"",groupAttr!AI105)</f>
        <v/>
      </c>
      <c r="AL105" t="str">
        <f>IF(groupAttr!AJ105=0,"",groupAttr!AJ105)</f>
        <v/>
      </c>
      <c r="AM105" t="str">
        <f>IF(groupAttr!AK105=0,"",groupAttr!AK105)</f>
        <v/>
      </c>
      <c r="AN105" t="str">
        <f>IF(groupAttr!AL105=0,"",groupAttr!AL105)</f>
        <v/>
      </c>
      <c r="AO105" t="str">
        <f>IF(groupAttr!AM105=0,"",groupAttr!AM105)</f>
        <v/>
      </c>
      <c r="AP105" t="str">
        <f>IF(groupAttr!AN105=0,"",groupAttr!AN105)</f>
        <v/>
      </c>
      <c r="AQ105" t="str">
        <f>IF(groupAttr!AO105=0,"",groupAttr!AO105)</f>
        <v/>
      </c>
      <c r="AR105" t="str">
        <f>IF(groupAttr!AP105=0,"",groupAttr!AP105)</f>
        <v/>
      </c>
      <c r="AS105" t="str">
        <f>IF(groupAttr!AQ105=0,"",groupAttr!AQ105)</f>
        <v/>
      </c>
      <c r="AT105" t="str">
        <f>IF(groupAttr!AR105=0,"",groupAttr!AR105)</f>
        <v/>
      </c>
      <c r="AU105" t="str">
        <f>IF(groupAttr!AS105=0,"",groupAttr!AS105)</f>
        <v/>
      </c>
      <c r="AV105" t="str">
        <f>IF(groupAttr!AT105=0,"",groupAttr!AT105)</f>
        <v/>
      </c>
      <c r="AW105" t="str">
        <f>IF(groupAttr!AU105=0,"",groupAttr!AU105)</f>
        <v/>
      </c>
      <c r="AX105" t="str">
        <f>IF(groupAttr!AV105=0,"",groupAttr!AV105)</f>
        <v/>
      </c>
      <c r="AY105" t="str">
        <f>IF(groupAttr!AW105=0,"",groupAttr!AW105)</f>
        <v/>
      </c>
      <c r="AZ105" t="str">
        <f>IF(groupAttr!AX105=0,"",groupAttr!AX105)</f>
        <v/>
      </c>
      <c r="BA105" t="str">
        <f>IF(groupAttr!AY105=0,"",groupAttr!AY105)</f>
        <v/>
      </c>
      <c r="BB105" t="str">
        <f>IF(groupAttr!AZ105=0,"",groupAttr!AZ105)</f>
        <v/>
      </c>
      <c r="BC105" t="str">
        <f>IF(groupAttr!BA105=0,"",groupAttr!BA105)</f>
        <v/>
      </c>
      <c r="BD105" t="str">
        <f>IF(groupAttr!BB105=0,"",groupAttr!BB105)</f>
        <v/>
      </c>
      <c r="BE105" t="str">
        <f>IF(groupAttr!BC105=0,"",groupAttr!BC105)</f>
        <v/>
      </c>
      <c r="BF105" t="str">
        <f>IF(groupAttr!BD105=0,"",groupAttr!BD105)</f>
        <v/>
      </c>
      <c r="BG105" t="str">
        <f>IF(groupAttr!BE105=0,"",groupAttr!BE105)</f>
        <v/>
      </c>
    </row>
    <row r="106" spans="1:66" x14ac:dyDescent="0.2">
      <c r="A106" t="str">
        <f>IF(B106=0,"", CONCATENATE("223/",groupAttr!B106,"|",groupText!V106,"|",groupText!AA106,":\-\",D106,D107))</f>
        <v>223/四象|4|151/四象の青龙|151/四象の白虎|151/四象の朱雀|151/四象の玄武:\-\250/穿戴[3]件效果\255/MaxHp:  +1000\255/MaxMp:  +1000\255/全属性: +6%\250/穿戴[4]件效果\255/MaxHp:  +10%\255/MaxMp:  +10%\255/全属性: +60\</v>
      </c>
      <c r="B106">
        <f>groupAttr!A106</f>
        <v>160</v>
      </c>
      <c r="C106" t="str">
        <f>groupAttr!B106</f>
        <v>四象</v>
      </c>
      <c r="D106" t="str">
        <f>"250/穿戴["&amp;groupAttr!C106&amp;"]件效果\" &amp;E106</f>
        <v>250/穿戴[3]件效果\255/MaxHp:  +1000\255/MaxMp:  +1000\255/全属性: +6%\</v>
      </c>
      <c r="E106" t="s">
        <v>2021</v>
      </c>
      <c r="F106" t="str">
        <f>IF(groupAttr!D106=0,"",groupAttr!D106)</f>
        <v/>
      </c>
      <c r="G106" t="str">
        <f>IF(groupAttr!E106=0,"",groupAttr!E106)</f>
        <v/>
      </c>
      <c r="H106" t="str">
        <f>IF(groupAttr!F106=0,"",groupAttr!F106)</f>
        <v/>
      </c>
      <c r="I106" t="str">
        <f>IF(groupAttr!G106=0,"",groupAttr!G106)</f>
        <v/>
      </c>
      <c r="J106" t="str">
        <f>IF(groupAttr!H106=0,"",groupAttr!H106)</f>
        <v/>
      </c>
      <c r="K106" t="str">
        <f>IF(groupAttr!I106=0,"",groupAttr!I106)</f>
        <v/>
      </c>
      <c r="L106" t="str">
        <f>IF(groupAttr!J106=0,"",groupAttr!J106)</f>
        <v/>
      </c>
      <c r="M106" t="str">
        <f>IF(groupAttr!K106=0,"",groupAttr!K106)</f>
        <v/>
      </c>
      <c r="N106">
        <f>IF(groupAttr!L106=0,"",groupAttr!L106)</f>
        <v>5</v>
      </c>
      <c r="O106">
        <f>IF(groupAttr!M106=0,"",groupAttr!M106)</f>
        <v>5</v>
      </c>
      <c r="P106">
        <f>IF(groupAttr!N106=0,"",groupAttr!N106)</f>
        <v>5</v>
      </c>
      <c r="Q106">
        <f>IF(groupAttr!O106=0,"",groupAttr!O106)</f>
        <v>5</v>
      </c>
      <c r="R106">
        <f>IF(groupAttr!P106=0,"",groupAttr!P106)</f>
        <v>5</v>
      </c>
      <c r="S106">
        <f>IF(groupAttr!Q106=0,"",groupAttr!Q106)</f>
        <v>5</v>
      </c>
      <c r="T106" t="str">
        <f>IF(groupAttr!R106=0,"",groupAttr!R106)</f>
        <v/>
      </c>
      <c r="U106" t="str">
        <f>IF(groupAttr!S106=0,"",groupAttr!S106)</f>
        <v/>
      </c>
      <c r="V106" t="str">
        <f>IF(groupAttr!T106=0,"",groupAttr!T106)</f>
        <v/>
      </c>
      <c r="W106" t="str">
        <f>IF(groupAttr!U106=0,"",groupAttr!U106)</f>
        <v/>
      </c>
      <c r="X106" t="str">
        <f>IF(groupAttr!V106=0,"",groupAttr!V106)</f>
        <v/>
      </c>
      <c r="Y106">
        <f>IF(groupAttr!W106=0,"",groupAttr!W106)</f>
        <v>1000</v>
      </c>
      <c r="Z106">
        <f>IF(groupAttr!X106=0,"",groupAttr!X106)</f>
        <v>1000</v>
      </c>
      <c r="AA106" t="str">
        <f>IF(groupAttr!Y106=0,"",groupAttr!Y106)</f>
        <v/>
      </c>
      <c r="AB106" t="str">
        <f>IF(groupAttr!Z106=0,"",groupAttr!Z106)</f>
        <v/>
      </c>
      <c r="AC106" t="str">
        <f>IF(groupAttr!AA106=0,"",groupAttr!AA106)</f>
        <v/>
      </c>
      <c r="AD106" t="str">
        <f>IF(groupAttr!AB106=0,"",groupAttr!AB106)</f>
        <v/>
      </c>
      <c r="AE106" t="str">
        <f>IF(groupAttr!AC106=0,"",groupAttr!AC106)</f>
        <v/>
      </c>
      <c r="AF106" t="str">
        <f>IF(groupAttr!AD106=0,"",groupAttr!AD106)</f>
        <v/>
      </c>
      <c r="AG106" t="str">
        <f>IF(groupAttr!AE106=0,"",groupAttr!AE106)</f>
        <v/>
      </c>
      <c r="AH106" t="str">
        <f>IF(groupAttr!AF106=0,"",groupAttr!AF106)</f>
        <v/>
      </c>
      <c r="AI106" t="str">
        <f>IF(groupAttr!AG106=0,"",groupAttr!AG106)</f>
        <v/>
      </c>
      <c r="AJ106" t="str">
        <f>IF(groupAttr!AH106=0,"",groupAttr!AH106)</f>
        <v/>
      </c>
      <c r="AK106" t="str">
        <f>IF(groupAttr!AI106=0,"",groupAttr!AI106)</f>
        <v/>
      </c>
      <c r="AL106" t="str">
        <f>IF(groupAttr!AJ106=0,"",groupAttr!AJ106)</f>
        <v/>
      </c>
      <c r="AM106" t="str">
        <f>IF(groupAttr!AK106=0,"",groupAttr!AK106)</f>
        <v/>
      </c>
      <c r="AN106" t="str">
        <f>IF(groupAttr!AL106=0,"",groupAttr!AL106)</f>
        <v/>
      </c>
      <c r="AO106" t="str">
        <f>IF(groupAttr!AM106=0,"",groupAttr!AM106)</f>
        <v/>
      </c>
      <c r="AP106" t="str">
        <f>IF(groupAttr!AN106=0,"",groupAttr!AN106)</f>
        <v/>
      </c>
      <c r="AQ106" t="str">
        <f>IF(groupAttr!AO106=0,"",groupAttr!AO106)</f>
        <v/>
      </c>
      <c r="AR106" t="str">
        <f>IF(groupAttr!AP106=0,"",groupAttr!AP106)</f>
        <v/>
      </c>
      <c r="AS106" t="str">
        <f>IF(groupAttr!AQ106=0,"",groupAttr!AQ106)</f>
        <v/>
      </c>
      <c r="AT106" t="str">
        <f>IF(groupAttr!AR106=0,"",groupAttr!AR106)</f>
        <v/>
      </c>
      <c r="AU106" t="str">
        <f>IF(groupAttr!AS106=0,"",groupAttr!AS106)</f>
        <v/>
      </c>
      <c r="AV106" t="str">
        <f>IF(groupAttr!AT106=0,"",groupAttr!AT106)</f>
        <v/>
      </c>
      <c r="AW106" t="str">
        <f>IF(groupAttr!AU106=0,"",groupAttr!AU106)</f>
        <v/>
      </c>
      <c r="AX106" t="str">
        <f>IF(groupAttr!AV106=0,"",groupAttr!AV106)</f>
        <v/>
      </c>
      <c r="AY106" t="str">
        <f>IF(groupAttr!AW106=0,"",groupAttr!AW106)</f>
        <v/>
      </c>
      <c r="AZ106" t="str">
        <f>IF(groupAttr!AX106=0,"",groupAttr!AX106)</f>
        <v/>
      </c>
      <c r="BA106" t="str">
        <f>IF(groupAttr!AY106=0,"",groupAttr!AY106)</f>
        <v/>
      </c>
      <c r="BB106" t="str">
        <f>IF(groupAttr!AZ106=0,"",groupAttr!AZ106)</f>
        <v/>
      </c>
      <c r="BC106" t="str">
        <f>IF(groupAttr!BA106=0,"",groupAttr!BA106)</f>
        <v/>
      </c>
      <c r="BD106" t="str">
        <f>IF(groupAttr!BB106=0,"",groupAttr!BB106)</f>
        <v/>
      </c>
      <c r="BE106" t="str">
        <f>IF(groupAttr!BC106=0,"",groupAttr!BC106)</f>
        <v/>
      </c>
      <c r="BF106" t="str">
        <f>IF(groupAttr!BD106=0,"",groupAttr!BD106)</f>
        <v/>
      </c>
      <c r="BG106" t="str">
        <f>IF(groupAttr!BE106=0,"",groupAttr!BE106)</f>
        <v/>
      </c>
    </row>
    <row r="107" spans="1:66" x14ac:dyDescent="0.2">
      <c r="A107" t="str">
        <f>IF(B107=0,"", CONCATENATE("223/",groupAttr!B107,"|",groupText!V107,"|",groupText!AA107,":\-\",D107,D108,D109))</f>
        <v/>
      </c>
      <c r="B107">
        <v>0</v>
      </c>
      <c r="C107" t="str">
        <f>groupAttr!B107</f>
        <v>四象</v>
      </c>
      <c r="D107" t="str">
        <f>"250/穿戴["&amp;groupAttr!C107&amp;"]件效果\" &amp;E107</f>
        <v>250/穿戴[4]件效果\255/MaxHp:  +10%\255/MaxMp:  +10%\255/全属性: +60\</v>
      </c>
      <c r="E107" t="s">
        <v>2022</v>
      </c>
      <c r="F107">
        <f>IF(groupAttr!D107=0,"",groupAttr!D107)</f>
        <v>10</v>
      </c>
      <c r="G107">
        <f>IF(groupAttr!E107=0,"",groupAttr!E107)</f>
        <v>10</v>
      </c>
      <c r="H107" t="str">
        <f>IF(groupAttr!F107=0,"",groupAttr!F107)</f>
        <v/>
      </c>
      <c r="I107" t="str">
        <f>IF(groupAttr!G107=0,"",groupAttr!G107)</f>
        <v/>
      </c>
      <c r="J107" t="str">
        <f>IF(groupAttr!H107=0,"",groupAttr!H107)</f>
        <v/>
      </c>
      <c r="K107" t="str">
        <f>IF(groupAttr!I107=0,"",groupAttr!I107)</f>
        <v/>
      </c>
      <c r="L107" t="str">
        <f>IF(groupAttr!J107=0,"",groupAttr!J107)</f>
        <v/>
      </c>
      <c r="M107" t="str">
        <f>IF(groupAttr!K107=0,"",groupAttr!K107)</f>
        <v/>
      </c>
      <c r="N107" t="str">
        <f>IF(groupAttr!L107=0,"",groupAttr!L107)</f>
        <v/>
      </c>
      <c r="O107" t="str">
        <f>IF(groupAttr!M107=0,"",groupAttr!M107)</f>
        <v/>
      </c>
      <c r="P107" t="str">
        <f>IF(groupAttr!N107=0,"",groupAttr!N107)</f>
        <v/>
      </c>
      <c r="Q107" t="str">
        <f>IF(groupAttr!O107=0,"",groupAttr!O107)</f>
        <v/>
      </c>
      <c r="R107" t="str">
        <f>IF(groupAttr!P107=0,"",groupAttr!P107)</f>
        <v/>
      </c>
      <c r="S107" t="str">
        <f>IF(groupAttr!Q107=0,"",groupAttr!Q107)</f>
        <v/>
      </c>
      <c r="T107" t="str">
        <f>IF(groupAttr!R107=0,"",groupAttr!R107)</f>
        <v/>
      </c>
      <c r="U107" t="str">
        <f>IF(groupAttr!S107=0,"",groupAttr!S107)</f>
        <v/>
      </c>
      <c r="V107" t="str">
        <f>IF(groupAttr!T107=0,"",groupAttr!T107)</f>
        <v/>
      </c>
      <c r="W107" t="str">
        <f>IF(groupAttr!U107=0,"",groupAttr!U107)</f>
        <v/>
      </c>
      <c r="X107" t="str">
        <f>IF(groupAttr!V107=0,"",groupAttr!V107)</f>
        <v/>
      </c>
      <c r="Y107" t="str">
        <f>IF(groupAttr!W107=0,"",groupAttr!W107)</f>
        <v/>
      </c>
      <c r="Z107" t="str">
        <f>IF(groupAttr!X107=0,"",groupAttr!X107)</f>
        <v/>
      </c>
      <c r="AA107" t="str">
        <f>IF(groupAttr!Y107=0,"",groupAttr!Y107)</f>
        <v/>
      </c>
      <c r="AB107" t="str">
        <f>IF(groupAttr!Z107=0,"",groupAttr!Z107)</f>
        <v/>
      </c>
      <c r="AC107" t="str">
        <f>IF(groupAttr!AA107=0,"",groupAttr!AA107)</f>
        <v/>
      </c>
      <c r="AD107" t="str">
        <f>IF(groupAttr!AB107=0,"",groupAttr!AB107)</f>
        <v/>
      </c>
      <c r="AE107" t="str">
        <f>IF(groupAttr!AC107=0,"",groupAttr!AC107)</f>
        <v/>
      </c>
      <c r="AF107" t="str">
        <f>IF(groupAttr!AD107=0,"",groupAttr!AD107)</f>
        <v/>
      </c>
      <c r="AG107">
        <f>IF(groupAttr!AE107=0,"",groupAttr!AE107)</f>
        <v>60</v>
      </c>
      <c r="AH107">
        <f>IF(groupAttr!AF107=0,"",groupAttr!AF107)</f>
        <v>60</v>
      </c>
      <c r="AI107">
        <f>IF(groupAttr!AG107=0,"",groupAttr!AG107)</f>
        <v>60</v>
      </c>
      <c r="AJ107">
        <f>IF(groupAttr!AH107=0,"",groupAttr!AH107)</f>
        <v>60</v>
      </c>
      <c r="AK107">
        <f>IF(groupAttr!AI107=0,"",groupAttr!AI107)</f>
        <v>60</v>
      </c>
      <c r="AL107">
        <f>IF(groupAttr!AJ107=0,"",groupAttr!AJ107)</f>
        <v>60</v>
      </c>
      <c r="AM107" t="str">
        <f>IF(groupAttr!AK107=0,"",groupAttr!AK107)</f>
        <v/>
      </c>
      <c r="AN107" t="str">
        <f>IF(groupAttr!AL107=0,"",groupAttr!AL107)</f>
        <v/>
      </c>
      <c r="AO107" t="str">
        <f>IF(groupAttr!AM107=0,"",groupAttr!AM107)</f>
        <v/>
      </c>
      <c r="AP107" t="str">
        <f>IF(groupAttr!AN107=0,"",groupAttr!AN107)</f>
        <v/>
      </c>
      <c r="AQ107" t="str">
        <f>IF(groupAttr!AO107=0,"",groupAttr!AO107)</f>
        <v/>
      </c>
      <c r="AR107" t="str">
        <f>IF(groupAttr!AP107=0,"",groupAttr!AP107)</f>
        <v/>
      </c>
      <c r="AS107" t="str">
        <f>IF(groupAttr!AQ107=0,"",groupAttr!AQ107)</f>
        <v/>
      </c>
      <c r="AT107" t="str">
        <f>IF(groupAttr!AR107=0,"",groupAttr!AR107)</f>
        <v/>
      </c>
      <c r="AU107" t="str">
        <f>IF(groupAttr!AS107=0,"",groupAttr!AS107)</f>
        <v/>
      </c>
      <c r="AV107" t="str">
        <f>IF(groupAttr!AT107=0,"",groupAttr!AT107)</f>
        <v/>
      </c>
      <c r="AW107" t="str">
        <f>IF(groupAttr!AU107=0,"",groupAttr!AU107)</f>
        <v/>
      </c>
      <c r="AX107" t="str">
        <f>IF(groupAttr!AV107=0,"",groupAttr!AV107)</f>
        <v/>
      </c>
      <c r="AY107" t="str">
        <f>IF(groupAttr!AW107=0,"",groupAttr!AW107)</f>
        <v/>
      </c>
      <c r="AZ107" t="str">
        <f>IF(groupAttr!AX107=0,"",groupAttr!AX107)</f>
        <v/>
      </c>
      <c r="BA107" t="str">
        <f>IF(groupAttr!AY107=0,"",groupAttr!AY107)</f>
        <v/>
      </c>
      <c r="BB107" t="str">
        <f>IF(groupAttr!AZ107=0,"",groupAttr!AZ107)</f>
        <v/>
      </c>
      <c r="BC107" t="str">
        <f>IF(groupAttr!BA107=0,"",groupAttr!BA107)</f>
        <v/>
      </c>
      <c r="BD107" t="str">
        <f>IF(groupAttr!BB107=0,"",groupAttr!BB107)</f>
        <v/>
      </c>
      <c r="BE107" t="str">
        <f>IF(groupAttr!BC107=0,"",groupAttr!BC107)</f>
        <v/>
      </c>
      <c r="BF107" t="str">
        <f>IF(groupAttr!BD107=0,"",groupAttr!BD107)</f>
        <v/>
      </c>
      <c r="BG107" t="str">
        <f>IF(groupAttr!BE107=0,"",groupAttr!BE107)</f>
        <v/>
      </c>
    </row>
    <row r="108" spans="1:66" x14ac:dyDescent="0.2">
      <c r="A108" t="str">
        <f>IF(B108=0,"", CONCATENATE("223/",groupAttr!B108,"|",groupText!V108,"|",groupText!AA108,":\-\",D108))</f>
        <v>223/太初|1|151/太初:\-\250/穿戴[1]件效果\255/MaxHp:  +5%\255/MaxMp:  +5%\255/全属性: +5%\</v>
      </c>
      <c r="B108">
        <f>groupAttr!A108</f>
        <v>161</v>
      </c>
      <c r="C108" t="str">
        <f>groupAttr!B108</f>
        <v>太初</v>
      </c>
      <c r="D108" t="str">
        <f>"250/穿戴["&amp;groupAttr!C108&amp;"]件效果\" &amp;E108</f>
        <v>250/穿戴[1]件效果\255/MaxHp:  +5%\255/MaxMp:  +5%\255/全属性: +5%\</v>
      </c>
      <c r="E108" t="s">
        <v>2023</v>
      </c>
      <c r="F108">
        <f>IF(groupAttr!D108=0,"",groupAttr!D108)</f>
        <v>5</v>
      </c>
      <c r="G108">
        <f>IF(groupAttr!E108=0,"",groupAttr!E108)</f>
        <v>5</v>
      </c>
      <c r="H108" t="str">
        <f>IF(groupAttr!F108=0,"",groupAttr!F108)</f>
        <v/>
      </c>
      <c r="I108" t="str">
        <f>IF(groupAttr!G108=0,"",groupAttr!G108)</f>
        <v/>
      </c>
      <c r="J108" t="str">
        <f>IF(groupAttr!H108=0,"",groupAttr!H108)</f>
        <v/>
      </c>
      <c r="K108" t="str">
        <f>IF(groupAttr!I108=0,"",groupAttr!I108)</f>
        <v/>
      </c>
      <c r="L108" t="str">
        <f>IF(groupAttr!J108=0,"",groupAttr!J108)</f>
        <v/>
      </c>
      <c r="M108" t="str">
        <f>IF(groupAttr!K108=0,"",groupAttr!K108)</f>
        <v/>
      </c>
      <c r="N108">
        <f>IF(groupAttr!L108=0,"",groupAttr!L108)</f>
        <v>5</v>
      </c>
      <c r="O108">
        <f>IF(groupAttr!M108=0,"",groupAttr!M108)</f>
        <v>5</v>
      </c>
      <c r="P108">
        <f>IF(groupAttr!N108=0,"",groupAttr!N108)</f>
        <v>5</v>
      </c>
      <c r="Q108">
        <f>IF(groupAttr!O108=0,"",groupAttr!O108)</f>
        <v>5</v>
      </c>
      <c r="R108">
        <f>IF(groupAttr!P108=0,"",groupAttr!P108)</f>
        <v>5</v>
      </c>
      <c r="S108">
        <f>IF(groupAttr!Q108=0,"",groupAttr!Q108)</f>
        <v>5</v>
      </c>
      <c r="T108" t="str">
        <f>IF(groupAttr!R108=0,"",groupAttr!R108)</f>
        <v/>
      </c>
      <c r="U108" t="str">
        <f>IF(groupAttr!S108=0,"",groupAttr!S108)</f>
        <v/>
      </c>
      <c r="V108" t="str">
        <f>IF(groupAttr!T108=0,"",groupAttr!T108)</f>
        <v/>
      </c>
      <c r="W108" t="str">
        <f>IF(groupAttr!U108=0,"",groupAttr!U108)</f>
        <v/>
      </c>
      <c r="X108" t="str">
        <f>IF(groupAttr!V108=0,"",groupAttr!V108)</f>
        <v/>
      </c>
      <c r="Y108" t="str">
        <f>IF(groupAttr!W108=0,"",groupAttr!W108)</f>
        <v/>
      </c>
      <c r="Z108" t="str">
        <f>IF(groupAttr!X108=0,"",groupAttr!X108)</f>
        <v/>
      </c>
      <c r="AA108" t="str">
        <f>IF(groupAttr!Y108=0,"",groupAttr!Y108)</f>
        <v/>
      </c>
      <c r="AB108" t="str">
        <f>IF(groupAttr!Z108=0,"",groupAttr!Z108)</f>
        <v/>
      </c>
      <c r="AC108" t="str">
        <f>IF(groupAttr!AA108=0,"",groupAttr!AA108)</f>
        <v/>
      </c>
      <c r="AD108" t="str">
        <f>IF(groupAttr!AB108=0,"",groupAttr!AB108)</f>
        <v/>
      </c>
      <c r="AE108" t="str">
        <f>IF(groupAttr!AC108=0,"",groupAttr!AC108)</f>
        <v/>
      </c>
      <c r="AF108" t="str">
        <f>IF(groupAttr!AD108=0,"",groupAttr!AD108)</f>
        <v/>
      </c>
      <c r="AG108" t="str">
        <f>IF(groupAttr!AE108=0,"",groupAttr!AE108)</f>
        <v/>
      </c>
      <c r="AH108" t="str">
        <f>IF(groupAttr!AF108=0,"",groupAttr!AF108)</f>
        <v/>
      </c>
      <c r="AI108" t="str">
        <f>IF(groupAttr!AG108=0,"",groupAttr!AG108)</f>
        <v/>
      </c>
      <c r="AJ108" t="str">
        <f>IF(groupAttr!AH108=0,"",groupAttr!AH108)</f>
        <v/>
      </c>
      <c r="AK108" t="str">
        <f>IF(groupAttr!AI108=0,"",groupAttr!AI108)</f>
        <v/>
      </c>
      <c r="AL108" t="str">
        <f>IF(groupAttr!AJ108=0,"",groupAttr!AJ108)</f>
        <v/>
      </c>
      <c r="AM108" t="str">
        <f>IF(groupAttr!AK108=0,"",groupAttr!AK108)</f>
        <v/>
      </c>
      <c r="AN108" t="str">
        <f>IF(groupAttr!AL108=0,"",groupAttr!AL108)</f>
        <v/>
      </c>
      <c r="AO108" t="str">
        <f>IF(groupAttr!AM108=0,"",groupAttr!AM108)</f>
        <v/>
      </c>
      <c r="AP108" t="str">
        <f>IF(groupAttr!AN108=0,"",groupAttr!AN108)</f>
        <v/>
      </c>
      <c r="AQ108" t="str">
        <f>IF(groupAttr!AO108=0,"",groupAttr!AO108)</f>
        <v/>
      </c>
      <c r="AR108" t="str">
        <f>IF(groupAttr!AP108=0,"",groupAttr!AP108)</f>
        <v/>
      </c>
      <c r="AS108" t="str">
        <f>IF(groupAttr!AQ108=0,"",groupAttr!AQ108)</f>
        <v/>
      </c>
      <c r="AT108" t="str">
        <f>IF(groupAttr!AR108=0,"",groupAttr!AR108)</f>
        <v/>
      </c>
      <c r="AU108" t="str">
        <f>IF(groupAttr!AS108=0,"",groupAttr!AS108)</f>
        <v/>
      </c>
      <c r="AV108" t="str">
        <f>IF(groupAttr!AT108=0,"",groupAttr!AT108)</f>
        <v/>
      </c>
      <c r="AW108" t="str">
        <f>IF(groupAttr!AU108=0,"",groupAttr!AU108)</f>
        <v/>
      </c>
      <c r="AX108" t="str">
        <f>IF(groupAttr!AV108=0,"",groupAttr!AV108)</f>
        <v/>
      </c>
      <c r="AY108" t="str">
        <f>IF(groupAttr!AW108=0,"",groupAttr!AW108)</f>
        <v/>
      </c>
      <c r="AZ108" t="str">
        <f>IF(groupAttr!AX108=0,"",groupAttr!AX108)</f>
        <v/>
      </c>
      <c r="BA108" t="str">
        <f>IF(groupAttr!AY108=0,"",groupAttr!AY108)</f>
        <v/>
      </c>
      <c r="BB108" t="str">
        <f>IF(groupAttr!AZ108=0,"",groupAttr!AZ108)</f>
        <v/>
      </c>
      <c r="BC108" t="str">
        <f>IF(groupAttr!BA108=0,"",groupAttr!BA108)</f>
        <v/>
      </c>
      <c r="BD108" t="str">
        <f>IF(groupAttr!BB108=0,"",groupAttr!BB108)</f>
        <v/>
      </c>
      <c r="BE108" t="str">
        <f>IF(groupAttr!BC108=0,"",groupAttr!BC108)</f>
        <v/>
      </c>
      <c r="BF108" t="str">
        <f>IF(groupAttr!BD108=0,"",groupAttr!BD108)</f>
        <v/>
      </c>
      <c r="BG108" t="str">
        <f>IF(groupAttr!BE108=0,"",groupAttr!BE108)</f>
        <v/>
      </c>
    </row>
    <row r="109" spans="1:66" x14ac:dyDescent="0.2">
      <c r="A109" t="str">
        <f>IF(B109=0,"", CONCATENATE("223/",groupAttr!B109,"|",groupText!V109,"|",groupText!AA109,":\-\",D109,D110,D111))</f>
        <v>223/神佑|12|151/子鼠神佑|151/丑牛神佑|151/寅虎神佑|151/卯兔神佑|151/辰龙神佑|151/巳蛇神佑|151/午马神佑|151/未羊神佑|151/申猴神佑|151/酉鸡神佑|151/戌狗神佑|151/亥猪神佑:\-\250/穿戴[4]件效果\255/MaxHp:    +5%\255/MaxMp:    +5%\250/穿戴[9]件效果\255/全属性:   +3%\250/穿戴[12]件效果\255/全属性:   +5%\255/魔法躲避: +20%\255/毒物躲避: +30%\255/中毒恢复: +30%\</v>
      </c>
      <c r="B109">
        <f>groupAttr!A109</f>
        <v>162</v>
      </c>
      <c r="C109" t="str">
        <f>groupAttr!B109</f>
        <v>神佑</v>
      </c>
      <c r="D109" t="str">
        <f>"250/穿戴["&amp;groupAttr!C109&amp;"]件效果\" &amp;E109</f>
        <v>250/穿戴[4]件效果\255/MaxHp:    +5%\255/MaxMp:    +5%\</v>
      </c>
      <c r="E109" t="s">
        <v>2066</v>
      </c>
      <c r="F109">
        <f>IF(groupAttr!D109=0,"",groupAttr!D109)</f>
        <v>5</v>
      </c>
      <c r="G109">
        <f>IF(groupAttr!E109=0,"",groupAttr!E109)</f>
        <v>5</v>
      </c>
      <c r="H109" t="str">
        <f>IF(groupAttr!F109=0,"",groupAttr!F109)</f>
        <v/>
      </c>
      <c r="I109" t="str">
        <f>IF(groupAttr!G109=0,"",groupAttr!G109)</f>
        <v/>
      </c>
      <c r="J109" t="str">
        <f>IF(groupAttr!H109=0,"",groupAttr!H109)</f>
        <v/>
      </c>
      <c r="K109" t="str">
        <f>IF(groupAttr!I109=0,"",groupAttr!I109)</f>
        <v/>
      </c>
      <c r="L109" t="str">
        <f>IF(groupAttr!J109=0,"",groupAttr!J109)</f>
        <v/>
      </c>
      <c r="M109" t="str">
        <f>IF(groupAttr!K109=0,"",groupAttr!K109)</f>
        <v/>
      </c>
      <c r="N109" t="str">
        <f>IF(groupAttr!L109=0,"",groupAttr!L109)</f>
        <v/>
      </c>
      <c r="O109" t="str">
        <f>IF(groupAttr!M109=0,"",groupAttr!M109)</f>
        <v/>
      </c>
      <c r="P109" t="str">
        <f>IF(groupAttr!N109=0,"",groupAttr!N109)</f>
        <v/>
      </c>
      <c r="Q109" t="str">
        <f>IF(groupAttr!O109=0,"",groupAttr!O109)</f>
        <v/>
      </c>
      <c r="R109" t="str">
        <f>IF(groupAttr!P109=0,"",groupAttr!P109)</f>
        <v/>
      </c>
      <c r="S109" t="str">
        <f>IF(groupAttr!Q109=0,"",groupAttr!Q109)</f>
        <v/>
      </c>
      <c r="T109" t="str">
        <f>IF(groupAttr!R109=0,"",groupAttr!R109)</f>
        <v/>
      </c>
      <c r="U109" t="str">
        <f>IF(groupAttr!S109=0,"",groupAttr!S109)</f>
        <v/>
      </c>
      <c r="V109" t="str">
        <f>IF(groupAttr!T109=0,"",groupAttr!T109)</f>
        <v/>
      </c>
      <c r="W109" t="str">
        <f>IF(groupAttr!U109=0,"",groupAttr!U109)</f>
        <v/>
      </c>
      <c r="X109" t="str">
        <f>IF(groupAttr!V109=0,"",groupAttr!V109)</f>
        <v/>
      </c>
      <c r="Y109" t="str">
        <f>IF(groupAttr!W109=0,"",groupAttr!W109)</f>
        <v/>
      </c>
      <c r="Z109" t="str">
        <f>IF(groupAttr!X109=0,"",groupAttr!X109)</f>
        <v/>
      </c>
      <c r="AA109" t="str">
        <f>IF(groupAttr!Y109=0,"",groupAttr!Y109)</f>
        <v/>
      </c>
      <c r="AB109" t="str">
        <f>IF(groupAttr!Z109=0,"",groupAttr!Z109)</f>
        <v/>
      </c>
      <c r="AC109" t="str">
        <f>IF(groupAttr!AA109=0,"",groupAttr!AA109)</f>
        <v/>
      </c>
      <c r="AD109" t="str">
        <f>IF(groupAttr!AB109=0,"",groupAttr!AB109)</f>
        <v/>
      </c>
      <c r="AE109" t="str">
        <f>IF(groupAttr!AC109=0,"",groupAttr!AC109)</f>
        <v/>
      </c>
      <c r="AF109" t="str">
        <f>IF(groupAttr!AD109=0,"",groupAttr!AD109)</f>
        <v/>
      </c>
      <c r="AG109" t="str">
        <f>IF(groupAttr!AE109=0,"",groupAttr!AE109)</f>
        <v/>
      </c>
      <c r="AH109" t="str">
        <f>IF(groupAttr!AF109=0,"",groupAttr!AF109)</f>
        <v/>
      </c>
      <c r="AI109" t="str">
        <f>IF(groupAttr!AG109=0,"",groupAttr!AG109)</f>
        <v/>
      </c>
      <c r="AJ109" t="str">
        <f>IF(groupAttr!AH109=0,"",groupAttr!AH109)</f>
        <v/>
      </c>
      <c r="AK109" t="str">
        <f>IF(groupAttr!AI109=0,"",groupAttr!AI109)</f>
        <v/>
      </c>
      <c r="AL109" t="str">
        <f>IF(groupAttr!AJ109=0,"",groupAttr!AJ109)</f>
        <v/>
      </c>
      <c r="AM109" t="str">
        <f>IF(groupAttr!AK109=0,"",groupAttr!AK109)</f>
        <v/>
      </c>
      <c r="AN109" t="str">
        <f>IF(groupAttr!AL109=0,"",groupAttr!AL109)</f>
        <v/>
      </c>
      <c r="AO109" t="str">
        <f>IF(groupAttr!AM109=0,"",groupAttr!AM109)</f>
        <v/>
      </c>
      <c r="AP109" t="str">
        <f>IF(groupAttr!AN109=0,"",groupAttr!AN109)</f>
        <v/>
      </c>
      <c r="AQ109" t="str">
        <f>IF(groupAttr!AO109=0,"",groupAttr!AO109)</f>
        <v/>
      </c>
      <c r="AR109" t="str">
        <f>IF(groupAttr!AP109=0,"",groupAttr!AP109)</f>
        <v/>
      </c>
      <c r="AS109" t="str">
        <f>IF(groupAttr!AQ109=0,"",groupAttr!AQ109)</f>
        <v/>
      </c>
      <c r="AT109" t="str">
        <f>IF(groupAttr!AR109=0,"",groupAttr!AR109)</f>
        <v/>
      </c>
      <c r="AU109" t="str">
        <f>IF(groupAttr!AS109=0,"",groupAttr!AS109)</f>
        <v/>
      </c>
      <c r="AV109" t="str">
        <f>IF(groupAttr!AT109=0,"",groupAttr!AT109)</f>
        <v/>
      </c>
      <c r="AW109" t="str">
        <f>IF(groupAttr!AU109=0,"",groupAttr!AU109)</f>
        <v/>
      </c>
      <c r="AX109" t="str">
        <f>IF(groupAttr!AV109=0,"",groupAttr!AV109)</f>
        <v/>
      </c>
      <c r="AY109" t="str">
        <f>IF(groupAttr!AW109=0,"",groupAttr!AW109)</f>
        <v/>
      </c>
      <c r="AZ109" t="str">
        <f>IF(groupAttr!AX109=0,"",groupAttr!AX109)</f>
        <v/>
      </c>
      <c r="BA109" t="str">
        <f>IF(groupAttr!AY109=0,"",groupAttr!AY109)</f>
        <v/>
      </c>
      <c r="BB109" t="str">
        <f>IF(groupAttr!AZ109=0,"",groupAttr!AZ109)</f>
        <v/>
      </c>
      <c r="BC109" t="str">
        <f>IF(groupAttr!BA109=0,"",groupAttr!BA109)</f>
        <v/>
      </c>
      <c r="BD109" t="str">
        <f>IF(groupAttr!BB109=0,"",groupAttr!BB109)</f>
        <v/>
      </c>
      <c r="BE109" t="str">
        <f>IF(groupAttr!BC109=0,"",groupAttr!BC109)</f>
        <v/>
      </c>
      <c r="BF109" t="str">
        <f>IF(groupAttr!BD109=0,"",groupAttr!BD109)</f>
        <v/>
      </c>
      <c r="BG109" t="str">
        <f>IF(groupAttr!BE109=0,"",groupAttr!BE109)</f>
        <v/>
      </c>
    </row>
    <row r="110" spans="1:66" x14ac:dyDescent="0.2">
      <c r="A110" t="str">
        <f>IF(B110=0,"", CONCATENATE("223/",groupAttr!B110,"|",groupText!V110,"|",groupText!AA110,":\-\",D110,D111,D112))</f>
        <v/>
      </c>
      <c r="B110">
        <v>0</v>
      </c>
      <c r="C110" t="str">
        <f>groupAttr!B110</f>
        <v>神佑</v>
      </c>
      <c r="D110" t="str">
        <f>"250/穿戴["&amp;groupAttr!C110&amp;"]件效果\" &amp;E110</f>
        <v>250/穿戴[9]件效果\255/全属性:   +3%\</v>
      </c>
      <c r="E110" t="s">
        <v>2065</v>
      </c>
      <c r="F110" t="str">
        <f>IF(groupAttr!D110=0,"",groupAttr!D110)</f>
        <v/>
      </c>
      <c r="G110" t="str">
        <f>IF(groupAttr!E110=0,"",groupAttr!E110)</f>
        <v/>
      </c>
      <c r="H110" t="str">
        <f>IF(groupAttr!F110=0,"",groupAttr!F110)</f>
        <v/>
      </c>
      <c r="I110" t="str">
        <f>IF(groupAttr!G110=0,"",groupAttr!G110)</f>
        <v/>
      </c>
      <c r="J110" t="str">
        <f>IF(groupAttr!H110=0,"",groupAttr!H110)</f>
        <v/>
      </c>
      <c r="K110" t="str">
        <f>IF(groupAttr!I110=0,"",groupAttr!I110)</f>
        <v/>
      </c>
      <c r="L110" t="str">
        <f>IF(groupAttr!J110=0,"",groupAttr!J110)</f>
        <v/>
      </c>
      <c r="M110" t="str">
        <f>IF(groupAttr!K110=0,"",groupAttr!K110)</f>
        <v/>
      </c>
      <c r="N110">
        <f>IF(groupAttr!L110=0,"",groupAttr!L110)</f>
        <v>3</v>
      </c>
      <c r="O110">
        <f>IF(groupAttr!M110=0,"",groupAttr!M110)</f>
        <v>3</v>
      </c>
      <c r="P110">
        <f>IF(groupAttr!N110=0,"",groupAttr!N110)</f>
        <v>3</v>
      </c>
      <c r="Q110">
        <f>IF(groupAttr!O110=0,"",groupAttr!O110)</f>
        <v>3</v>
      </c>
      <c r="R110">
        <f>IF(groupAttr!P110=0,"",groupAttr!P110)</f>
        <v>3</v>
      </c>
      <c r="S110">
        <f>IF(groupAttr!Q110=0,"",groupAttr!Q110)</f>
        <v>3</v>
      </c>
      <c r="T110" t="str">
        <f>IF(groupAttr!R110=0,"",groupAttr!R110)</f>
        <v/>
      </c>
      <c r="U110" t="str">
        <f>IF(groupAttr!S110=0,"",groupAttr!S110)</f>
        <v/>
      </c>
      <c r="V110" t="str">
        <f>IF(groupAttr!T110=0,"",groupAttr!T110)</f>
        <v/>
      </c>
      <c r="W110" t="str">
        <f>IF(groupAttr!U110=0,"",groupAttr!U110)</f>
        <v/>
      </c>
      <c r="X110" t="str">
        <f>IF(groupAttr!V110=0,"",groupAttr!V110)</f>
        <v/>
      </c>
      <c r="Y110" t="str">
        <f>IF(groupAttr!W110=0,"",groupAttr!W110)</f>
        <v/>
      </c>
      <c r="Z110" t="str">
        <f>IF(groupAttr!X110=0,"",groupAttr!X110)</f>
        <v/>
      </c>
      <c r="AA110" t="str">
        <f>IF(groupAttr!Y110=0,"",groupAttr!Y110)</f>
        <v/>
      </c>
      <c r="AB110" t="str">
        <f>IF(groupAttr!Z110=0,"",groupAttr!Z110)</f>
        <v/>
      </c>
      <c r="AC110" t="str">
        <f>IF(groupAttr!AA110=0,"",groupAttr!AA110)</f>
        <v/>
      </c>
      <c r="AD110" t="str">
        <f>IF(groupAttr!AB110=0,"",groupAttr!AB110)</f>
        <v/>
      </c>
      <c r="AE110" t="str">
        <f>IF(groupAttr!AC110=0,"",groupAttr!AC110)</f>
        <v/>
      </c>
      <c r="AF110" t="str">
        <f>IF(groupAttr!AD110=0,"",groupAttr!AD110)</f>
        <v/>
      </c>
      <c r="AG110" t="str">
        <f>IF(groupAttr!AE110=0,"",groupAttr!AE110)</f>
        <v/>
      </c>
      <c r="AH110" t="str">
        <f>IF(groupAttr!AF110=0,"",groupAttr!AF110)</f>
        <v/>
      </c>
      <c r="AI110" t="str">
        <f>IF(groupAttr!AG110=0,"",groupAttr!AG110)</f>
        <v/>
      </c>
      <c r="AJ110" t="str">
        <f>IF(groupAttr!AH110=0,"",groupAttr!AH110)</f>
        <v/>
      </c>
      <c r="AK110" t="str">
        <f>IF(groupAttr!AI110=0,"",groupAttr!AI110)</f>
        <v/>
      </c>
      <c r="AL110" t="str">
        <f>IF(groupAttr!AJ110=0,"",groupAttr!AJ110)</f>
        <v/>
      </c>
      <c r="AM110" t="str">
        <f>IF(groupAttr!AK110=0,"",groupAttr!AK110)</f>
        <v/>
      </c>
      <c r="AN110" t="str">
        <f>IF(groupAttr!AL110=0,"",groupAttr!AL110)</f>
        <v/>
      </c>
      <c r="AO110" t="str">
        <f>IF(groupAttr!AM110=0,"",groupAttr!AM110)</f>
        <v/>
      </c>
      <c r="AP110" t="str">
        <f>IF(groupAttr!AN110=0,"",groupAttr!AN110)</f>
        <v/>
      </c>
      <c r="AQ110" t="str">
        <f>IF(groupAttr!AO110=0,"",groupAttr!AO110)</f>
        <v/>
      </c>
      <c r="AR110" t="str">
        <f>IF(groupAttr!AP110=0,"",groupAttr!AP110)</f>
        <v/>
      </c>
      <c r="AS110" t="str">
        <f>IF(groupAttr!AQ110=0,"",groupAttr!AQ110)</f>
        <v/>
      </c>
      <c r="AT110" t="str">
        <f>IF(groupAttr!AR110=0,"",groupAttr!AR110)</f>
        <v/>
      </c>
      <c r="AU110" t="str">
        <f>IF(groupAttr!AS110=0,"",groupAttr!AS110)</f>
        <v/>
      </c>
      <c r="AV110" t="str">
        <f>IF(groupAttr!AT110=0,"",groupAttr!AT110)</f>
        <v/>
      </c>
      <c r="AW110" t="str">
        <f>IF(groupAttr!AU110=0,"",groupAttr!AU110)</f>
        <v/>
      </c>
      <c r="AX110" t="str">
        <f>IF(groupAttr!AV110=0,"",groupAttr!AV110)</f>
        <v/>
      </c>
      <c r="AY110" t="str">
        <f>IF(groupAttr!AW110=0,"",groupAttr!AW110)</f>
        <v/>
      </c>
      <c r="AZ110" t="str">
        <f>IF(groupAttr!AX110=0,"",groupAttr!AX110)</f>
        <v/>
      </c>
      <c r="BA110" t="str">
        <f>IF(groupAttr!AY110=0,"",groupAttr!AY110)</f>
        <v/>
      </c>
      <c r="BB110" t="str">
        <f>IF(groupAttr!AZ110=0,"",groupAttr!AZ110)</f>
        <v/>
      </c>
      <c r="BC110" t="str">
        <f>IF(groupAttr!BA110=0,"",groupAttr!BA110)</f>
        <v/>
      </c>
      <c r="BD110" t="str">
        <f>IF(groupAttr!BB110=0,"",groupAttr!BB110)</f>
        <v/>
      </c>
      <c r="BE110" t="str">
        <f>IF(groupAttr!BC110=0,"",groupAttr!BC110)</f>
        <v/>
      </c>
      <c r="BF110" t="str">
        <f>IF(groupAttr!BD110=0,"",groupAttr!BD110)</f>
        <v/>
      </c>
      <c r="BG110" t="str">
        <f>IF(groupAttr!BE110=0,"",groupAttr!BE110)</f>
        <v/>
      </c>
    </row>
    <row r="111" spans="1:66" x14ac:dyDescent="0.2">
      <c r="A111" t="str">
        <f>IF(B111=0,"", CONCATENATE("223/",groupAttr!B111,"|",groupText!V111,"|",groupText!AA111,":\-\",D111,D112,D113))</f>
        <v/>
      </c>
      <c r="B111">
        <v>0</v>
      </c>
      <c r="C111" t="str">
        <f>groupAttr!B111</f>
        <v>神佑</v>
      </c>
      <c r="D111" t="str">
        <f>"250/穿戴["&amp;groupAttr!C111&amp;"]件效果\" &amp;E111</f>
        <v>250/穿戴[12]件效果\255/全属性:   +5%\255/魔法躲避: +20%\255/毒物躲避: +30%\255/中毒恢复: +30%\</v>
      </c>
      <c r="E111" t="s">
        <v>2064</v>
      </c>
      <c r="F111" t="str">
        <f>IF(groupAttr!D111=0,"",groupAttr!D111)</f>
        <v/>
      </c>
      <c r="G111" t="str">
        <f>IF(groupAttr!E111=0,"",groupAttr!E111)</f>
        <v/>
      </c>
      <c r="H111" t="str">
        <f>IF(groupAttr!F111=0,"",groupAttr!F111)</f>
        <v/>
      </c>
      <c r="I111" t="str">
        <f>IF(groupAttr!G111=0,"",groupAttr!G111)</f>
        <v/>
      </c>
      <c r="J111" t="str">
        <f>IF(groupAttr!H111=0,"",groupAttr!H111)</f>
        <v/>
      </c>
      <c r="K111" t="str">
        <f>IF(groupAttr!I111=0,"",groupAttr!I111)</f>
        <v/>
      </c>
      <c r="L111" t="str">
        <f>IF(groupAttr!J111=0,"",groupAttr!J111)</f>
        <v/>
      </c>
      <c r="M111" t="str">
        <f>IF(groupAttr!K111=0,"",groupAttr!K111)</f>
        <v/>
      </c>
      <c r="N111">
        <f>IF(groupAttr!L111=0,"",groupAttr!L111)</f>
        <v>5</v>
      </c>
      <c r="O111">
        <f>IF(groupAttr!M111=0,"",groupAttr!M111)</f>
        <v>5</v>
      </c>
      <c r="P111">
        <f>IF(groupAttr!N111=0,"",groupAttr!N111)</f>
        <v>5</v>
      </c>
      <c r="Q111">
        <f>IF(groupAttr!O111=0,"",groupAttr!O111)</f>
        <v>5</v>
      </c>
      <c r="R111">
        <f>IF(groupAttr!P111=0,"",groupAttr!P111)</f>
        <v>5</v>
      </c>
      <c r="S111">
        <f>IF(groupAttr!Q111=0,"",groupAttr!Q111)</f>
        <v>5</v>
      </c>
      <c r="T111" t="str">
        <f>IF(groupAttr!R111=0,"",groupAttr!R111)</f>
        <v/>
      </c>
      <c r="U111" t="str">
        <f>IF(groupAttr!S111=0,"",groupAttr!S111)</f>
        <v/>
      </c>
      <c r="V111" t="str">
        <f>IF(groupAttr!T111=0,"",groupAttr!T111)</f>
        <v/>
      </c>
      <c r="W111" t="str">
        <f>IF(groupAttr!U111=0,"",groupAttr!U111)</f>
        <v/>
      </c>
      <c r="X111" t="str">
        <f>IF(groupAttr!V111=0,"",groupAttr!V111)</f>
        <v/>
      </c>
      <c r="Y111" t="str">
        <f>IF(groupAttr!W111=0,"",groupAttr!W111)</f>
        <v/>
      </c>
      <c r="Z111" t="str">
        <f>IF(groupAttr!X111=0,"",groupAttr!X111)</f>
        <v/>
      </c>
      <c r="AA111" t="str">
        <f>IF(groupAttr!Y111=0,"",groupAttr!Y111)</f>
        <v/>
      </c>
      <c r="AB111" t="str">
        <f>IF(groupAttr!Z111=0,"",groupAttr!Z111)</f>
        <v/>
      </c>
      <c r="AC111" t="str">
        <f>IF(groupAttr!AA111=0,"",groupAttr!AA111)</f>
        <v/>
      </c>
      <c r="AD111" t="str">
        <f>IF(groupAttr!AB111=0,"",groupAttr!AB111)</f>
        <v/>
      </c>
      <c r="AE111" t="str">
        <f>IF(groupAttr!AC111=0,"",groupAttr!AC111)</f>
        <v/>
      </c>
      <c r="AF111" t="str">
        <f>IF(groupAttr!AD111=0,"",groupAttr!AD111)</f>
        <v/>
      </c>
      <c r="AG111" t="str">
        <f>IF(groupAttr!AE111=0,"",groupAttr!AE111)</f>
        <v/>
      </c>
      <c r="AH111" t="str">
        <f>IF(groupAttr!AF111=0,"",groupAttr!AF111)</f>
        <v/>
      </c>
      <c r="AI111" t="str">
        <f>IF(groupAttr!AG111=0,"",groupAttr!AG111)</f>
        <v/>
      </c>
      <c r="AJ111" t="str">
        <f>IF(groupAttr!AH111=0,"",groupAttr!AH111)</f>
        <v/>
      </c>
      <c r="AK111" t="str">
        <f>IF(groupAttr!AI111=0,"",groupAttr!AI111)</f>
        <v/>
      </c>
      <c r="AL111" t="str">
        <f>IF(groupAttr!AJ111=0,"",groupAttr!AJ111)</f>
        <v/>
      </c>
      <c r="AM111" t="str">
        <f>IF(groupAttr!AK111=0,"",groupAttr!AK111)</f>
        <v/>
      </c>
      <c r="AN111" t="str">
        <f>IF(groupAttr!AL111=0,"",groupAttr!AL111)</f>
        <v/>
      </c>
      <c r="AO111">
        <f>IF(groupAttr!AM111=0,"",groupAttr!AM111)</f>
        <v>2</v>
      </c>
      <c r="AP111">
        <f>IF(groupAttr!AN111=0,"",groupAttr!AN111)</f>
        <v>3</v>
      </c>
      <c r="AQ111">
        <f>IF(groupAttr!AO111=0,"",groupAttr!AO111)</f>
        <v>3</v>
      </c>
      <c r="AR111" t="str">
        <f>IF(groupAttr!AP111=0,"",groupAttr!AP111)</f>
        <v/>
      </c>
      <c r="AS111" t="str">
        <f>IF(groupAttr!AQ111=0,"",groupAttr!AQ111)</f>
        <v/>
      </c>
      <c r="AT111" t="str">
        <f>IF(groupAttr!AR111=0,"",groupAttr!AR111)</f>
        <v/>
      </c>
      <c r="AU111" t="str">
        <f>IF(groupAttr!AS111=0,"",groupAttr!AS111)</f>
        <v/>
      </c>
      <c r="AV111" t="str">
        <f>IF(groupAttr!AT111=0,"",groupAttr!AT111)</f>
        <v/>
      </c>
      <c r="AW111" t="str">
        <f>IF(groupAttr!AU111=0,"",groupAttr!AU111)</f>
        <v/>
      </c>
      <c r="AX111" t="str">
        <f>IF(groupAttr!AV111=0,"",groupAttr!AV111)</f>
        <v/>
      </c>
      <c r="AY111" t="str">
        <f>IF(groupAttr!AW111=0,"",groupAttr!AW111)</f>
        <v/>
      </c>
      <c r="AZ111" t="str">
        <f>IF(groupAttr!AX111=0,"",groupAttr!AX111)</f>
        <v/>
      </c>
      <c r="BA111" t="str">
        <f>IF(groupAttr!AY111=0,"",groupAttr!AY111)</f>
        <v/>
      </c>
      <c r="BB111" t="str">
        <f>IF(groupAttr!AZ111=0,"",groupAttr!AZ111)</f>
        <v/>
      </c>
      <c r="BC111" t="str">
        <f>IF(groupAttr!BA111=0,"",groupAttr!BA111)</f>
        <v/>
      </c>
      <c r="BD111" t="str">
        <f>IF(groupAttr!BB111=0,"",groupAttr!BB111)</f>
        <v/>
      </c>
      <c r="BE111" t="str">
        <f>IF(groupAttr!BC111=0,"",groupAttr!BC111)</f>
        <v/>
      </c>
      <c r="BF111" t="str">
        <f>IF(groupAttr!BD111=0,"",groupAttr!BD111)</f>
        <v/>
      </c>
      <c r="BG111" t="str">
        <f>IF(groupAttr!BE111=0,"",groupAttr!BE111)</f>
        <v/>
      </c>
    </row>
    <row r="112" spans="1:66" x14ac:dyDescent="0.2">
      <c r="A112" t="str">
        <f>IF(B112=0,"", CONCATENATE("223/",groupAttr!B112,"|",groupText!V112,"|",groupText!AA112,":\-\",D112,D113,D114))</f>
        <v>223/神佑|12|151/子鼠神佑+1|151/丑牛神佑+1|151/寅虎神佑+1|151/卯兔神佑+1|151/辰龙神佑+1|151/巳蛇神佑+1|151/午马神佑+1|151/未羊神佑+1|151/申猴神佑+1|151/酉鸡神佑+1|151/戌狗神佑+1|151/亥猪神佑+1:\-\250/穿戴[4]件效果\255/全属性: +50\250/穿戴[9]件效果\255/MaxHp:  +5%\255/MaxMp:  +5%\255/敏捷:   +25\250/穿戴[12]件效果\255/全属性: +7%\</v>
      </c>
      <c r="B112">
        <f>groupAttr!A112</f>
        <v>163</v>
      </c>
      <c r="C112" t="str">
        <f>groupAttr!B112</f>
        <v>神佑</v>
      </c>
      <c r="D112" t="str">
        <f>"250/穿戴["&amp;groupAttr!C112&amp;"]件效果\" &amp;E112</f>
        <v>250/穿戴[4]件效果\255/全属性: +50\</v>
      </c>
      <c r="E112" t="s">
        <v>1993</v>
      </c>
      <c r="F112" t="str">
        <f>IF(groupAttr!D112=0,"",groupAttr!D112)</f>
        <v/>
      </c>
      <c r="G112" t="str">
        <f>IF(groupAttr!E112=0,"",groupAttr!E112)</f>
        <v/>
      </c>
      <c r="H112" t="str">
        <f>IF(groupAttr!F112=0,"",groupAttr!F112)</f>
        <v/>
      </c>
      <c r="I112" t="str">
        <f>IF(groupAttr!G112=0,"",groupAttr!G112)</f>
        <v/>
      </c>
      <c r="J112" t="str">
        <f>IF(groupAttr!H112=0,"",groupAttr!H112)</f>
        <v/>
      </c>
      <c r="K112" t="str">
        <f>IF(groupAttr!I112=0,"",groupAttr!I112)</f>
        <v/>
      </c>
      <c r="L112" t="str">
        <f>IF(groupAttr!J112=0,"",groupAttr!J112)</f>
        <v/>
      </c>
      <c r="M112" t="str">
        <f>IF(groupAttr!K112=0,"",groupAttr!K112)</f>
        <v/>
      </c>
      <c r="N112" t="str">
        <f>IF(groupAttr!L112=0,"",groupAttr!L112)</f>
        <v/>
      </c>
      <c r="O112" t="str">
        <f>IF(groupAttr!M112=0,"",groupAttr!M112)</f>
        <v/>
      </c>
      <c r="P112" t="str">
        <f>IF(groupAttr!N112=0,"",groupAttr!N112)</f>
        <v/>
      </c>
      <c r="Q112" t="str">
        <f>IF(groupAttr!O112=0,"",groupAttr!O112)</f>
        <v/>
      </c>
      <c r="R112" t="str">
        <f>IF(groupAttr!P112=0,"",groupAttr!P112)</f>
        <v/>
      </c>
      <c r="S112" t="str">
        <f>IF(groupAttr!Q112=0,"",groupAttr!Q112)</f>
        <v/>
      </c>
      <c r="T112" t="str">
        <f>IF(groupAttr!R112=0,"",groupAttr!R112)</f>
        <v/>
      </c>
      <c r="U112" t="str">
        <f>IF(groupAttr!S112=0,"",groupAttr!S112)</f>
        <v/>
      </c>
      <c r="V112" t="str">
        <f>IF(groupAttr!T112=0,"",groupAttr!T112)</f>
        <v/>
      </c>
      <c r="W112" t="str">
        <f>IF(groupAttr!U112=0,"",groupAttr!U112)</f>
        <v/>
      </c>
      <c r="X112" t="str">
        <f>IF(groupAttr!V112=0,"",groupAttr!V112)</f>
        <v/>
      </c>
      <c r="Y112" t="str">
        <f>IF(groupAttr!W112=0,"",groupAttr!W112)</f>
        <v/>
      </c>
      <c r="Z112" t="str">
        <f>IF(groupAttr!X112=0,"",groupAttr!X112)</f>
        <v/>
      </c>
      <c r="AA112" t="str">
        <f>IF(groupAttr!Y112=0,"",groupAttr!Y112)</f>
        <v/>
      </c>
      <c r="AB112" t="str">
        <f>IF(groupAttr!Z112=0,"",groupAttr!Z112)</f>
        <v/>
      </c>
      <c r="AC112" t="str">
        <f>IF(groupAttr!AA112=0,"",groupAttr!AA112)</f>
        <v/>
      </c>
      <c r="AD112" t="str">
        <f>IF(groupAttr!AB112=0,"",groupAttr!AB112)</f>
        <v/>
      </c>
      <c r="AE112" t="str">
        <f>IF(groupAttr!AC112=0,"",groupAttr!AC112)</f>
        <v/>
      </c>
      <c r="AF112" t="str">
        <f>IF(groupAttr!AD112=0,"",groupAttr!AD112)</f>
        <v/>
      </c>
      <c r="AG112">
        <f>IF(groupAttr!AE112=0,"",groupAttr!AE112)</f>
        <v>50</v>
      </c>
      <c r="AH112">
        <f>IF(groupAttr!AF112=0,"",groupAttr!AF112)</f>
        <v>50</v>
      </c>
      <c r="AI112">
        <f>IF(groupAttr!AG112=0,"",groupAttr!AG112)</f>
        <v>50</v>
      </c>
      <c r="AJ112">
        <f>IF(groupAttr!AH112=0,"",groupAttr!AH112)</f>
        <v>50</v>
      </c>
      <c r="AK112">
        <f>IF(groupAttr!AI112=0,"",groupAttr!AI112)</f>
        <v>50</v>
      </c>
      <c r="AL112">
        <f>IF(groupAttr!AJ112=0,"",groupAttr!AJ112)</f>
        <v>50</v>
      </c>
      <c r="AM112" t="str">
        <f>IF(groupAttr!AK112=0,"",groupAttr!AK112)</f>
        <v/>
      </c>
      <c r="AN112" t="str">
        <f>IF(groupAttr!AL112=0,"",groupAttr!AL112)</f>
        <v/>
      </c>
      <c r="AO112" t="str">
        <f>IF(groupAttr!AM112=0,"",groupAttr!AM112)</f>
        <v/>
      </c>
      <c r="AP112" t="str">
        <f>IF(groupAttr!AN112=0,"",groupAttr!AN112)</f>
        <v/>
      </c>
      <c r="AQ112" t="str">
        <f>IF(groupAttr!AO112=0,"",groupAttr!AO112)</f>
        <v/>
      </c>
      <c r="AR112" t="str">
        <f>IF(groupAttr!AP112=0,"",groupAttr!AP112)</f>
        <v/>
      </c>
      <c r="AS112" t="str">
        <f>IF(groupAttr!AQ112=0,"",groupAttr!AQ112)</f>
        <v/>
      </c>
      <c r="AT112" t="str">
        <f>IF(groupAttr!AR112=0,"",groupAttr!AR112)</f>
        <v/>
      </c>
      <c r="AU112" t="str">
        <f>IF(groupAttr!AS112=0,"",groupAttr!AS112)</f>
        <v/>
      </c>
      <c r="AV112" t="str">
        <f>IF(groupAttr!AT112=0,"",groupAttr!AT112)</f>
        <v/>
      </c>
      <c r="AW112" t="str">
        <f>IF(groupAttr!AU112=0,"",groupAttr!AU112)</f>
        <v/>
      </c>
      <c r="AX112" t="str">
        <f>IF(groupAttr!AV112=0,"",groupAttr!AV112)</f>
        <v/>
      </c>
      <c r="AY112" t="str">
        <f>IF(groupAttr!AW112=0,"",groupAttr!AW112)</f>
        <v/>
      </c>
      <c r="AZ112" t="str">
        <f>IF(groupAttr!AX112=0,"",groupAttr!AX112)</f>
        <v/>
      </c>
      <c r="BA112" t="str">
        <f>IF(groupAttr!AY112=0,"",groupAttr!AY112)</f>
        <v/>
      </c>
      <c r="BB112" t="str">
        <f>IF(groupAttr!AZ112=0,"",groupAttr!AZ112)</f>
        <v/>
      </c>
      <c r="BC112" t="str">
        <f>IF(groupAttr!BA112=0,"",groupAttr!BA112)</f>
        <v/>
      </c>
      <c r="BD112" t="str">
        <f>IF(groupAttr!BB112=0,"",groupAttr!BB112)</f>
        <v/>
      </c>
      <c r="BE112" t="str">
        <f>IF(groupAttr!BC112=0,"",groupAttr!BC112)</f>
        <v/>
      </c>
      <c r="BF112" t="str">
        <f>IF(groupAttr!BD112=0,"",groupAttr!BD112)</f>
        <v/>
      </c>
      <c r="BG112" t="str">
        <f>IF(groupAttr!BE112=0,"",groupAttr!BE112)</f>
        <v/>
      </c>
    </row>
    <row r="113" spans="1:59" x14ac:dyDescent="0.2">
      <c r="A113" t="str">
        <f>IF(B113=0,"", CONCATENATE("223/",groupAttr!B113,"|",groupText!V113,"|",groupText!AA113,":\-\",D113,D114,D115))</f>
        <v/>
      </c>
      <c r="B113">
        <v>0</v>
      </c>
      <c r="C113" t="str">
        <f>groupAttr!B113</f>
        <v>神佑</v>
      </c>
      <c r="D113" t="str">
        <f>"250/穿戴["&amp;groupAttr!C113&amp;"]件效果\" &amp;E113</f>
        <v>250/穿戴[9]件效果\255/MaxHp:  +5%\255/MaxMp:  +5%\255/敏捷:   +25\</v>
      </c>
      <c r="E113" t="s">
        <v>2067</v>
      </c>
      <c r="F113">
        <f>IF(groupAttr!D113=0,"",groupAttr!D113)</f>
        <v>5</v>
      </c>
      <c r="G113">
        <f>IF(groupAttr!E113=0,"",groupAttr!E113)</f>
        <v>5</v>
      </c>
      <c r="H113" t="str">
        <f>IF(groupAttr!F113=0,"",groupAttr!F113)</f>
        <v/>
      </c>
      <c r="I113" t="str">
        <f>IF(groupAttr!G113=0,"",groupAttr!G113)</f>
        <v/>
      </c>
      <c r="J113" t="str">
        <f>IF(groupAttr!H113=0,"",groupAttr!H113)</f>
        <v/>
      </c>
      <c r="K113" t="str">
        <f>IF(groupAttr!I113=0,"",groupAttr!I113)</f>
        <v/>
      </c>
      <c r="L113" t="str">
        <f>IF(groupAttr!J113=0,"",groupAttr!J113)</f>
        <v/>
      </c>
      <c r="M113" t="str">
        <f>IF(groupAttr!K113=0,"",groupAttr!K113)</f>
        <v/>
      </c>
      <c r="N113" t="str">
        <f>IF(groupAttr!L113=0,"",groupAttr!L113)</f>
        <v/>
      </c>
      <c r="O113" t="str">
        <f>IF(groupAttr!M113=0,"",groupAttr!M113)</f>
        <v/>
      </c>
      <c r="P113" t="str">
        <f>IF(groupAttr!N113=0,"",groupAttr!N113)</f>
        <v/>
      </c>
      <c r="Q113" t="str">
        <f>IF(groupAttr!O113=0,"",groupAttr!O113)</f>
        <v/>
      </c>
      <c r="R113" t="str">
        <f>IF(groupAttr!P113=0,"",groupAttr!P113)</f>
        <v/>
      </c>
      <c r="S113" t="str">
        <f>IF(groupAttr!Q113=0,"",groupAttr!Q113)</f>
        <v/>
      </c>
      <c r="T113" t="str">
        <f>IF(groupAttr!R113=0,"",groupAttr!R113)</f>
        <v/>
      </c>
      <c r="U113" t="str">
        <f>IF(groupAttr!S113=0,"",groupAttr!S113)</f>
        <v/>
      </c>
      <c r="V113" t="str">
        <f>IF(groupAttr!T113=0,"",groupAttr!T113)</f>
        <v/>
      </c>
      <c r="W113" t="str">
        <f>IF(groupAttr!U113=0,"",groupAttr!U113)</f>
        <v/>
      </c>
      <c r="X113" t="str">
        <f>IF(groupAttr!V113=0,"",groupAttr!V113)</f>
        <v/>
      </c>
      <c r="Y113" t="str">
        <f>IF(groupAttr!W113=0,"",groupAttr!W113)</f>
        <v/>
      </c>
      <c r="Z113" t="str">
        <f>IF(groupAttr!X113=0,"",groupAttr!X113)</f>
        <v/>
      </c>
      <c r="AA113" t="str">
        <f>IF(groupAttr!Y113=0,"",groupAttr!Y113)</f>
        <v/>
      </c>
      <c r="AB113" t="str">
        <f>IF(groupAttr!Z113=0,"",groupAttr!Z113)</f>
        <v/>
      </c>
      <c r="AC113" t="str">
        <f>IF(groupAttr!AA113=0,"",groupAttr!AA113)</f>
        <v/>
      </c>
      <c r="AD113" t="str">
        <f>IF(groupAttr!AB113=0,"",groupAttr!AB113)</f>
        <v/>
      </c>
      <c r="AE113" t="str">
        <f>IF(groupAttr!AC113=0,"",groupAttr!AC113)</f>
        <v/>
      </c>
      <c r="AF113" t="str">
        <f>IF(groupAttr!AD113=0,"",groupAttr!AD113)</f>
        <v/>
      </c>
      <c r="AG113" t="str">
        <f>IF(groupAttr!AE113=0,"",groupAttr!AE113)</f>
        <v/>
      </c>
      <c r="AH113" t="str">
        <f>IF(groupAttr!AF113=0,"",groupAttr!AF113)</f>
        <v/>
      </c>
      <c r="AI113" t="str">
        <f>IF(groupAttr!AG113=0,"",groupAttr!AG113)</f>
        <v/>
      </c>
      <c r="AJ113" t="str">
        <f>IF(groupAttr!AH113=0,"",groupAttr!AH113)</f>
        <v/>
      </c>
      <c r="AK113" t="str">
        <f>IF(groupAttr!AI113=0,"",groupAttr!AI113)</f>
        <v/>
      </c>
      <c r="AL113" t="str">
        <f>IF(groupAttr!AJ113=0,"",groupAttr!AJ113)</f>
        <v/>
      </c>
      <c r="AM113" t="str">
        <f>IF(groupAttr!AK113=0,"",groupAttr!AK113)</f>
        <v/>
      </c>
      <c r="AN113">
        <f>IF(groupAttr!AL113=0,"",groupAttr!AL113)</f>
        <v>25</v>
      </c>
      <c r="AO113" t="str">
        <f>IF(groupAttr!AM113=0,"",groupAttr!AM113)</f>
        <v/>
      </c>
      <c r="AP113" t="str">
        <f>IF(groupAttr!AN113=0,"",groupAttr!AN113)</f>
        <v/>
      </c>
      <c r="AQ113" t="str">
        <f>IF(groupAttr!AO113=0,"",groupAttr!AO113)</f>
        <v/>
      </c>
      <c r="AR113" t="str">
        <f>IF(groupAttr!AP113=0,"",groupAttr!AP113)</f>
        <v/>
      </c>
      <c r="AS113" t="str">
        <f>IF(groupAttr!AQ113=0,"",groupAttr!AQ113)</f>
        <v/>
      </c>
      <c r="AT113" t="str">
        <f>IF(groupAttr!AR113=0,"",groupAttr!AR113)</f>
        <v/>
      </c>
      <c r="AU113" t="str">
        <f>IF(groupAttr!AS113=0,"",groupAttr!AS113)</f>
        <v/>
      </c>
      <c r="AV113" t="str">
        <f>IF(groupAttr!AT113=0,"",groupAttr!AT113)</f>
        <v/>
      </c>
      <c r="AW113" t="str">
        <f>IF(groupAttr!AU113=0,"",groupAttr!AU113)</f>
        <v/>
      </c>
      <c r="AX113" t="str">
        <f>IF(groupAttr!AV113=0,"",groupAttr!AV113)</f>
        <v/>
      </c>
      <c r="AY113" t="str">
        <f>IF(groupAttr!AW113=0,"",groupAttr!AW113)</f>
        <v/>
      </c>
      <c r="AZ113" t="str">
        <f>IF(groupAttr!AX113=0,"",groupAttr!AX113)</f>
        <v/>
      </c>
      <c r="BA113" t="str">
        <f>IF(groupAttr!AY113=0,"",groupAttr!AY113)</f>
        <v/>
      </c>
      <c r="BB113" t="str">
        <f>IF(groupAttr!AZ113=0,"",groupAttr!AZ113)</f>
        <v/>
      </c>
      <c r="BC113" t="str">
        <f>IF(groupAttr!BA113=0,"",groupAttr!BA113)</f>
        <v/>
      </c>
      <c r="BD113" t="str">
        <f>IF(groupAttr!BB113=0,"",groupAttr!BB113)</f>
        <v/>
      </c>
      <c r="BE113" t="str">
        <f>IF(groupAttr!BC113=0,"",groupAttr!BC113)</f>
        <v/>
      </c>
      <c r="BF113" t="str">
        <f>IF(groupAttr!BD113=0,"",groupAttr!BD113)</f>
        <v/>
      </c>
      <c r="BG113" t="str">
        <f>IF(groupAttr!BE113=0,"",groupAttr!BE113)</f>
        <v/>
      </c>
    </row>
    <row r="114" spans="1:59" x14ac:dyDescent="0.2">
      <c r="A114" t="str">
        <f>IF(B114=0,"", CONCATENATE("223/",groupAttr!B114,"|",groupText!V114,"|",groupText!AA114,":\-\",D114,D115,D116))</f>
        <v/>
      </c>
      <c r="B114">
        <v>0</v>
      </c>
      <c r="C114" t="str">
        <f>groupAttr!B114</f>
        <v>神佑</v>
      </c>
      <c r="D114" t="str">
        <f>"250/穿戴["&amp;groupAttr!C114&amp;"]件效果\" &amp;E114</f>
        <v>250/穿戴[12]件效果\255/全属性: +7%\</v>
      </c>
      <c r="E114" t="s">
        <v>2010</v>
      </c>
      <c r="F114" t="str">
        <f>IF(groupAttr!D114=0,"",groupAttr!D114)</f>
        <v/>
      </c>
      <c r="G114" t="str">
        <f>IF(groupAttr!E114=0,"",groupAttr!E114)</f>
        <v/>
      </c>
      <c r="H114" t="str">
        <f>IF(groupAttr!F114=0,"",groupAttr!F114)</f>
        <v/>
      </c>
      <c r="I114" t="str">
        <f>IF(groupAttr!G114=0,"",groupAttr!G114)</f>
        <v/>
      </c>
      <c r="J114" t="str">
        <f>IF(groupAttr!H114=0,"",groupAttr!H114)</f>
        <v/>
      </c>
      <c r="K114" t="str">
        <f>IF(groupAttr!I114=0,"",groupAttr!I114)</f>
        <v/>
      </c>
      <c r="L114" t="str">
        <f>IF(groupAttr!J114=0,"",groupAttr!J114)</f>
        <v/>
      </c>
      <c r="M114" t="str">
        <f>IF(groupAttr!K114=0,"",groupAttr!K114)</f>
        <v/>
      </c>
      <c r="N114">
        <f>IF(groupAttr!L114=0,"",groupAttr!L114)</f>
        <v>7</v>
      </c>
      <c r="O114">
        <f>IF(groupAttr!M114=0,"",groupAttr!M114)</f>
        <v>7</v>
      </c>
      <c r="P114">
        <f>IF(groupAttr!N114=0,"",groupAttr!N114)</f>
        <v>7</v>
      </c>
      <c r="Q114">
        <f>IF(groupAttr!O114=0,"",groupAttr!O114)</f>
        <v>7</v>
      </c>
      <c r="R114">
        <f>IF(groupAttr!P114=0,"",groupAttr!P114)</f>
        <v>7</v>
      </c>
      <c r="S114">
        <f>IF(groupAttr!Q114=0,"",groupAttr!Q114)</f>
        <v>7</v>
      </c>
      <c r="T114" t="str">
        <f>IF(groupAttr!R114=0,"",groupAttr!R114)</f>
        <v/>
      </c>
      <c r="U114" t="str">
        <f>IF(groupAttr!S114=0,"",groupAttr!S114)</f>
        <v/>
      </c>
      <c r="V114" t="str">
        <f>IF(groupAttr!T114=0,"",groupAttr!T114)</f>
        <v/>
      </c>
      <c r="W114" t="str">
        <f>IF(groupAttr!U114=0,"",groupAttr!U114)</f>
        <v/>
      </c>
      <c r="X114" t="str">
        <f>IF(groupAttr!V114=0,"",groupAttr!V114)</f>
        <v/>
      </c>
      <c r="Y114" t="str">
        <f>IF(groupAttr!W114=0,"",groupAttr!W114)</f>
        <v/>
      </c>
      <c r="Z114" t="str">
        <f>IF(groupAttr!X114=0,"",groupAttr!X114)</f>
        <v/>
      </c>
      <c r="AA114" t="str">
        <f>IF(groupAttr!Y114=0,"",groupAttr!Y114)</f>
        <v/>
      </c>
      <c r="AB114" t="str">
        <f>IF(groupAttr!Z114=0,"",groupAttr!Z114)</f>
        <v/>
      </c>
      <c r="AC114" t="str">
        <f>IF(groupAttr!AA114=0,"",groupAttr!AA114)</f>
        <v/>
      </c>
      <c r="AD114" t="str">
        <f>IF(groupAttr!AB114=0,"",groupAttr!AB114)</f>
        <v/>
      </c>
      <c r="AE114" t="str">
        <f>IF(groupAttr!AC114=0,"",groupAttr!AC114)</f>
        <v/>
      </c>
      <c r="AF114" t="str">
        <f>IF(groupAttr!AD114=0,"",groupAttr!AD114)</f>
        <v/>
      </c>
      <c r="AG114" t="str">
        <f>IF(groupAttr!AE114=0,"",groupAttr!AE114)</f>
        <v/>
      </c>
      <c r="AH114" t="str">
        <f>IF(groupAttr!AF114=0,"",groupAttr!AF114)</f>
        <v/>
      </c>
      <c r="AI114" t="str">
        <f>IF(groupAttr!AG114=0,"",groupAttr!AG114)</f>
        <v/>
      </c>
      <c r="AJ114" t="str">
        <f>IF(groupAttr!AH114=0,"",groupAttr!AH114)</f>
        <v/>
      </c>
      <c r="AK114" t="str">
        <f>IF(groupAttr!AI114=0,"",groupAttr!AI114)</f>
        <v/>
      </c>
      <c r="AL114" t="str">
        <f>IF(groupAttr!AJ114=0,"",groupAttr!AJ114)</f>
        <v/>
      </c>
      <c r="AM114" t="str">
        <f>IF(groupAttr!AK114=0,"",groupAttr!AK114)</f>
        <v/>
      </c>
      <c r="AN114" t="str">
        <f>IF(groupAttr!AL114=0,"",groupAttr!AL114)</f>
        <v/>
      </c>
      <c r="AO114" t="str">
        <f>IF(groupAttr!AM114=0,"",groupAttr!AM114)</f>
        <v/>
      </c>
      <c r="AP114" t="str">
        <f>IF(groupAttr!AN114=0,"",groupAttr!AN114)</f>
        <v/>
      </c>
      <c r="AQ114" t="str">
        <f>IF(groupAttr!AO114=0,"",groupAttr!AO114)</f>
        <v/>
      </c>
      <c r="AR114" t="str">
        <f>IF(groupAttr!AP114=0,"",groupAttr!AP114)</f>
        <v/>
      </c>
      <c r="AS114" t="str">
        <f>IF(groupAttr!AQ114=0,"",groupAttr!AQ114)</f>
        <v/>
      </c>
      <c r="AT114" t="str">
        <f>IF(groupAttr!AR114=0,"",groupAttr!AR114)</f>
        <v/>
      </c>
      <c r="AU114" t="str">
        <f>IF(groupAttr!AS114=0,"",groupAttr!AS114)</f>
        <v/>
      </c>
      <c r="AV114" t="str">
        <f>IF(groupAttr!AT114=0,"",groupAttr!AT114)</f>
        <v/>
      </c>
      <c r="AW114" t="str">
        <f>IF(groupAttr!AU114=0,"",groupAttr!AU114)</f>
        <v/>
      </c>
      <c r="AX114" t="str">
        <f>IF(groupAttr!AV114=0,"",groupAttr!AV114)</f>
        <v/>
      </c>
      <c r="AY114" t="str">
        <f>IF(groupAttr!AW114=0,"",groupAttr!AW114)</f>
        <v/>
      </c>
      <c r="AZ114" t="str">
        <f>IF(groupAttr!AX114=0,"",groupAttr!AX114)</f>
        <v/>
      </c>
      <c r="BA114" t="str">
        <f>IF(groupAttr!AY114=0,"",groupAttr!AY114)</f>
        <v/>
      </c>
      <c r="BB114" t="str">
        <f>IF(groupAttr!AZ114=0,"",groupAttr!AZ114)</f>
        <v/>
      </c>
      <c r="BC114" t="str">
        <f>IF(groupAttr!BA114=0,"",groupAttr!BA114)</f>
        <v/>
      </c>
      <c r="BD114" t="str">
        <f>IF(groupAttr!BB114=0,"",groupAttr!BB114)</f>
        <v/>
      </c>
      <c r="BE114" t="str">
        <f>IF(groupAttr!BC114=0,"",groupAttr!BC114)</f>
        <v/>
      </c>
      <c r="BF114" t="str">
        <f>IF(groupAttr!BD114=0,"",groupAttr!BD114)</f>
        <v/>
      </c>
      <c r="BG114" t="str">
        <f>IF(groupAttr!BE114=0,"",groupAttr!BE114)</f>
        <v/>
      </c>
    </row>
    <row r="115" spans="1:59" x14ac:dyDescent="0.2">
      <c r="A115" t="str">
        <f>IF(B115=0,"", CONCATENATE("223/",groupAttr!B115,"|",groupText!V115,"|",groupText!AA115,":\-\",D115,D116,D117))</f>
        <v>223/神佑|12|151/子鼠神佑+2|151/丑牛神佑+2|151/寅虎神佑+2|151/卯兔神佑+2|151/辰龙神佑+2|151/巳蛇神佑+2|151/午马神佑+2|151/未羊神佑+2|151/申猴神佑+2|151/酉鸡神佑+2|151/戌狗神佑+2|151/亥猪神佑+2:\-\250/穿戴[4]件效果\255/MaxHp:  +8%\255/MaxMp:  +8%\250/穿戴[9]件效果\255/MaxHp:  +800\255/MaxMp:  +800\255/防御:   +8%250/穿戴[12]件效果\255/全属性: +8%\255/全属性: +35\</v>
      </c>
      <c r="B115">
        <f>groupAttr!A115</f>
        <v>164</v>
      </c>
      <c r="C115" t="str">
        <f>groupAttr!B115</f>
        <v>神佑</v>
      </c>
      <c r="D115" t="str">
        <f>"250/穿戴["&amp;groupAttr!C115&amp;"]件效果\" &amp;E115</f>
        <v>250/穿戴[4]件效果\255/MaxHp:  +8%\255/MaxMp:  +8%\</v>
      </c>
      <c r="E115" t="s">
        <v>2056</v>
      </c>
      <c r="F115">
        <f>IF(groupAttr!D115=0,"",groupAttr!D115)</f>
        <v>8</v>
      </c>
      <c r="G115">
        <f>IF(groupAttr!E115=0,"",groupAttr!E115)</f>
        <v>8</v>
      </c>
      <c r="H115" t="str">
        <f>IF(groupAttr!F115=0,"",groupAttr!F115)</f>
        <v/>
      </c>
      <c r="I115" t="str">
        <f>IF(groupAttr!G115=0,"",groupAttr!G115)</f>
        <v/>
      </c>
      <c r="J115" t="str">
        <f>IF(groupAttr!H115=0,"",groupAttr!H115)</f>
        <v/>
      </c>
      <c r="K115" t="str">
        <f>IF(groupAttr!I115=0,"",groupAttr!I115)</f>
        <v/>
      </c>
      <c r="L115" t="str">
        <f>IF(groupAttr!J115=0,"",groupAttr!J115)</f>
        <v/>
      </c>
      <c r="M115" t="str">
        <f>IF(groupAttr!K115=0,"",groupAttr!K115)</f>
        <v/>
      </c>
      <c r="N115" t="str">
        <f>IF(groupAttr!L115=0,"",groupAttr!L115)</f>
        <v/>
      </c>
      <c r="O115" t="str">
        <f>IF(groupAttr!M115=0,"",groupAttr!M115)</f>
        <v/>
      </c>
      <c r="P115" t="str">
        <f>IF(groupAttr!N115=0,"",groupAttr!N115)</f>
        <v/>
      </c>
      <c r="Q115" t="str">
        <f>IF(groupAttr!O115=0,"",groupAttr!O115)</f>
        <v/>
      </c>
      <c r="R115" t="str">
        <f>IF(groupAttr!P115=0,"",groupAttr!P115)</f>
        <v/>
      </c>
      <c r="S115" t="str">
        <f>IF(groupAttr!Q115=0,"",groupAttr!Q115)</f>
        <v/>
      </c>
      <c r="T115" t="str">
        <f>IF(groupAttr!R115=0,"",groupAttr!R115)</f>
        <v/>
      </c>
      <c r="U115" t="str">
        <f>IF(groupAttr!S115=0,"",groupAttr!S115)</f>
        <v/>
      </c>
      <c r="V115" t="str">
        <f>IF(groupAttr!T115=0,"",groupAttr!T115)</f>
        <v/>
      </c>
      <c r="W115" t="str">
        <f>IF(groupAttr!U115=0,"",groupAttr!U115)</f>
        <v/>
      </c>
      <c r="X115" t="str">
        <f>IF(groupAttr!V115=0,"",groupAttr!V115)</f>
        <v/>
      </c>
      <c r="Y115" t="str">
        <f>IF(groupAttr!W115=0,"",groupAttr!W115)</f>
        <v/>
      </c>
      <c r="Z115" t="str">
        <f>IF(groupAttr!X115=0,"",groupAttr!X115)</f>
        <v/>
      </c>
      <c r="AA115" t="str">
        <f>IF(groupAttr!Y115=0,"",groupAttr!Y115)</f>
        <v/>
      </c>
      <c r="AB115" t="str">
        <f>IF(groupAttr!Z115=0,"",groupAttr!Z115)</f>
        <v/>
      </c>
      <c r="AC115" t="str">
        <f>IF(groupAttr!AA115=0,"",groupAttr!AA115)</f>
        <v/>
      </c>
      <c r="AD115" t="str">
        <f>IF(groupAttr!AB115=0,"",groupAttr!AB115)</f>
        <v/>
      </c>
      <c r="AE115" t="str">
        <f>IF(groupAttr!AC115=0,"",groupAttr!AC115)</f>
        <v/>
      </c>
      <c r="AF115" t="str">
        <f>IF(groupAttr!AD115=0,"",groupAttr!AD115)</f>
        <v/>
      </c>
      <c r="AG115" t="str">
        <f>IF(groupAttr!AE115=0,"",groupAttr!AE115)</f>
        <v/>
      </c>
      <c r="AH115" t="str">
        <f>IF(groupAttr!AF115=0,"",groupAttr!AF115)</f>
        <v/>
      </c>
      <c r="AI115" t="str">
        <f>IF(groupAttr!AG115=0,"",groupAttr!AG115)</f>
        <v/>
      </c>
      <c r="AJ115" t="str">
        <f>IF(groupAttr!AH115=0,"",groupAttr!AH115)</f>
        <v/>
      </c>
      <c r="AK115" t="str">
        <f>IF(groupAttr!AI115=0,"",groupAttr!AI115)</f>
        <v/>
      </c>
      <c r="AL115" t="str">
        <f>IF(groupAttr!AJ115=0,"",groupAttr!AJ115)</f>
        <v/>
      </c>
      <c r="AM115" t="str">
        <f>IF(groupAttr!AK115=0,"",groupAttr!AK115)</f>
        <v/>
      </c>
      <c r="AN115" t="str">
        <f>IF(groupAttr!AL115=0,"",groupAttr!AL115)</f>
        <v/>
      </c>
      <c r="AO115" t="str">
        <f>IF(groupAttr!AM115=0,"",groupAttr!AM115)</f>
        <v/>
      </c>
      <c r="AP115" t="str">
        <f>IF(groupAttr!AN115=0,"",groupAttr!AN115)</f>
        <v/>
      </c>
      <c r="AQ115" t="str">
        <f>IF(groupAttr!AO115=0,"",groupAttr!AO115)</f>
        <v/>
      </c>
      <c r="AR115" t="str">
        <f>IF(groupAttr!AP115=0,"",groupAttr!AP115)</f>
        <v/>
      </c>
      <c r="AS115" t="str">
        <f>IF(groupAttr!AQ115=0,"",groupAttr!AQ115)</f>
        <v/>
      </c>
      <c r="AT115" t="str">
        <f>IF(groupAttr!AR115=0,"",groupAttr!AR115)</f>
        <v/>
      </c>
      <c r="AU115" t="str">
        <f>IF(groupAttr!AS115=0,"",groupAttr!AS115)</f>
        <v/>
      </c>
      <c r="AV115" t="str">
        <f>IF(groupAttr!AT115=0,"",groupAttr!AT115)</f>
        <v/>
      </c>
      <c r="AW115" t="str">
        <f>IF(groupAttr!AU115=0,"",groupAttr!AU115)</f>
        <v/>
      </c>
      <c r="AX115" t="str">
        <f>IF(groupAttr!AV115=0,"",groupAttr!AV115)</f>
        <v/>
      </c>
      <c r="AY115" t="str">
        <f>IF(groupAttr!AW115=0,"",groupAttr!AW115)</f>
        <v/>
      </c>
      <c r="AZ115" t="str">
        <f>IF(groupAttr!AX115=0,"",groupAttr!AX115)</f>
        <v/>
      </c>
      <c r="BA115" t="str">
        <f>IF(groupAttr!AY115=0,"",groupAttr!AY115)</f>
        <v/>
      </c>
      <c r="BB115" t="str">
        <f>IF(groupAttr!AZ115=0,"",groupAttr!AZ115)</f>
        <v/>
      </c>
      <c r="BC115" t="str">
        <f>IF(groupAttr!BA115=0,"",groupAttr!BA115)</f>
        <v/>
      </c>
      <c r="BD115" t="str">
        <f>IF(groupAttr!BB115=0,"",groupAttr!BB115)</f>
        <v/>
      </c>
      <c r="BE115" t="str">
        <f>IF(groupAttr!BC115=0,"",groupAttr!BC115)</f>
        <v/>
      </c>
      <c r="BF115" t="str">
        <f>IF(groupAttr!BD115=0,"",groupAttr!BD115)</f>
        <v/>
      </c>
      <c r="BG115" t="str">
        <f>IF(groupAttr!BE115=0,"",groupAttr!BE115)</f>
        <v/>
      </c>
    </row>
    <row r="116" spans="1:59" x14ac:dyDescent="0.2">
      <c r="A116" t="str">
        <f>IF(B116=0,"", CONCATENATE("223/",groupAttr!B116,"|",groupText!V116,"|",groupText!AA116,":\-\",D116,D117,D118))</f>
        <v/>
      </c>
      <c r="B116">
        <v>0</v>
      </c>
      <c r="C116" t="str">
        <f>groupAttr!B116</f>
        <v>神佑</v>
      </c>
      <c r="D116" t="str">
        <f>"250/穿戴["&amp;groupAttr!C116&amp;"]件效果\" &amp;E116</f>
        <v>250/穿戴[9]件效果\255/MaxHp:  +800\255/MaxMp:  +800\255/防御:   +8%</v>
      </c>
      <c r="E116" t="s">
        <v>2068</v>
      </c>
      <c r="F116" t="str">
        <f>IF(groupAttr!D116=0,"",groupAttr!D116)</f>
        <v/>
      </c>
      <c r="G116" t="str">
        <f>IF(groupAttr!E116=0,"",groupAttr!E116)</f>
        <v/>
      </c>
      <c r="H116" t="str">
        <f>IF(groupAttr!F116=0,"",groupAttr!F116)</f>
        <v/>
      </c>
      <c r="I116" t="str">
        <f>IF(groupAttr!G116=0,"",groupAttr!G116)</f>
        <v/>
      </c>
      <c r="J116">
        <f>IF(groupAttr!H116=0,"",groupAttr!H116)</f>
        <v>8</v>
      </c>
      <c r="K116">
        <f>IF(groupAttr!I116=0,"",groupAttr!I116)</f>
        <v>8</v>
      </c>
      <c r="L116">
        <f>IF(groupAttr!J116=0,"",groupAttr!J116)</f>
        <v>8</v>
      </c>
      <c r="M116">
        <f>IF(groupAttr!K116=0,"",groupAttr!K116)</f>
        <v>8</v>
      </c>
      <c r="N116" t="str">
        <f>IF(groupAttr!L116=0,"",groupAttr!L116)</f>
        <v/>
      </c>
      <c r="O116" t="str">
        <f>IF(groupAttr!M116=0,"",groupAttr!M116)</f>
        <v/>
      </c>
      <c r="P116" t="str">
        <f>IF(groupAttr!N116=0,"",groupAttr!N116)</f>
        <v/>
      </c>
      <c r="Q116" t="str">
        <f>IF(groupAttr!O116=0,"",groupAttr!O116)</f>
        <v/>
      </c>
      <c r="R116" t="str">
        <f>IF(groupAttr!P116=0,"",groupAttr!P116)</f>
        <v/>
      </c>
      <c r="S116" t="str">
        <f>IF(groupAttr!Q116=0,"",groupAttr!Q116)</f>
        <v/>
      </c>
      <c r="T116" t="str">
        <f>IF(groupAttr!R116=0,"",groupAttr!R116)</f>
        <v/>
      </c>
      <c r="U116" t="str">
        <f>IF(groupAttr!S116=0,"",groupAttr!S116)</f>
        <v/>
      </c>
      <c r="V116" t="str">
        <f>IF(groupAttr!T116=0,"",groupAttr!T116)</f>
        <v/>
      </c>
      <c r="W116" t="str">
        <f>IF(groupAttr!U116=0,"",groupAttr!U116)</f>
        <v/>
      </c>
      <c r="X116" t="str">
        <f>IF(groupAttr!V116=0,"",groupAttr!V116)</f>
        <v/>
      </c>
      <c r="Y116">
        <f>IF(groupAttr!W116=0,"",groupAttr!W116)</f>
        <v>800</v>
      </c>
      <c r="Z116">
        <f>IF(groupAttr!X116=0,"",groupAttr!X116)</f>
        <v>800</v>
      </c>
      <c r="AA116" t="str">
        <f>IF(groupAttr!Y116=0,"",groupAttr!Y116)</f>
        <v/>
      </c>
      <c r="AB116" t="str">
        <f>IF(groupAttr!Z116=0,"",groupAttr!Z116)</f>
        <v/>
      </c>
      <c r="AC116" t="str">
        <f>IF(groupAttr!AA116=0,"",groupAttr!AA116)</f>
        <v/>
      </c>
      <c r="AD116" t="str">
        <f>IF(groupAttr!AB116=0,"",groupAttr!AB116)</f>
        <v/>
      </c>
      <c r="AE116" t="str">
        <f>IF(groupAttr!AC116=0,"",groupAttr!AC116)</f>
        <v/>
      </c>
      <c r="AF116" t="str">
        <f>IF(groupAttr!AD116=0,"",groupAttr!AD116)</f>
        <v/>
      </c>
      <c r="AG116" t="str">
        <f>IF(groupAttr!AE116=0,"",groupAttr!AE116)</f>
        <v/>
      </c>
      <c r="AH116" t="str">
        <f>IF(groupAttr!AF116=0,"",groupAttr!AF116)</f>
        <v/>
      </c>
      <c r="AI116" t="str">
        <f>IF(groupAttr!AG116=0,"",groupAttr!AG116)</f>
        <v/>
      </c>
      <c r="AJ116" t="str">
        <f>IF(groupAttr!AH116=0,"",groupAttr!AH116)</f>
        <v/>
      </c>
      <c r="AK116" t="str">
        <f>IF(groupAttr!AI116=0,"",groupAttr!AI116)</f>
        <v/>
      </c>
      <c r="AL116" t="str">
        <f>IF(groupAttr!AJ116=0,"",groupAttr!AJ116)</f>
        <v/>
      </c>
      <c r="AM116" t="str">
        <f>IF(groupAttr!AK116=0,"",groupAttr!AK116)</f>
        <v/>
      </c>
      <c r="AN116" t="str">
        <f>IF(groupAttr!AL116=0,"",groupAttr!AL116)</f>
        <v/>
      </c>
      <c r="AO116" t="str">
        <f>IF(groupAttr!AM116=0,"",groupAttr!AM116)</f>
        <v/>
      </c>
      <c r="AP116" t="str">
        <f>IF(groupAttr!AN116=0,"",groupAttr!AN116)</f>
        <v/>
      </c>
      <c r="AQ116" t="str">
        <f>IF(groupAttr!AO116=0,"",groupAttr!AO116)</f>
        <v/>
      </c>
      <c r="AR116" t="str">
        <f>IF(groupAttr!AP116=0,"",groupAttr!AP116)</f>
        <v/>
      </c>
      <c r="AS116" t="str">
        <f>IF(groupAttr!AQ116=0,"",groupAttr!AQ116)</f>
        <v/>
      </c>
      <c r="AT116" t="str">
        <f>IF(groupAttr!AR116=0,"",groupAttr!AR116)</f>
        <v/>
      </c>
      <c r="AU116" t="str">
        <f>IF(groupAttr!AS116=0,"",groupAttr!AS116)</f>
        <v/>
      </c>
      <c r="AV116" t="str">
        <f>IF(groupAttr!AT116=0,"",groupAttr!AT116)</f>
        <v/>
      </c>
      <c r="AW116" t="str">
        <f>IF(groupAttr!AU116=0,"",groupAttr!AU116)</f>
        <v/>
      </c>
      <c r="AX116" t="str">
        <f>IF(groupAttr!AV116=0,"",groupAttr!AV116)</f>
        <v/>
      </c>
      <c r="AY116" t="str">
        <f>IF(groupAttr!AW116=0,"",groupAttr!AW116)</f>
        <v/>
      </c>
      <c r="AZ116" t="str">
        <f>IF(groupAttr!AX116=0,"",groupAttr!AX116)</f>
        <v/>
      </c>
      <c r="BA116" t="str">
        <f>IF(groupAttr!AY116=0,"",groupAttr!AY116)</f>
        <v/>
      </c>
      <c r="BB116" t="str">
        <f>IF(groupAttr!AZ116=0,"",groupAttr!AZ116)</f>
        <v/>
      </c>
      <c r="BC116" t="str">
        <f>IF(groupAttr!BA116=0,"",groupAttr!BA116)</f>
        <v/>
      </c>
      <c r="BD116" t="str">
        <f>IF(groupAttr!BB116=0,"",groupAttr!BB116)</f>
        <v/>
      </c>
      <c r="BE116" t="str">
        <f>IF(groupAttr!BC116=0,"",groupAttr!BC116)</f>
        <v/>
      </c>
      <c r="BF116" t="str">
        <f>IF(groupAttr!BD116=0,"",groupAttr!BD116)</f>
        <v/>
      </c>
      <c r="BG116" t="str">
        <f>IF(groupAttr!BE116=0,"",groupAttr!BE116)</f>
        <v/>
      </c>
    </row>
    <row r="117" spans="1:59" x14ac:dyDescent="0.2">
      <c r="A117" t="str">
        <f>IF(B117=0,"", CONCATENATE("223/",groupAttr!B117,"|",groupText!V117,"|",groupText!AA117,":\-\",D117,D118,D119))</f>
        <v/>
      </c>
      <c r="B117">
        <v>0</v>
      </c>
      <c r="C117" t="str">
        <f>groupAttr!B117</f>
        <v>神佑</v>
      </c>
      <c r="D117" t="str">
        <f>"250/穿戴["&amp;groupAttr!C117&amp;"]件效果\" &amp;E117</f>
        <v>250/穿戴[12]件效果\255/全属性: +8%\255/全属性: +35\</v>
      </c>
      <c r="E117" t="s">
        <v>2057</v>
      </c>
      <c r="F117" t="str">
        <f>IF(groupAttr!D117=0,"",groupAttr!D117)</f>
        <v/>
      </c>
      <c r="G117" t="str">
        <f>IF(groupAttr!E117=0,"",groupAttr!E117)</f>
        <v/>
      </c>
      <c r="H117" t="str">
        <f>IF(groupAttr!F117=0,"",groupAttr!F117)</f>
        <v/>
      </c>
      <c r="I117" t="str">
        <f>IF(groupAttr!G117=0,"",groupAttr!G117)</f>
        <v/>
      </c>
      <c r="J117" t="str">
        <f>IF(groupAttr!H117=0,"",groupAttr!H117)</f>
        <v/>
      </c>
      <c r="K117" t="str">
        <f>IF(groupAttr!I117=0,"",groupAttr!I117)</f>
        <v/>
      </c>
      <c r="L117" t="str">
        <f>IF(groupAttr!J117=0,"",groupAttr!J117)</f>
        <v/>
      </c>
      <c r="M117" t="str">
        <f>IF(groupAttr!K117=0,"",groupAttr!K117)</f>
        <v/>
      </c>
      <c r="N117">
        <f>IF(groupAttr!L117=0,"",groupAttr!L117)</f>
        <v>8</v>
      </c>
      <c r="O117">
        <f>IF(groupAttr!M117=0,"",groupAttr!M117)</f>
        <v>8</v>
      </c>
      <c r="P117">
        <f>IF(groupAttr!N117=0,"",groupAttr!N117)</f>
        <v>8</v>
      </c>
      <c r="Q117">
        <f>IF(groupAttr!O117=0,"",groupAttr!O117)</f>
        <v>8</v>
      </c>
      <c r="R117">
        <f>IF(groupAttr!P117=0,"",groupAttr!P117)</f>
        <v>8</v>
      </c>
      <c r="S117">
        <f>IF(groupAttr!Q117=0,"",groupAttr!Q117)</f>
        <v>8</v>
      </c>
      <c r="T117" t="str">
        <f>IF(groupAttr!R117=0,"",groupAttr!R117)</f>
        <v/>
      </c>
      <c r="U117" t="str">
        <f>IF(groupAttr!S117=0,"",groupAttr!S117)</f>
        <v/>
      </c>
      <c r="V117" t="str">
        <f>IF(groupAttr!T117=0,"",groupAttr!T117)</f>
        <v/>
      </c>
      <c r="W117" t="str">
        <f>IF(groupAttr!U117=0,"",groupAttr!U117)</f>
        <v/>
      </c>
      <c r="X117" t="str">
        <f>IF(groupAttr!V117=0,"",groupAttr!V117)</f>
        <v/>
      </c>
      <c r="Y117" t="str">
        <f>IF(groupAttr!W117=0,"",groupAttr!W117)</f>
        <v/>
      </c>
      <c r="Z117" t="str">
        <f>IF(groupAttr!X117=0,"",groupAttr!X117)</f>
        <v/>
      </c>
      <c r="AA117" t="str">
        <f>IF(groupAttr!Y117=0,"",groupAttr!Y117)</f>
        <v/>
      </c>
      <c r="AB117" t="str">
        <f>IF(groupAttr!Z117=0,"",groupAttr!Z117)</f>
        <v/>
      </c>
      <c r="AC117" t="str">
        <f>IF(groupAttr!AA117=0,"",groupAttr!AA117)</f>
        <v/>
      </c>
      <c r="AD117" t="str">
        <f>IF(groupAttr!AB117=0,"",groupAttr!AB117)</f>
        <v/>
      </c>
      <c r="AE117" t="str">
        <f>IF(groupAttr!AC117=0,"",groupAttr!AC117)</f>
        <v/>
      </c>
      <c r="AF117" t="str">
        <f>IF(groupAttr!AD117=0,"",groupAttr!AD117)</f>
        <v/>
      </c>
      <c r="AG117">
        <f>IF(groupAttr!AE117=0,"",groupAttr!AE117)</f>
        <v>35</v>
      </c>
      <c r="AH117">
        <f>IF(groupAttr!AF117=0,"",groupAttr!AF117)</f>
        <v>35</v>
      </c>
      <c r="AI117">
        <f>IF(groupAttr!AG117=0,"",groupAttr!AG117)</f>
        <v>35</v>
      </c>
      <c r="AJ117">
        <f>IF(groupAttr!AH117=0,"",groupAttr!AH117)</f>
        <v>35</v>
      </c>
      <c r="AK117">
        <f>IF(groupAttr!AI117=0,"",groupAttr!AI117)</f>
        <v>35</v>
      </c>
      <c r="AL117">
        <f>IF(groupAttr!AJ117=0,"",groupAttr!AJ117)</f>
        <v>35</v>
      </c>
      <c r="AM117" t="str">
        <f>IF(groupAttr!AK117=0,"",groupAttr!AK117)</f>
        <v/>
      </c>
      <c r="AN117" t="str">
        <f>IF(groupAttr!AL117=0,"",groupAttr!AL117)</f>
        <v/>
      </c>
      <c r="AO117" t="str">
        <f>IF(groupAttr!AM117=0,"",groupAttr!AM117)</f>
        <v/>
      </c>
      <c r="AP117" t="str">
        <f>IF(groupAttr!AN117=0,"",groupAttr!AN117)</f>
        <v/>
      </c>
      <c r="AQ117" t="str">
        <f>IF(groupAttr!AO117=0,"",groupAttr!AO117)</f>
        <v/>
      </c>
      <c r="AR117" t="str">
        <f>IF(groupAttr!AP117=0,"",groupAttr!AP117)</f>
        <v/>
      </c>
      <c r="AS117" t="str">
        <f>IF(groupAttr!AQ117=0,"",groupAttr!AQ117)</f>
        <v/>
      </c>
      <c r="AT117" t="str">
        <f>IF(groupAttr!AR117=0,"",groupAttr!AR117)</f>
        <v/>
      </c>
      <c r="AU117" t="str">
        <f>IF(groupAttr!AS117=0,"",groupAttr!AS117)</f>
        <v/>
      </c>
      <c r="AV117" t="str">
        <f>IF(groupAttr!AT117=0,"",groupAttr!AT117)</f>
        <v/>
      </c>
      <c r="AW117" t="str">
        <f>IF(groupAttr!AU117=0,"",groupAttr!AU117)</f>
        <v/>
      </c>
      <c r="AX117" t="str">
        <f>IF(groupAttr!AV117=0,"",groupAttr!AV117)</f>
        <v/>
      </c>
      <c r="AY117" t="str">
        <f>IF(groupAttr!AW117=0,"",groupAttr!AW117)</f>
        <v/>
      </c>
      <c r="AZ117" t="str">
        <f>IF(groupAttr!AX117=0,"",groupAttr!AX117)</f>
        <v/>
      </c>
      <c r="BA117" t="str">
        <f>IF(groupAttr!AY117=0,"",groupAttr!AY117)</f>
        <v/>
      </c>
      <c r="BB117" t="str">
        <f>IF(groupAttr!AZ117=0,"",groupAttr!AZ117)</f>
        <v/>
      </c>
      <c r="BC117" t="str">
        <f>IF(groupAttr!BA117=0,"",groupAttr!BA117)</f>
        <v/>
      </c>
      <c r="BD117" t="str">
        <f>IF(groupAttr!BB117=0,"",groupAttr!BB117)</f>
        <v/>
      </c>
      <c r="BE117" t="str">
        <f>IF(groupAttr!BC117=0,"",groupAttr!BC117)</f>
        <v/>
      </c>
      <c r="BF117" t="str">
        <f>IF(groupAttr!BD117=0,"",groupAttr!BD117)</f>
        <v/>
      </c>
      <c r="BG117" t="str">
        <f>IF(groupAttr!BE117=0,"",groupAttr!BE117)</f>
        <v/>
      </c>
    </row>
    <row r="118" spans="1:59" x14ac:dyDescent="0.2">
      <c r="A118" t="str">
        <f>IF(B118=0,"", CONCATENATE("223/",groupAttr!B118,"|",groupText!V118,"|",groupText!AA118,":\-\",D118,D119,D120))</f>
        <v>223/神佑|12|151/子鼠神佑+3|151/丑牛神佑+3|151/寅虎神佑+3|151/卯兔神佑+3|151/辰龙神佑+3|151/巳蛇神佑+3|151/午马神佑+3|151/未羊神佑+3|151/申猴神佑+3|151/酉鸡神佑+3|151/戌狗神佑+3|151/亥猪神佑+3:\-\250/穿戴[4]件效果\255/MaxHp:  +600\255/MaxMp:  +600\250/穿戴[9]件效果\255/全属性: +5%\255/全属性: +25\250/穿戴[12]件效果\255/MaxHp:  +15%\255/MaxMp:  +15%\全属性: +55\</v>
      </c>
      <c r="B118">
        <f>groupAttr!A118</f>
        <v>165</v>
      </c>
      <c r="C118" t="str">
        <f>groupAttr!B118</f>
        <v>神佑</v>
      </c>
      <c r="D118" t="str">
        <f>"250/穿戴["&amp;groupAttr!C118&amp;"]件效果\" &amp;E118</f>
        <v>250/穿戴[4]件效果\255/MaxHp:  +600\255/MaxMp:  +600\</v>
      </c>
      <c r="E118" t="s">
        <v>2058</v>
      </c>
      <c r="F118" t="str">
        <f>IF(groupAttr!D118=0,"",groupAttr!D118)</f>
        <v/>
      </c>
      <c r="G118" t="str">
        <f>IF(groupAttr!E118=0,"",groupAttr!E118)</f>
        <v/>
      </c>
      <c r="H118" t="str">
        <f>IF(groupAttr!F118=0,"",groupAttr!F118)</f>
        <v/>
      </c>
      <c r="I118" t="str">
        <f>IF(groupAttr!G118=0,"",groupAttr!G118)</f>
        <v/>
      </c>
      <c r="J118" t="str">
        <f>IF(groupAttr!H118=0,"",groupAttr!H118)</f>
        <v/>
      </c>
      <c r="K118" t="str">
        <f>IF(groupAttr!I118=0,"",groupAttr!I118)</f>
        <v/>
      </c>
      <c r="L118" t="str">
        <f>IF(groupAttr!J118=0,"",groupAttr!J118)</f>
        <v/>
      </c>
      <c r="M118" t="str">
        <f>IF(groupAttr!K118=0,"",groupAttr!K118)</f>
        <v/>
      </c>
      <c r="N118" t="str">
        <f>IF(groupAttr!L118=0,"",groupAttr!L118)</f>
        <v/>
      </c>
      <c r="O118" t="str">
        <f>IF(groupAttr!M118=0,"",groupAttr!M118)</f>
        <v/>
      </c>
      <c r="P118" t="str">
        <f>IF(groupAttr!N118=0,"",groupAttr!N118)</f>
        <v/>
      </c>
      <c r="Q118" t="str">
        <f>IF(groupAttr!O118=0,"",groupAttr!O118)</f>
        <v/>
      </c>
      <c r="R118" t="str">
        <f>IF(groupAttr!P118=0,"",groupAttr!P118)</f>
        <v/>
      </c>
      <c r="S118" t="str">
        <f>IF(groupAttr!Q118=0,"",groupAttr!Q118)</f>
        <v/>
      </c>
      <c r="T118" t="str">
        <f>IF(groupAttr!R118=0,"",groupAttr!R118)</f>
        <v/>
      </c>
      <c r="U118" t="str">
        <f>IF(groupAttr!S118=0,"",groupAttr!S118)</f>
        <v/>
      </c>
      <c r="V118" t="str">
        <f>IF(groupAttr!T118=0,"",groupAttr!T118)</f>
        <v/>
      </c>
      <c r="W118" t="str">
        <f>IF(groupAttr!U118=0,"",groupAttr!U118)</f>
        <v/>
      </c>
      <c r="X118" t="str">
        <f>IF(groupAttr!V118=0,"",groupAttr!V118)</f>
        <v/>
      </c>
      <c r="Y118">
        <f>IF(groupAttr!W118=0,"",groupAttr!W118)</f>
        <v>600</v>
      </c>
      <c r="Z118">
        <f>IF(groupAttr!X118=0,"",groupAttr!X118)</f>
        <v>600</v>
      </c>
      <c r="AA118" t="str">
        <f>IF(groupAttr!Y118=0,"",groupAttr!Y118)</f>
        <v/>
      </c>
      <c r="AB118" t="str">
        <f>IF(groupAttr!Z118=0,"",groupAttr!Z118)</f>
        <v/>
      </c>
      <c r="AC118" t="str">
        <f>IF(groupAttr!AA118=0,"",groupAttr!AA118)</f>
        <v/>
      </c>
      <c r="AD118" t="str">
        <f>IF(groupAttr!AB118=0,"",groupAttr!AB118)</f>
        <v/>
      </c>
      <c r="AE118" t="str">
        <f>IF(groupAttr!AC118=0,"",groupAttr!AC118)</f>
        <v/>
      </c>
      <c r="AF118" t="str">
        <f>IF(groupAttr!AD118=0,"",groupAttr!AD118)</f>
        <v/>
      </c>
      <c r="AG118" t="str">
        <f>IF(groupAttr!AE118=0,"",groupAttr!AE118)</f>
        <v/>
      </c>
      <c r="AH118" t="str">
        <f>IF(groupAttr!AF118=0,"",groupAttr!AF118)</f>
        <v/>
      </c>
      <c r="AI118" t="str">
        <f>IF(groupAttr!AG118=0,"",groupAttr!AG118)</f>
        <v/>
      </c>
      <c r="AJ118" t="str">
        <f>IF(groupAttr!AH118=0,"",groupAttr!AH118)</f>
        <v/>
      </c>
      <c r="AK118" t="str">
        <f>IF(groupAttr!AI118=0,"",groupAttr!AI118)</f>
        <v/>
      </c>
      <c r="AL118" t="str">
        <f>IF(groupAttr!AJ118=0,"",groupAttr!AJ118)</f>
        <v/>
      </c>
      <c r="AM118" t="str">
        <f>IF(groupAttr!AK118=0,"",groupAttr!AK118)</f>
        <v/>
      </c>
      <c r="AN118" t="str">
        <f>IF(groupAttr!AL118=0,"",groupAttr!AL118)</f>
        <v/>
      </c>
      <c r="AO118" t="str">
        <f>IF(groupAttr!AM118=0,"",groupAttr!AM118)</f>
        <v/>
      </c>
      <c r="AP118" t="str">
        <f>IF(groupAttr!AN118=0,"",groupAttr!AN118)</f>
        <v/>
      </c>
      <c r="AQ118" t="str">
        <f>IF(groupAttr!AO118=0,"",groupAttr!AO118)</f>
        <v/>
      </c>
      <c r="AR118" t="str">
        <f>IF(groupAttr!AP118=0,"",groupAttr!AP118)</f>
        <v/>
      </c>
      <c r="AS118" t="str">
        <f>IF(groupAttr!AQ118=0,"",groupAttr!AQ118)</f>
        <v/>
      </c>
      <c r="AT118" t="str">
        <f>IF(groupAttr!AR118=0,"",groupAttr!AR118)</f>
        <v/>
      </c>
      <c r="AU118" t="str">
        <f>IF(groupAttr!AS118=0,"",groupAttr!AS118)</f>
        <v/>
      </c>
      <c r="AV118" t="str">
        <f>IF(groupAttr!AT118=0,"",groupAttr!AT118)</f>
        <v/>
      </c>
      <c r="AW118" t="str">
        <f>IF(groupAttr!AU118=0,"",groupAttr!AU118)</f>
        <v/>
      </c>
      <c r="AX118" t="str">
        <f>IF(groupAttr!AV118=0,"",groupAttr!AV118)</f>
        <v/>
      </c>
      <c r="AY118" t="str">
        <f>IF(groupAttr!AW118=0,"",groupAttr!AW118)</f>
        <v/>
      </c>
      <c r="AZ118" t="str">
        <f>IF(groupAttr!AX118=0,"",groupAttr!AX118)</f>
        <v/>
      </c>
      <c r="BA118" t="str">
        <f>IF(groupAttr!AY118=0,"",groupAttr!AY118)</f>
        <v/>
      </c>
      <c r="BB118" t="str">
        <f>IF(groupAttr!AZ118=0,"",groupAttr!AZ118)</f>
        <v/>
      </c>
      <c r="BC118" t="str">
        <f>IF(groupAttr!BA118=0,"",groupAttr!BA118)</f>
        <v/>
      </c>
      <c r="BD118" t="str">
        <f>IF(groupAttr!BB118=0,"",groupAttr!BB118)</f>
        <v/>
      </c>
      <c r="BE118" t="str">
        <f>IF(groupAttr!BC118=0,"",groupAttr!BC118)</f>
        <v/>
      </c>
      <c r="BF118" t="str">
        <f>IF(groupAttr!BD118=0,"",groupAttr!BD118)</f>
        <v/>
      </c>
      <c r="BG118" t="str">
        <f>IF(groupAttr!BE118=0,"",groupAttr!BE118)</f>
        <v/>
      </c>
    </row>
    <row r="119" spans="1:59" x14ac:dyDescent="0.2">
      <c r="A119" t="str">
        <f>IF(B119=0,"", CONCATENATE("223/",groupAttr!B119,"|",groupText!V119,"|",groupText!AA119,":\-\",D119,D120,D121))</f>
        <v/>
      </c>
      <c r="B119">
        <v>0</v>
      </c>
      <c r="C119" t="str">
        <f>groupAttr!B119</f>
        <v>神佑</v>
      </c>
      <c r="D119" t="str">
        <f>"250/穿戴["&amp;groupAttr!C119&amp;"]件效果\" &amp;E119</f>
        <v>250/穿戴[9]件效果\255/全属性: +5%\255/全属性: +25\</v>
      </c>
      <c r="E119" t="s">
        <v>2059</v>
      </c>
      <c r="F119" t="str">
        <f>IF(groupAttr!D119=0,"",groupAttr!D119)</f>
        <v/>
      </c>
      <c r="G119" t="str">
        <f>IF(groupAttr!E119=0,"",groupAttr!E119)</f>
        <v/>
      </c>
      <c r="H119" t="str">
        <f>IF(groupAttr!F119=0,"",groupAttr!F119)</f>
        <v/>
      </c>
      <c r="I119" t="str">
        <f>IF(groupAttr!G119=0,"",groupAttr!G119)</f>
        <v/>
      </c>
      <c r="J119" t="str">
        <f>IF(groupAttr!H119=0,"",groupAttr!H119)</f>
        <v/>
      </c>
      <c r="K119" t="str">
        <f>IF(groupAttr!I119=0,"",groupAttr!I119)</f>
        <v/>
      </c>
      <c r="L119" t="str">
        <f>IF(groupAttr!J119=0,"",groupAttr!J119)</f>
        <v/>
      </c>
      <c r="M119" t="str">
        <f>IF(groupAttr!K119=0,"",groupAttr!K119)</f>
        <v/>
      </c>
      <c r="N119">
        <f>IF(groupAttr!L119=0,"",groupAttr!L119)</f>
        <v>5</v>
      </c>
      <c r="O119">
        <f>IF(groupAttr!M119=0,"",groupAttr!M119)</f>
        <v>5</v>
      </c>
      <c r="P119">
        <f>IF(groupAttr!N119=0,"",groupAttr!N119)</f>
        <v>5</v>
      </c>
      <c r="Q119">
        <f>IF(groupAttr!O119=0,"",groupAttr!O119)</f>
        <v>5</v>
      </c>
      <c r="R119">
        <f>IF(groupAttr!P119=0,"",groupAttr!P119)</f>
        <v>5</v>
      </c>
      <c r="S119">
        <f>IF(groupAttr!Q119=0,"",groupAttr!Q119)</f>
        <v>5</v>
      </c>
      <c r="T119" t="str">
        <f>IF(groupAttr!R119=0,"",groupAttr!R119)</f>
        <v/>
      </c>
      <c r="U119" t="str">
        <f>IF(groupAttr!S119=0,"",groupAttr!S119)</f>
        <v/>
      </c>
      <c r="V119" t="str">
        <f>IF(groupAttr!T119=0,"",groupAttr!T119)</f>
        <v/>
      </c>
      <c r="W119" t="str">
        <f>IF(groupAttr!U119=0,"",groupAttr!U119)</f>
        <v/>
      </c>
      <c r="X119" t="str">
        <f>IF(groupAttr!V119=0,"",groupAttr!V119)</f>
        <v/>
      </c>
      <c r="Y119" t="str">
        <f>IF(groupAttr!W119=0,"",groupAttr!W119)</f>
        <v/>
      </c>
      <c r="Z119" t="str">
        <f>IF(groupAttr!X119=0,"",groupAttr!X119)</f>
        <v/>
      </c>
      <c r="AA119" t="str">
        <f>IF(groupAttr!Y119=0,"",groupAttr!Y119)</f>
        <v/>
      </c>
      <c r="AB119" t="str">
        <f>IF(groupAttr!Z119=0,"",groupAttr!Z119)</f>
        <v/>
      </c>
      <c r="AC119" t="str">
        <f>IF(groupAttr!AA119=0,"",groupAttr!AA119)</f>
        <v/>
      </c>
      <c r="AD119" t="str">
        <f>IF(groupAttr!AB119=0,"",groupAttr!AB119)</f>
        <v/>
      </c>
      <c r="AE119" t="str">
        <f>IF(groupAttr!AC119=0,"",groupAttr!AC119)</f>
        <v/>
      </c>
      <c r="AF119" t="str">
        <f>IF(groupAttr!AD119=0,"",groupAttr!AD119)</f>
        <v/>
      </c>
      <c r="AG119">
        <f>IF(groupAttr!AE119=0,"",groupAttr!AE119)</f>
        <v>25</v>
      </c>
      <c r="AH119">
        <f>IF(groupAttr!AF119=0,"",groupAttr!AF119)</f>
        <v>25</v>
      </c>
      <c r="AI119">
        <f>IF(groupAttr!AG119=0,"",groupAttr!AG119)</f>
        <v>25</v>
      </c>
      <c r="AJ119">
        <f>IF(groupAttr!AH119=0,"",groupAttr!AH119)</f>
        <v>25</v>
      </c>
      <c r="AK119">
        <f>IF(groupAttr!AI119=0,"",groupAttr!AI119)</f>
        <v>25</v>
      </c>
      <c r="AL119">
        <f>IF(groupAttr!AJ119=0,"",groupAttr!AJ119)</f>
        <v>25</v>
      </c>
      <c r="AM119" t="str">
        <f>IF(groupAttr!AK119=0,"",groupAttr!AK119)</f>
        <v/>
      </c>
      <c r="AN119" t="str">
        <f>IF(groupAttr!AL119=0,"",groupAttr!AL119)</f>
        <v/>
      </c>
      <c r="AO119" t="str">
        <f>IF(groupAttr!AM119=0,"",groupAttr!AM119)</f>
        <v/>
      </c>
      <c r="AP119" t="str">
        <f>IF(groupAttr!AN119=0,"",groupAttr!AN119)</f>
        <v/>
      </c>
      <c r="AQ119" t="str">
        <f>IF(groupAttr!AO119=0,"",groupAttr!AO119)</f>
        <v/>
      </c>
      <c r="AR119" t="str">
        <f>IF(groupAttr!AP119=0,"",groupAttr!AP119)</f>
        <v/>
      </c>
      <c r="AS119" t="str">
        <f>IF(groupAttr!AQ119=0,"",groupAttr!AQ119)</f>
        <v/>
      </c>
      <c r="AT119" t="str">
        <f>IF(groupAttr!AR119=0,"",groupAttr!AR119)</f>
        <v/>
      </c>
      <c r="AU119" t="str">
        <f>IF(groupAttr!AS119=0,"",groupAttr!AS119)</f>
        <v/>
      </c>
      <c r="AV119" t="str">
        <f>IF(groupAttr!AT119=0,"",groupAttr!AT119)</f>
        <v/>
      </c>
      <c r="AW119" t="str">
        <f>IF(groupAttr!AU119=0,"",groupAttr!AU119)</f>
        <v/>
      </c>
      <c r="AX119" t="str">
        <f>IF(groupAttr!AV119=0,"",groupAttr!AV119)</f>
        <v/>
      </c>
      <c r="AY119" t="str">
        <f>IF(groupAttr!AW119=0,"",groupAttr!AW119)</f>
        <v/>
      </c>
      <c r="AZ119" t="str">
        <f>IF(groupAttr!AX119=0,"",groupAttr!AX119)</f>
        <v/>
      </c>
      <c r="BA119" t="str">
        <f>IF(groupAttr!AY119=0,"",groupAttr!AY119)</f>
        <v/>
      </c>
      <c r="BB119" t="str">
        <f>IF(groupAttr!AZ119=0,"",groupAttr!AZ119)</f>
        <v/>
      </c>
      <c r="BC119" t="str">
        <f>IF(groupAttr!BA119=0,"",groupAttr!BA119)</f>
        <v/>
      </c>
      <c r="BD119" t="str">
        <f>IF(groupAttr!BB119=0,"",groupAttr!BB119)</f>
        <v/>
      </c>
      <c r="BE119" t="str">
        <f>IF(groupAttr!BC119=0,"",groupAttr!BC119)</f>
        <v/>
      </c>
      <c r="BF119" t="str">
        <f>IF(groupAttr!BD119=0,"",groupAttr!BD119)</f>
        <v/>
      </c>
      <c r="BG119" t="str">
        <f>IF(groupAttr!BE119=0,"",groupAttr!BE119)</f>
        <v/>
      </c>
    </row>
    <row r="120" spans="1:59" x14ac:dyDescent="0.2">
      <c r="A120" t="str">
        <f>IF(B120=0,"", CONCATENATE("223/",groupAttr!B120,"|",groupText!V120,"|",groupText!AA120,":\-\",D120,D121,D122))</f>
        <v/>
      </c>
      <c r="B120">
        <v>0</v>
      </c>
      <c r="C120" t="str">
        <f>groupAttr!B120</f>
        <v>神佑</v>
      </c>
      <c r="D120" t="str">
        <f>"250/穿戴["&amp;groupAttr!C120&amp;"]件效果\" &amp;E120</f>
        <v>250/穿戴[12]件效果\255/MaxHp:  +15%\255/MaxMp:  +15%\全属性: +55\</v>
      </c>
      <c r="E120" t="s">
        <v>2060</v>
      </c>
      <c r="F120">
        <f>IF(groupAttr!D120=0,"",groupAttr!D120)</f>
        <v>15</v>
      </c>
      <c r="G120">
        <f>IF(groupAttr!E120=0,"",groupAttr!E120)</f>
        <v>15</v>
      </c>
      <c r="H120" t="str">
        <f>IF(groupAttr!F120=0,"",groupAttr!F120)</f>
        <v/>
      </c>
      <c r="I120" t="str">
        <f>IF(groupAttr!G120=0,"",groupAttr!G120)</f>
        <v/>
      </c>
      <c r="J120" t="str">
        <f>IF(groupAttr!H120=0,"",groupAttr!H120)</f>
        <v/>
      </c>
      <c r="K120" t="str">
        <f>IF(groupAttr!I120=0,"",groupAttr!I120)</f>
        <v/>
      </c>
      <c r="L120" t="str">
        <f>IF(groupAttr!J120=0,"",groupAttr!J120)</f>
        <v/>
      </c>
      <c r="M120" t="str">
        <f>IF(groupAttr!K120=0,"",groupAttr!K120)</f>
        <v/>
      </c>
      <c r="N120" t="str">
        <f>IF(groupAttr!L120=0,"",groupAttr!L120)</f>
        <v/>
      </c>
      <c r="O120" t="str">
        <f>IF(groupAttr!M120=0,"",groupAttr!M120)</f>
        <v/>
      </c>
      <c r="P120" t="str">
        <f>IF(groupAttr!N120=0,"",groupAttr!N120)</f>
        <v/>
      </c>
      <c r="Q120" t="str">
        <f>IF(groupAttr!O120=0,"",groupAttr!O120)</f>
        <v/>
      </c>
      <c r="R120" t="str">
        <f>IF(groupAttr!P120=0,"",groupAttr!P120)</f>
        <v/>
      </c>
      <c r="S120" t="str">
        <f>IF(groupAttr!Q120=0,"",groupAttr!Q120)</f>
        <v/>
      </c>
      <c r="T120" t="str">
        <f>IF(groupAttr!R120=0,"",groupAttr!R120)</f>
        <v/>
      </c>
      <c r="U120" t="str">
        <f>IF(groupAttr!S120=0,"",groupAttr!S120)</f>
        <v/>
      </c>
      <c r="V120" t="str">
        <f>IF(groupAttr!T120=0,"",groupAttr!T120)</f>
        <v/>
      </c>
      <c r="W120" t="str">
        <f>IF(groupAttr!U120=0,"",groupAttr!U120)</f>
        <v/>
      </c>
      <c r="X120" t="str">
        <f>IF(groupAttr!V120=0,"",groupAttr!V120)</f>
        <v/>
      </c>
      <c r="Y120" t="str">
        <f>IF(groupAttr!W120=0,"",groupAttr!W120)</f>
        <v/>
      </c>
      <c r="Z120" t="str">
        <f>IF(groupAttr!X120=0,"",groupAttr!X120)</f>
        <v/>
      </c>
      <c r="AA120" t="str">
        <f>IF(groupAttr!Y120=0,"",groupAttr!Y120)</f>
        <v/>
      </c>
      <c r="AB120" t="str">
        <f>IF(groupAttr!Z120=0,"",groupAttr!Z120)</f>
        <v/>
      </c>
      <c r="AC120" t="str">
        <f>IF(groupAttr!AA120=0,"",groupAttr!AA120)</f>
        <v/>
      </c>
      <c r="AD120" t="str">
        <f>IF(groupAttr!AB120=0,"",groupAttr!AB120)</f>
        <v/>
      </c>
      <c r="AE120" t="str">
        <f>IF(groupAttr!AC120=0,"",groupAttr!AC120)</f>
        <v/>
      </c>
      <c r="AF120" t="str">
        <f>IF(groupAttr!AD120=0,"",groupAttr!AD120)</f>
        <v/>
      </c>
      <c r="AG120">
        <f>IF(groupAttr!AE120=0,"",groupAttr!AE120)</f>
        <v>55</v>
      </c>
      <c r="AH120">
        <f>IF(groupAttr!AF120=0,"",groupAttr!AF120)</f>
        <v>55</v>
      </c>
      <c r="AI120">
        <f>IF(groupAttr!AG120=0,"",groupAttr!AG120)</f>
        <v>55</v>
      </c>
      <c r="AJ120">
        <f>IF(groupAttr!AH120=0,"",groupAttr!AH120)</f>
        <v>55</v>
      </c>
      <c r="AK120">
        <f>IF(groupAttr!AI120=0,"",groupAttr!AI120)</f>
        <v>55</v>
      </c>
      <c r="AL120">
        <f>IF(groupAttr!AJ120=0,"",groupAttr!AJ120)</f>
        <v>55</v>
      </c>
      <c r="AM120" t="str">
        <f>IF(groupAttr!AK120=0,"",groupAttr!AK120)</f>
        <v/>
      </c>
      <c r="AN120" t="str">
        <f>IF(groupAttr!AL120=0,"",groupAttr!AL120)</f>
        <v/>
      </c>
      <c r="AO120" t="str">
        <f>IF(groupAttr!AM120=0,"",groupAttr!AM120)</f>
        <v/>
      </c>
      <c r="AP120" t="str">
        <f>IF(groupAttr!AN120=0,"",groupAttr!AN120)</f>
        <v/>
      </c>
      <c r="AQ120" t="str">
        <f>IF(groupAttr!AO120=0,"",groupAttr!AO120)</f>
        <v/>
      </c>
      <c r="AR120" t="str">
        <f>IF(groupAttr!AP120=0,"",groupAttr!AP120)</f>
        <v/>
      </c>
      <c r="AS120" t="str">
        <f>IF(groupAttr!AQ120=0,"",groupAttr!AQ120)</f>
        <v/>
      </c>
      <c r="AT120" t="str">
        <f>IF(groupAttr!AR120=0,"",groupAttr!AR120)</f>
        <v/>
      </c>
      <c r="AU120" t="str">
        <f>IF(groupAttr!AS120=0,"",groupAttr!AS120)</f>
        <v/>
      </c>
      <c r="AV120" t="str">
        <f>IF(groupAttr!AT120=0,"",groupAttr!AT120)</f>
        <v/>
      </c>
      <c r="AW120" t="str">
        <f>IF(groupAttr!AU120=0,"",groupAttr!AU120)</f>
        <v/>
      </c>
      <c r="AX120" t="str">
        <f>IF(groupAttr!AV120=0,"",groupAttr!AV120)</f>
        <v/>
      </c>
      <c r="AY120" t="str">
        <f>IF(groupAttr!AW120=0,"",groupAttr!AW120)</f>
        <v/>
      </c>
      <c r="AZ120" t="str">
        <f>IF(groupAttr!AX120=0,"",groupAttr!AX120)</f>
        <v/>
      </c>
      <c r="BA120" t="str">
        <f>IF(groupAttr!AY120=0,"",groupAttr!AY120)</f>
        <v/>
      </c>
      <c r="BB120" t="str">
        <f>IF(groupAttr!AZ120=0,"",groupAttr!AZ120)</f>
        <v/>
      </c>
      <c r="BC120" t="str">
        <f>IF(groupAttr!BA120=0,"",groupAttr!BA120)</f>
        <v/>
      </c>
      <c r="BD120" t="str">
        <f>IF(groupAttr!BB120=0,"",groupAttr!BB120)</f>
        <v/>
      </c>
      <c r="BE120" t="str">
        <f>IF(groupAttr!BC120=0,"",groupAttr!BC120)</f>
        <v/>
      </c>
      <c r="BF120" t="str">
        <f>IF(groupAttr!BD120=0,"",groupAttr!BD120)</f>
        <v/>
      </c>
      <c r="BG120" t="str">
        <f>IF(groupAttr!BE120=0,"",groupAttr!BE120)</f>
        <v/>
      </c>
    </row>
    <row r="121" spans="1:59" x14ac:dyDescent="0.2">
      <c r="A121" t="str">
        <f>IF(B121=0,"", CONCATENATE("223/",groupAttr!B121,"|",groupText!V121,"|",groupText!AA121,":\-\",D121,D122,D123))</f>
        <v>223/神佑|12|151/子鼠神佑+4|151/丑牛神佑+4|151/寅虎神佑+4|151/卯兔神佑+4|151/辰龙神佑+4|151/巳蛇神佑+4|151/午马神佑+4|151/未羊神佑+4|151/申猴神佑+4|151/酉鸡神佑+4|151/戌狗神佑+4|151/亥猪神佑+4:\-\250/穿戴[4]件效果\255/防御:   +50\255/准确:   +15\255/敏捷:   +5250/穿戴[9]件效果\255/全属性: +30\250/穿戴[12]件效果\255/全属性: +12%\</v>
      </c>
      <c r="B121">
        <f>groupAttr!A121</f>
        <v>166</v>
      </c>
      <c r="C121" t="str">
        <f>groupAttr!B121</f>
        <v>神佑</v>
      </c>
      <c r="D121" t="str">
        <f>"250/穿戴["&amp;groupAttr!C121&amp;"]件效果\" &amp;E121</f>
        <v>250/穿戴[4]件效果\255/防御:   +50\255/准确:   +15\255/敏捷:   +5</v>
      </c>
      <c r="E121" t="s">
        <v>2069</v>
      </c>
      <c r="F121" t="str">
        <f>IF(groupAttr!D121=0,"",groupAttr!D121)</f>
        <v/>
      </c>
      <c r="G121" t="str">
        <f>IF(groupAttr!E121=0,"",groupAttr!E121)</f>
        <v/>
      </c>
      <c r="H121" t="str">
        <f>IF(groupAttr!F121=0,"",groupAttr!F121)</f>
        <v/>
      </c>
      <c r="I121" t="str">
        <f>IF(groupAttr!G121=0,"",groupAttr!G121)</f>
        <v/>
      </c>
      <c r="J121" t="str">
        <f>IF(groupAttr!H121=0,"",groupAttr!H121)</f>
        <v/>
      </c>
      <c r="K121" t="str">
        <f>IF(groupAttr!I121=0,"",groupAttr!I121)</f>
        <v/>
      </c>
      <c r="L121" t="str">
        <f>IF(groupAttr!J121=0,"",groupAttr!J121)</f>
        <v/>
      </c>
      <c r="M121" t="str">
        <f>IF(groupAttr!K121=0,"",groupAttr!K121)</f>
        <v/>
      </c>
      <c r="N121" t="str">
        <f>IF(groupAttr!L121=0,"",groupAttr!L121)</f>
        <v/>
      </c>
      <c r="O121" t="str">
        <f>IF(groupAttr!M121=0,"",groupAttr!M121)</f>
        <v/>
      </c>
      <c r="P121" t="str">
        <f>IF(groupAttr!N121=0,"",groupAttr!N121)</f>
        <v/>
      </c>
      <c r="Q121" t="str">
        <f>IF(groupAttr!O121=0,"",groupAttr!O121)</f>
        <v/>
      </c>
      <c r="R121" t="str">
        <f>IF(groupAttr!P121=0,"",groupAttr!P121)</f>
        <v/>
      </c>
      <c r="S121" t="str">
        <f>IF(groupAttr!Q121=0,"",groupAttr!Q121)</f>
        <v/>
      </c>
      <c r="T121" t="str">
        <f>IF(groupAttr!R121=0,"",groupAttr!R121)</f>
        <v/>
      </c>
      <c r="U121" t="str">
        <f>IF(groupAttr!S121=0,"",groupAttr!S121)</f>
        <v/>
      </c>
      <c r="V121" t="str">
        <f>IF(groupAttr!T121=0,"",groupAttr!T121)</f>
        <v/>
      </c>
      <c r="W121" t="str">
        <f>IF(groupAttr!U121=0,"",groupAttr!U121)</f>
        <v/>
      </c>
      <c r="X121" t="str">
        <f>IF(groupAttr!V121=0,"",groupAttr!V121)</f>
        <v/>
      </c>
      <c r="Y121" t="str">
        <f>IF(groupAttr!W121=0,"",groupAttr!W121)</f>
        <v/>
      </c>
      <c r="Z121" t="str">
        <f>IF(groupAttr!X121=0,"",groupAttr!X121)</f>
        <v/>
      </c>
      <c r="AA121" t="str">
        <f>IF(groupAttr!Y121=0,"",groupAttr!Y121)</f>
        <v/>
      </c>
      <c r="AB121" t="str">
        <f>IF(groupAttr!Z121=0,"",groupAttr!Z121)</f>
        <v/>
      </c>
      <c r="AC121">
        <f>IF(groupAttr!AA121=0,"",groupAttr!AA121)</f>
        <v>50</v>
      </c>
      <c r="AD121">
        <f>IF(groupAttr!AB121=0,"",groupAttr!AB121)</f>
        <v>50</v>
      </c>
      <c r="AE121">
        <f>IF(groupAttr!AC121=0,"",groupAttr!AC121)</f>
        <v>50</v>
      </c>
      <c r="AF121">
        <f>IF(groupAttr!AD121=0,"",groupAttr!AD121)</f>
        <v>50</v>
      </c>
      <c r="AG121" t="str">
        <f>IF(groupAttr!AE121=0,"",groupAttr!AE121)</f>
        <v/>
      </c>
      <c r="AH121" t="str">
        <f>IF(groupAttr!AF121=0,"",groupAttr!AF121)</f>
        <v/>
      </c>
      <c r="AI121" t="str">
        <f>IF(groupAttr!AG121=0,"",groupAttr!AG121)</f>
        <v/>
      </c>
      <c r="AJ121" t="str">
        <f>IF(groupAttr!AH121=0,"",groupAttr!AH121)</f>
        <v/>
      </c>
      <c r="AK121" t="str">
        <f>IF(groupAttr!AI121=0,"",groupAttr!AI121)</f>
        <v/>
      </c>
      <c r="AL121" t="str">
        <f>IF(groupAttr!AJ121=0,"",groupAttr!AJ121)</f>
        <v/>
      </c>
      <c r="AM121">
        <f>IF(groupAttr!AK121=0,"",groupAttr!AK121)</f>
        <v>15</v>
      </c>
      <c r="AN121">
        <f>IF(groupAttr!AL121=0,"",groupAttr!AL121)</f>
        <v>5</v>
      </c>
      <c r="AO121" t="str">
        <f>IF(groupAttr!AM121=0,"",groupAttr!AM121)</f>
        <v/>
      </c>
      <c r="AP121" t="str">
        <f>IF(groupAttr!AN121=0,"",groupAttr!AN121)</f>
        <v/>
      </c>
      <c r="AQ121" t="str">
        <f>IF(groupAttr!AO121=0,"",groupAttr!AO121)</f>
        <v/>
      </c>
      <c r="AR121" t="str">
        <f>IF(groupAttr!AP121=0,"",groupAttr!AP121)</f>
        <v/>
      </c>
      <c r="AS121" t="str">
        <f>IF(groupAttr!AQ121=0,"",groupAttr!AQ121)</f>
        <v/>
      </c>
      <c r="AT121" t="str">
        <f>IF(groupAttr!AR121=0,"",groupAttr!AR121)</f>
        <v/>
      </c>
      <c r="AU121" t="str">
        <f>IF(groupAttr!AS121=0,"",groupAttr!AS121)</f>
        <v/>
      </c>
      <c r="AV121" t="str">
        <f>IF(groupAttr!AT121=0,"",groupAttr!AT121)</f>
        <v/>
      </c>
      <c r="AW121" t="str">
        <f>IF(groupAttr!AU121=0,"",groupAttr!AU121)</f>
        <v/>
      </c>
      <c r="AX121" t="str">
        <f>IF(groupAttr!AV121=0,"",groupAttr!AV121)</f>
        <v/>
      </c>
      <c r="AY121" t="str">
        <f>IF(groupAttr!AW121=0,"",groupAttr!AW121)</f>
        <v/>
      </c>
      <c r="AZ121" t="str">
        <f>IF(groupAttr!AX121=0,"",groupAttr!AX121)</f>
        <v/>
      </c>
      <c r="BA121" t="str">
        <f>IF(groupAttr!AY121=0,"",groupAttr!AY121)</f>
        <v/>
      </c>
      <c r="BB121" t="str">
        <f>IF(groupAttr!AZ121=0,"",groupAttr!AZ121)</f>
        <v/>
      </c>
      <c r="BC121" t="str">
        <f>IF(groupAttr!BA121=0,"",groupAttr!BA121)</f>
        <v/>
      </c>
      <c r="BD121" t="str">
        <f>IF(groupAttr!BB121=0,"",groupAttr!BB121)</f>
        <v/>
      </c>
      <c r="BE121" t="str">
        <f>IF(groupAttr!BC121=0,"",groupAttr!BC121)</f>
        <v/>
      </c>
      <c r="BF121" t="str">
        <f>IF(groupAttr!BD121=0,"",groupAttr!BD121)</f>
        <v/>
      </c>
      <c r="BG121" t="str">
        <f>IF(groupAttr!BE121=0,"",groupAttr!BE121)</f>
        <v/>
      </c>
    </row>
    <row r="122" spans="1:59" x14ac:dyDescent="0.2">
      <c r="A122" t="str">
        <f>IF(B122=0,"", CONCATENATE("223/",groupAttr!B122,"|",groupText!V122,"|",groupText!AA122,":\-\",D122,D123,D124))</f>
        <v/>
      </c>
      <c r="B122">
        <v>0</v>
      </c>
      <c r="C122" t="str">
        <f>groupAttr!B122</f>
        <v>神佑</v>
      </c>
      <c r="D122" t="str">
        <f>"250/穿戴["&amp;groupAttr!C122&amp;"]件效果\" &amp;E122</f>
        <v>250/穿戴[9]件效果\255/全属性: +30\</v>
      </c>
      <c r="E122" t="s">
        <v>2061</v>
      </c>
      <c r="F122" t="str">
        <f>IF(groupAttr!D122=0,"",groupAttr!D122)</f>
        <v/>
      </c>
      <c r="G122" t="str">
        <f>IF(groupAttr!E122=0,"",groupAttr!E122)</f>
        <v/>
      </c>
      <c r="H122" t="str">
        <f>IF(groupAttr!F122=0,"",groupAttr!F122)</f>
        <v/>
      </c>
      <c r="I122" t="str">
        <f>IF(groupAttr!G122=0,"",groupAttr!G122)</f>
        <v/>
      </c>
      <c r="J122" t="str">
        <f>IF(groupAttr!H122=0,"",groupAttr!H122)</f>
        <v/>
      </c>
      <c r="K122" t="str">
        <f>IF(groupAttr!I122=0,"",groupAttr!I122)</f>
        <v/>
      </c>
      <c r="L122" t="str">
        <f>IF(groupAttr!J122=0,"",groupAttr!J122)</f>
        <v/>
      </c>
      <c r="M122" t="str">
        <f>IF(groupAttr!K122=0,"",groupAttr!K122)</f>
        <v/>
      </c>
      <c r="N122" t="str">
        <f>IF(groupAttr!L122=0,"",groupAttr!L122)</f>
        <v/>
      </c>
      <c r="O122" t="str">
        <f>IF(groupAttr!M122=0,"",groupAttr!M122)</f>
        <v/>
      </c>
      <c r="P122" t="str">
        <f>IF(groupAttr!N122=0,"",groupAttr!N122)</f>
        <v/>
      </c>
      <c r="Q122" t="str">
        <f>IF(groupAttr!O122=0,"",groupAttr!O122)</f>
        <v/>
      </c>
      <c r="R122" t="str">
        <f>IF(groupAttr!P122=0,"",groupAttr!P122)</f>
        <v/>
      </c>
      <c r="S122" t="str">
        <f>IF(groupAttr!Q122=0,"",groupAttr!Q122)</f>
        <v/>
      </c>
      <c r="T122" t="str">
        <f>IF(groupAttr!R122=0,"",groupAttr!R122)</f>
        <v/>
      </c>
      <c r="U122" t="str">
        <f>IF(groupAttr!S122=0,"",groupAttr!S122)</f>
        <v/>
      </c>
      <c r="V122" t="str">
        <f>IF(groupAttr!T122=0,"",groupAttr!T122)</f>
        <v/>
      </c>
      <c r="W122" t="str">
        <f>IF(groupAttr!U122=0,"",groupAttr!U122)</f>
        <v/>
      </c>
      <c r="X122" t="str">
        <f>IF(groupAttr!V122=0,"",groupAttr!V122)</f>
        <v/>
      </c>
      <c r="Y122" t="str">
        <f>IF(groupAttr!W122=0,"",groupAttr!W122)</f>
        <v/>
      </c>
      <c r="Z122" t="str">
        <f>IF(groupAttr!X122=0,"",groupAttr!X122)</f>
        <v/>
      </c>
      <c r="AA122" t="str">
        <f>IF(groupAttr!Y122=0,"",groupAttr!Y122)</f>
        <v/>
      </c>
      <c r="AB122" t="str">
        <f>IF(groupAttr!Z122=0,"",groupAttr!Z122)</f>
        <v/>
      </c>
      <c r="AC122" t="str">
        <f>IF(groupAttr!AA122=0,"",groupAttr!AA122)</f>
        <v/>
      </c>
      <c r="AD122" t="str">
        <f>IF(groupAttr!AB122=0,"",groupAttr!AB122)</f>
        <v/>
      </c>
      <c r="AE122" t="str">
        <f>IF(groupAttr!AC122=0,"",groupAttr!AC122)</f>
        <v/>
      </c>
      <c r="AF122" t="str">
        <f>IF(groupAttr!AD122=0,"",groupAttr!AD122)</f>
        <v/>
      </c>
      <c r="AG122">
        <f>IF(groupAttr!AE122=0,"",groupAttr!AE122)</f>
        <v>30</v>
      </c>
      <c r="AH122">
        <f>IF(groupAttr!AF122=0,"",groupAttr!AF122)</f>
        <v>30</v>
      </c>
      <c r="AI122">
        <f>IF(groupAttr!AG122=0,"",groupAttr!AG122)</f>
        <v>30</v>
      </c>
      <c r="AJ122">
        <f>IF(groupAttr!AH122=0,"",groupAttr!AH122)</f>
        <v>30</v>
      </c>
      <c r="AK122">
        <f>IF(groupAttr!AI122=0,"",groupAttr!AI122)</f>
        <v>30</v>
      </c>
      <c r="AL122">
        <f>IF(groupAttr!AJ122=0,"",groupAttr!AJ122)</f>
        <v>30</v>
      </c>
      <c r="AM122" t="str">
        <f>IF(groupAttr!AK122=0,"",groupAttr!AK122)</f>
        <v/>
      </c>
      <c r="AN122" t="str">
        <f>IF(groupAttr!AL122=0,"",groupAttr!AL122)</f>
        <v/>
      </c>
      <c r="AO122" t="str">
        <f>IF(groupAttr!AM122=0,"",groupAttr!AM122)</f>
        <v/>
      </c>
      <c r="AP122" t="str">
        <f>IF(groupAttr!AN122=0,"",groupAttr!AN122)</f>
        <v/>
      </c>
      <c r="AQ122" t="str">
        <f>IF(groupAttr!AO122=0,"",groupAttr!AO122)</f>
        <v/>
      </c>
      <c r="AR122" t="str">
        <f>IF(groupAttr!AP122=0,"",groupAttr!AP122)</f>
        <v/>
      </c>
      <c r="AS122" t="str">
        <f>IF(groupAttr!AQ122=0,"",groupAttr!AQ122)</f>
        <v/>
      </c>
      <c r="AT122" t="str">
        <f>IF(groupAttr!AR122=0,"",groupAttr!AR122)</f>
        <v/>
      </c>
      <c r="AU122" t="str">
        <f>IF(groupAttr!AS122=0,"",groupAttr!AS122)</f>
        <v/>
      </c>
      <c r="AV122" t="str">
        <f>IF(groupAttr!AT122=0,"",groupAttr!AT122)</f>
        <v/>
      </c>
      <c r="AW122" t="str">
        <f>IF(groupAttr!AU122=0,"",groupAttr!AU122)</f>
        <v/>
      </c>
      <c r="AX122" t="str">
        <f>IF(groupAttr!AV122=0,"",groupAttr!AV122)</f>
        <v/>
      </c>
      <c r="AY122" t="str">
        <f>IF(groupAttr!AW122=0,"",groupAttr!AW122)</f>
        <v/>
      </c>
      <c r="AZ122" t="str">
        <f>IF(groupAttr!AX122=0,"",groupAttr!AX122)</f>
        <v/>
      </c>
      <c r="BA122" t="str">
        <f>IF(groupAttr!AY122=0,"",groupAttr!AY122)</f>
        <v/>
      </c>
      <c r="BB122" t="str">
        <f>IF(groupAttr!AZ122=0,"",groupAttr!AZ122)</f>
        <v/>
      </c>
      <c r="BC122" t="str">
        <f>IF(groupAttr!BA122=0,"",groupAttr!BA122)</f>
        <v/>
      </c>
      <c r="BD122" t="str">
        <f>IF(groupAttr!BB122=0,"",groupAttr!BB122)</f>
        <v/>
      </c>
      <c r="BE122" t="str">
        <f>IF(groupAttr!BC122=0,"",groupAttr!BC122)</f>
        <v/>
      </c>
      <c r="BF122" t="str">
        <f>IF(groupAttr!BD122=0,"",groupAttr!BD122)</f>
        <v/>
      </c>
      <c r="BG122" t="str">
        <f>IF(groupAttr!BE122=0,"",groupAttr!BE122)</f>
        <v/>
      </c>
    </row>
    <row r="123" spans="1:59" x14ac:dyDescent="0.2">
      <c r="A123" t="str">
        <f>IF(B123=0,"", CONCATENATE("223/",groupAttr!B123,"|",groupText!V123,"|",groupText!AA123,":\-\",D123,D124,D125))</f>
        <v/>
      </c>
      <c r="B123">
        <v>0</v>
      </c>
      <c r="C123" t="str">
        <f>groupAttr!B123</f>
        <v>神佑</v>
      </c>
      <c r="D123" t="str">
        <f>"250/穿戴["&amp;groupAttr!C123&amp;"]件效果\" &amp;E123</f>
        <v>250/穿戴[12]件效果\255/全属性: +12%\</v>
      </c>
      <c r="E123" t="s">
        <v>2062</v>
      </c>
      <c r="F123" t="str">
        <f>IF(groupAttr!D123=0,"",groupAttr!D123)</f>
        <v/>
      </c>
      <c r="G123" t="str">
        <f>IF(groupAttr!E123=0,"",groupAttr!E123)</f>
        <v/>
      </c>
      <c r="H123" t="str">
        <f>IF(groupAttr!F123=0,"",groupAttr!F123)</f>
        <v/>
      </c>
      <c r="I123" t="str">
        <f>IF(groupAttr!G123=0,"",groupAttr!G123)</f>
        <v/>
      </c>
      <c r="J123" t="str">
        <f>IF(groupAttr!H123=0,"",groupAttr!H123)</f>
        <v/>
      </c>
      <c r="K123" t="str">
        <f>IF(groupAttr!I123=0,"",groupAttr!I123)</f>
        <v/>
      </c>
      <c r="L123" t="str">
        <f>IF(groupAttr!J123=0,"",groupAttr!J123)</f>
        <v/>
      </c>
      <c r="M123" t="str">
        <f>IF(groupAttr!K123=0,"",groupAttr!K123)</f>
        <v/>
      </c>
      <c r="N123">
        <f>IF(groupAttr!L123=0,"",groupAttr!L123)</f>
        <v>12</v>
      </c>
      <c r="O123">
        <f>IF(groupAttr!M123=0,"",groupAttr!M123)</f>
        <v>12</v>
      </c>
      <c r="P123">
        <f>IF(groupAttr!N123=0,"",groupAttr!N123)</f>
        <v>12</v>
      </c>
      <c r="Q123">
        <f>IF(groupAttr!O123=0,"",groupAttr!O123)</f>
        <v>12</v>
      </c>
      <c r="R123">
        <f>IF(groupAttr!P123=0,"",groupAttr!P123)</f>
        <v>12</v>
      </c>
      <c r="S123">
        <f>IF(groupAttr!Q123=0,"",groupAttr!Q123)</f>
        <v>12</v>
      </c>
      <c r="T123" t="str">
        <f>IF(groupAttr!R123=0,"",groupAttr!R123)</f>
        <v/>
      </c>
      <c r="U123" t="str">
        <f>IF(groupAttr!S123=0,"",groupAttr!S123)</f>
        <v/>
      </c>
      <c r="V123" t="str">
        <f>IF(groupAttr!T123=0,"",groupAttr!T123)</f>
        <v/>
      </c>
      <c r="W123" t="str">
        <f>IF(groupAttr!U123=0,"",groupAttr!U123)</f>
        <v/>
      </c>
      <c r="X123" t="str">
        <f>IF(groupAttr!V123=0,"",groupAttr!V123)</f>
        <v/>
      </c>
      <c r="Y123" t="str">
        <f>IF(groupAttr!W123=0,"",groupAttr!W123)</f>
        <v/>
      </c>
      <c r="Z123" t="str">
        <f>IF(groupAttr!X123=0,"",groupAttr!X123)</f>
        <v/>
      </c>
      <c r="AA123" t="str">
        <f>IF(groupAttr!Y123=0,"",groupAttr!Y123)</f>
        <v/>
      </c>
      <c r="AB123" t="str">
        <f>IF(groupAttr!Z123=0,"",groupAttr!Z123)</f>
        <v/>
      </c>
      <c r="AC123" t="str">
        <f>IF(groupAttr!AA123=0,"",groupAttr!AA123)</f>
        <v/>
      </c>
      <c r="AD123" t="str">
        <f>IF(groupAttr!AB123=0,"",groupAttr!AB123)</f>
        <v/>
      </c>
      <c r="AE123" t="str">
        <f>IF(groupAttr!AC123=0,"",groupAttr!AC123)</f>
        <v/>
      </c>
      <c r="AF123" t="str">
        <f>IF(groupAttr!AD123=0,"",groupAttr!AD123)</f>
        <v/>
      </c>
      <c r="AG123" t="str">
        <f>IF(groupAttr!AE123=0,"",groupAttr!AE123)</f>
        <v/>
      </c>
      <c r="AH123" t="str">
        <f>IF(groupAttr!AF123=0,"",groupAttr!AF123)</f>
        <v/>
      </c>
      <c r="AI123" t="str">
        <f>IF(groupAttr!AG123=0,"",groupAttr!AG123)</f>
        <v/>
      </c>
      <c r="AJ123" t="str">
        <f>IF(groupAttr!AH123=0,"",groupAttr!AH123)</f>
        <v/>
      </c>
      <c r="AK123" t="str">
        <f>IF(groupAttr!AI123=0,"",groupAttr!AI123)</f>
        <v/>
      </c>
      <c r="AL123" t="str">
        <f>IF(groupAttr!AJ123=0,"",groupAttr!AJ123)</f>
        <v/>
      </c>
      <c r="AM123" t="str">
        <f>IF(groupAttr!AK123=0,"",groupAttr!AK123)</f>
        <v/>
      </c>
      <c r="AN123" t="str">
        <f>IF(groupAttr!AL123=0,"",groupAttr!AL123)</f>
        <v/>
      </c>
      <c r="AO123" t="str">
        <f>IF(groupAttr!AM123=0,"",groupAttr!AM123)</f>
        <v/>
      </c>
      <c r="AP123" t="str">
        <f>IF(groupAttr!AN123=0,"",groupAttr!AN123)</f>
        <v/>
      </c>
      <c r="AQ123" t="str">
        <f>IF(groupAttr!AO123=0,"",groupAttr!AO123)</f>
        <v/>
      </c>
      <c r="AR123" t="str">
        <f>IF(groupAttr!AP123=0,"",groupAttr!AP123)</f>
        <v/>
      </c>
      <c r="AS123" t="str">
        <f>IF(groupAttr!AQ123=0,"",groupAttr!AQ123)</f>
        <v/>
      </c>
      <c r="AT123" t="str">
        <f>IF(groupAttr!AR123=0,"",groupAttr!AR123)</f>
        <v/>
      </c>
      <c r="AU123" t="str">
        <f>IF(groupAttr!AS123=0,"",groupAttr!AS123)</f>
        <v/>
      </c>
      <c r="AV123" t="str">
        <f>IF(groupAttr!AT123=0,"",groupAttr!AT123)</f>
        <v/>
      </c>
      <c r="AW123" t="str">
        <f>IF(groupAttr!AU123=0,"",groupAttr!AU123)</f>
        <v/>
      </c>
      <c r="AX123" t="str">
        <f>IF(groupAttr!AV123=0,"",groupAttr!AV123)</f>
        <v/>
      </c>
      <c r="AY123" t="str">
        <f>IF(groupAttr!AW123=0,"",groupAttr!AW123)</f>
        <v/>
      </c>
      <c r="AZ123" t="str">
        <f>IF(groupAttr!AX123=0,"",groupAttr!AX123)</f>
        <v/>
      </c>
      <c r="BA123" t="str">
        <f>IF(groupAttr!AY123=0,"",groupAttr!AY123)</f>
        <v/>
      </c>
      <c r="BB123" t="str">
        <f>IF(groupAttr!AZ123=0,"",groupAttr!AZ123)</f>
        <v/>
      </c>
      <c r="BC123" t="str">
        <f>IF(groupAttr!BA123=0,"",groupAttr!BA123)</f>
        <v/>
      </c>
      <c r="BD123" t="str">
        <f>IF(groupAttr!BB123=0,"",groupAttr!BB123)</f>
        <v/>
      </c>
      <c r="BE123" t="str">
        <f>IF(groupAttr!BC123=0,"",groupAttr!BC123)</f>
        <v/>
      </c>
      <c r="BF123" t="str">
        <f>IF(groupAttr!BD123=0,"",groupAttr!BD123)</f>
        <v/>
      </c>
      <c r="BG123" t="str">
        <f>IF(groupAttr!BE123=0,"",groupAttr!BE123)</f>
        <v/>
      </c>
    </row>
    <row r="124" spans="1:59" x14ac:dyDescent="0.2">
      <c r="A124" t="str">
        <f>IF(B124=0,"", CONCATENATE("223/",groupAttr!B124,"|",groupText!V124,"|",groupText!AA124,":\-\",D124,D125,D126))</f>
        <v>223/神佑|12|151/子鼠神佑+5|151/丑牛神佑+5|151/寅虎神佑+5|151/卯兔神佑+5|151/辰龙神佑+5|151/巳蛇神佑+5|151/午马神佑+5|151/未羊神佑+5|151/申猴神佑+5|151/酉鸡神佑+5|151/戌狗神佑+5|151/亥猪神佑+5:\-\250/穿戴[4]件效果\255/全属性: +6%\250/穿戴[9]件效果\255/MaxHp:  +9%\255/MaxMp:  +9%\255/防御:   +5%\250/穿戴[12]件效果\255/MaxHp:  +3%\255/MaxMp:  +3%\255/全属性: +4%\255/全属性: +50</v>
      </c>
      <c r="B124">
        <f>groupAttr!A124</f>
        <v>167</v>
      </c>
      <c r="C124" t="str">
        <f>groupAttr!B124</f>
        <v>神佑</v>
      </c>
      <c r="D124" t="str">
        <f>"250/穿戴["&amp;groupAttr!C124&amp;"]件效果\" &amp;E124</f>
        <v>250/穿戴[4]件效果\255/全属性: +6%\</v>
      </c>
      <c r="E124" t="s">
        <v>2063</v>
      </c>
      <c r="F124" t="str">
        <f>IF(groupAttr!D124=0,"",groupAttr!D124)</f>
        <v/>
      </c>
      <c r="G124" t="str">
        <f>IF(groupAttr!E124=0,"",groupAttr!E124)</f>
        <v/>
      </c>
      <c r="H124" t="str">
        <f>IF(groupAttr!F124=0,"",groupAttr!F124)</f>
        <v/>
      </c>
      <c r="I124" t="str">
        <f>IF(groupAttr!G124=0,"",groupAttr!G124)</f>
        <v/>
      </c>
      <c r="J124" t="str">
        <f>IF(groupAttr!H124=0,"",groupAttr!H124)</f>
        <v/>
      </c>
      <c r="K124" t="str">
        <f>IF(groupAttr!I124=0,"",groupAttr!I124)</f>
        <v/>
      </c>
      <c r="L124" t="str">
        <f>IF(groupAttr!J124=0,"",groupAttr!J124)</f>
        <v/>
      </c>
      <c r="M124" t="str">
        <f>IF(groupAttr!K124=0,"",groupAttr!K124)</f>
        <v/>
      </c>
      <c r="N124">
        <f>IF(groupAttr!L124=0,"",groupAttr!L124)</f>
        <v>6</v>
      </c>
      <c r="O124">
        <f>IF(groupAttr!M124=0,"",groupAttr!M124)</f>
        <v>6</v>
      </c>
      <c r="P124">
        <f>IF(groupAttr!N124=0,"",groupAttr!N124)</f>
        <v>6</v>
      </c>
      <c r="Q124">
        <f>IF(groupAttr!O124=0,"",groupAttr!O124)</f>
        <v>6</v>
      </c>
      <c r="R124">
        <f>IF(groupAttr!P124=0,"",groupAttr!P124)</f>
        <v>6</v>
      </c>
      <c r="S124">
        <f>IF(groupAttr!Q124=0,"",groupAttr!Q124)</f>
        <v>6</v>
      </c>
      <c r="T124" t="str">
        <f>IF(groupAttr!R124=0,"",groupAttr!R124)</f>
        <v/>
      </c>
      <c r="U124" t="str">
        <f>IF(groupAttr!S124=0,"",groupAttr!S124)</f>
        <v/>
      </c>
      <c r="V124" t="str">
        <f>IF(groupAttr!T124=0,"",groupAttr!T124)</f>
        <v/>
      </c>
      <c r="W124" t="str">
        <f>IF(groupAttr!U124=0,"",groupAttr!U124)</f>
        <v/>
      </c>
      <c r="X124" t="str">
        <f>IF(groupAttr!V124=0,"",groupAttr!V124)</f>
        <v/>
      </c>
      <c r="Y124" t="str">
        <f>IF(groupAttr!W124=0,"",groupAttr!W124)</f>
        <v/>
      </c>
      <c r="Z124" t="str">
        <f>IF(groupAttr!X124=0,"",groupAttr!X124)</f>
        <v/>
      </c>
      <c r="AA124" t="str">
        <f>IF(groupAttr!Y124=0,"",groupAttr!Y124)</f>
        <v/>
      </c>
      <c r="AB124" t="str">
        <f>IF(groupAttr!Z124=0,"",groupAttr!Z124)</f>
        <v/>
      </c>
      <c r="AC124" t="str">
        <f>IF(groupAttr!AA124=0,"",groupAttr!AA124)</f>
        <v/>
      </c>
      <c r="AD124" t="str">
        <f>IF(groupAttr!AB124=0,"",groupAttr!AB124)</f>
        <v/>
      </c>
      <c r="AE124" t="str">
        <f>IF(groupAttr!AC124=0,"",groupAttr!AC124)</f>
        <v/>
      </c>
      <c r="AF124" t="str">
        <f>IF(groupAttr!AD124=0,"",groupAttr!AD124)</f>
        <v/>
      </c>
      <c r="AG124" t="str">
        <f>IF(groupAttr!AE124=0,"",groupAttr!AE124)</f>
        <v/>
      </c>
      <c r="AH124" t="str">
        <f>IF(groupAttr!AF124=0,"",groupAttr!AF124)</f>
        <v/>
      </c>
      <c r="AI124" t="str">
        <f>IF(groupAttr!AG124=0,"",groupAttr!AG124)</f>
        <v/>
      </c>
      <c r="AJ124" t="str">
        <f>IF(groupAttr!AH124=0,"",groupAttr!AH124)</f>
        <v/>
      </c>
      <c r="AK124" t="str">
        <f>IF(groupAttr!AI124=0,"",groupAttr!AI124)</f>
        <v/>
      </c>
      <c r="AL124" t="str">
        <f>IF(groupAttr!AJ124=0,"",groupAttr!AJ124)</f>
        <v/>
      </c>
      <c r="AM124" t="str">
        <f>IF(groupAttr!AK124=0,"",groupAttr!AK124)</f>
        <v/>
      </c>
      <c r="AN124" t="str">
        <f>IF(groupAttr!AL124=0,"",groupAttr!AL124)</f>
        <v/>
      </c>
      <c r="AO124" t="str">
        <f>IF(groupAttr!AM124=0,"",groupAttr!AM124)</f>
        <v/>
      </c>
      <c r="AP124" t="str">
        <f>IF(groupAttr!AN124=0,"",groupAttr!AN124)</f>
        <v/>
      </c>
      <c r="AQ124" t="str">
        <f>IF(groupAttr!AO124=0,"",groupAttr!AO124)</f>
        <v/>
      </c>
      <c r="AR124" t="str">
        <f>IF(groupAttr!AP124=0,"",groupAttr!AP124)</f>
        <v/>
      </c>
      <c r="AS124" t="str">
        <f>IF(groupAttr!AQ124=0,"",groupAttr!AQ124)</f>
        <v/>
      </c>
      <c r="AT124" t="str">
        <f>IF(groupAttr!AR124=0,"",groupAttr!AR124)</f>
        <v/>
      </c>
      <c r="AU124" t="str">
        <f>IF(groupAttr!AS124=0,"",groupAttr!AS124)</f>
        <v/>
      </c>
      <c r="AV124" t="str">
        <f>IF(groupAttr!AT124=0,"",groupAttr!AT124)</f>
        <v/>
      </c>
      <c r="AW124" t="str">
        <f>IF(groupAttr!AU124=0,"",groupAttr!AU124)</f>
        <v/>
      </c>
      <c r="AX124" t="str">
        <f>IF(groupAttr!AV124=0,"",groupAttr!AV124)</f>
        <v/>
      </c>
      <c r="AY124" t="str">
        <f>IF(groupAttr!AW124=0,"",groupAttr!AW124)</f>
        <v/>
      </c>
      <c r="AZ124" t="str">
        <f>IF(groupAttr!AX124=0,"",groupAttr!AX124)</f>
        <v/>
      </c>
      <c r="BA124" t="str">
        <f>IF(groupAttr!AY124=0,"",groupAttr!AY124)</f>
        <v/>
      </c>
      <c r="BB124" t="str">
        <f>IF(groupAttr!AZ124=0,"",groupAttr!AZ124)</f>
        <v/>
      </c>
      <c r="BC124" t="str">
        <f>IF(groupAttr!BA124=0,"",groupAttr!BA124)</f>
        <v/>
      </c>
      <c r="BD124" t="str">
        <f>IF(groupAttr!BB124=0,"",groupAttr!BB124)</f>
        <v/>
      </c>
      <c r="BE124" t="str">
        <f>IF(groupAttr!BC124=0,"",groupAttr!BC124)</f>
        <v/>
      </c>
      <c r="BF124" t="str">
        <f>IF(groupAttr!BD124=0,"",groupAttr!BD124)</f>
        <v/>
      </c>
      <c r="BG124" t="str">
        <f>IF(groupAttr!BE124=0,"",groupAttr!BE124)</f>
        <v/>
      </c>
    </row>
    <row r="125" spans="1:59" x14ac:dyDescent="0.2">
      <c r="A125" t="str">
        <f>IF(B125=0,"", CONCATENATE("223/",groupAttr!B125,"|",groupText!V125,"|",groupText!AA125,":\-\",D125,D126,D127))</f>
        <v/>
      </c>
      <c r="B125">
        <v>0</v>
      </c>
      <c r="C125" t="str">
        <f>groupAttr!B125</f>
        <v>神佑</v>
      </c>
      <c r="D125" t="str">
        <f>"250/穿戴["&amp;groupAttr!C125&amp;"]件效果\" &amp;E125</f>
        <v>250/穿戴[9]件效果\255/MaxHp:  +9%\255/MaxMp:  +9%\255/防御:   +5%\</v>
      </c>
      <c r="E125" t="s">
        <v>2070</v>
      </c>
      <c r="F125">
        <f>IF(groupAttr!D125=0,"",groupAttr!D125)</f>
        <v>9</v>
      </c>
      <c r="G125">
        <f>IF(groupAttr!E125=0,"",groupAttr!E125)</f>
        <v>9</v>
      </c>
      <c r="H125" t="str">
        <f>IF(groupAttr!F125=0,"",groupAttr!F125)</f>
        <v/>
      </c>
      <c r="I125" t="str">
        <f>IF(groupAttr!G125=0,"",groupAttr!G125)</f>
        <v/>
      </c>
      <c r="J125">
        <f>IF(groupAttr!H125=0,"",groupAttr!H125)</f>
        <v>5</v>
      </c>
      <c r="K125">
        <f>IF(groupAttr!I125=0,"",groupAttr!I125)</f>
        <v>5</v>
      </c>
      <c r="L125">
        <f>IF(groupAttr!J125=0,"",groupAttr!J125)</f>
        <v>5</v>
      </c>
      <c r="M125">
        <f>IF(groupAttr!K125=0,"",groupAttr!K125)</f>
        <v>5</v>
      </c>
      <c r="N125" t="str">
        <f>IF(groupAttr!L125=0,"",groupAttr!L125)</f>
        <v/>
      </c>
      <c r="O125" t="str">
        <f>IF(groupAttr!M125=0,"",groupAttr!M125)</f>
        <v/>
      </c>
      <c r="P125" t="str">
        <f>IF(groupAttr!N125=0,"",groupAttr!N125)</f>
        <v/>
      </c>
      <c r="Q125" t="str">
        <f>IF(groupAttr!O125=0,"",groupAttr!O125)</f>
        <v/>
      </c>
      <c r="R125" t="str">
        <f>IF(groupAttr!P125=0,"",groupAttr!P125)</f>
        <v/>
      </c>
      <c r="S125" t="str">
        <f>IF(groupAttr!Q125=0,"",groupAttr!Q125)</f>
        <v/>
      </c>
      <c r="T125" t="str">
        <f>IF(groupAttr!R125=0,"",groupAttr!R125)</f>
        <v/>
      </c>
      <c r="U125" t="str">
        <f>IF(groupAttr!S125=0,"",groupAttr!S125)</f>
        <v/>
      </c>
      <c r="V125" t="str">
        <f>IF(groupAttr!T125=0,"",groupAttr!T125)</f>
        <v/>
      </c>
      <c r="W125" t="str">
        <f>IF(groupAttr!U125=0,"",groupAttr!U125)</f>
        <v/>
      </c>
      <c r="X125" t="str">
        <f>IF(groupAttr!V125=0,"",groupAttr!V125)</f>
        <v/>
      </c>
      <c r="Y125" t="str">
        <f>IF(groupAttr!W125=0,"",groupAttr!W125)</f>
        <v/>
      </c>
      <c r="Z125" t="str">
        <f>IF(groupAttr!X125=0,"",groupAttr!X125)</f>
        <v/>
      </c>
      <c r="AA125" t="str">
        <f>IF(groupAttr!Y125=0,"",groupAttr!Y125)</f>
        <v/>
      </c>
      <c r="AB125" t="str">
        <f>IF(groupAttr!Z125=0,"",groupAttr!Z125)</f>
        <v/>
      </c>
      <c r="AC125" t="str">
        <f>IF(groupAttr!AA125=0,"",groupAttr!AA125)</f>
        <v/>
      </c>
      <c r="AD125" t="str">
        <f>IF(groupAttr!AB125=0,"",groupAttr!AB125)</f>
        <v/>
      </c>
      <c r="AE125" t="str">
        <f>IF(groupAttr!AC125=0,"",groupAttr!AC125)</f>
        <v/>
      </c>
      <c r="AF125" t="str">
        <f>IF(groupAttr!AD125=0,"",groupAttr!AD125)</f>
        <v/>
      </c>
      <c r="AG125" t="str">
        <f>IF(groupAttr!AE125=0,"",groupAttr!AE125)</f>
        <v/>
      </c>
      <c r="AH125" t="str">
        <f>IF(groupAttr!AF125=0,"",groupAttr!AF125)</f>
        <v/>
      </c>
      <c r="AI125" t="str">
        <f>IF(groupAttr!AG125=0,"",groupAttr!AG125)</f>
        <v/>
      </c>
      <c r="AJ125" t="str">
        <f>IF(groupAttr!AH125=0,"",groupAttr!AH125)</f>
        <v/>
      </c>
      <c r="AK125" t="str">
        <f>IF(groupAttr!AI125=0,"",groupAttr!AI125)</f>
        <v/>
      </c>
      <c r="AL125" t="str">
        <f>IF(groupAttr!AJ125=0,"",groupAttr!AJ125)</f>
        <v/>
      </c>
      <c r="AM125" t="str">
        <f>IF(groupAttr!AK125=0,"",groupAttr!AK125)</f>
        <v/>
      </c>
      <c r="AN125" t="str">
        <f>IF(groupAttr!AL125=0,"",groupAttr!AL125)</f>
        <v/>
      </c>
      <c r="AO125" t="str">
        <f>IF(groupAttr!AM125=0,"",groupAttr!AM125)</f>
        <v/>
      </c>
      <c r="AP125" t="str">
        <f>IF(groupAttr!AN125=0,"",groupAttr!AN125)</f>
        <v/>
      </c>
      <c r="AQ125" t="str">
        <f>IF(groupAttr!AO125=0,"",groupAttr!AO125)</f>
        <v/>
      </c>
      <c r="AR125" t="str">
        <f>IF(groupAttr!AP125=0,"",groupAttr!AP125)</f>
        <v/>
      </c>
      <c r="AS125" t="str">
        <f>IF(groupAttr!AQ125=0,"",groupAttr!AQ125)</f>
        <v/>
      </c>
      <c r="AT125" t="str">
        <f>IF(groupAttr!AR125=0,"",groupAttr!AR125)</f>
        <v/>
      </c>
      <c r="AU125" t="str">
        <f>IF(groupAttr!AS125=0,"",groupAttr!AS125)</f>
        <v/>
      </c>
      <c r="AV125" t="str">
        <f>IF(groupAttr!AT125=0,"",groupAttr!AT125)</f>
        <v/>
      </c>
      <c r="AW125" t="str">
        <f>IF(groupAttr!AU125=0,"",groupAttr!AU125)</f>
        <v/>
      </c>
      <c r="AX125" t="str">
        <f>IF(groupAttr!AV125=0,"",groupAttr!AV125)</f>
        <v/>
      </c>
      <c r="AY125" t="str">
        <f>IF(groupAttr!AW125=0,"",groupAttr!AW125)</f>
        <v/>
      </c>
      <c r="AZ125" t="str">
        <f>IF(groupAttr!AX125=0,"",groupAttr!AX125)</f>
        <v/>
      </c>
      <c r="BA125" t="str">
        <f>IF(groupAttr!AY125=0,"",groupAttr!AY125)</f>
        <v/>
      </c>
      <c r="BB125" t="str">
        <f>IF(groupAttr!AZ125=0,"",groupAttr!AZ125)</f>
        <v/>
      </c>
      <c r="BC125" t="str">
        <f>IF(groupAttr!BA125=0,"",groupAttr!BA125)</f>
        <v/>
      </c>
      <c r="BD125" t="str">
        <f>IF(groupAttr!BB125=0,"",groupAttr!BB125)</f>
        <v/>
      </c>
      <c r="BE125" t="str">
        <f>IF(groupAttr!BC125=0,"",groupAttr!BC125)</f>
        <v/>
      </c>
      <c r="BF125" t="str">
        <f>IF(groupAttr!BD125=0,"",groupAttr!BD125)</f>
        <v/>
      </c>
      <c r="BG125" t="str">
        <f>IF(groupAttr!BE125=0,"",groupAttr!BE125)</f>
        <v/>
      </c>
    </row>
    <row r="126" spans="1:59" x14ac:dyDescent="0.2">
      <c r="A126" t="str">
        <f>IF(B126=0,"", CONCATENATE("223/",groupAttr!B126,"|",groupText!V126,"|",groupText!AA126,":\-\",D126,D127,D128))</f>
        <v/>
      </c>
      <c r="B126">
        <v>0</v>
      </c>
      <c r="C126" t="str">
        <f>groupAttr!B126</f>
        <v>神佑</v>
      </c>
      <c r="D126" t="str">
        <f>"250/穿戴["&amp;groupAttr!C126&amp;"]件效果\" &amp;E126</f>
        <v>250/穿戴[12]件效果\255/MaxHp:  +3%\255/MaxMp:  +3%\255/全属性: +4%\255/全属性: +50</v>
      </c>
      <c r="E126" t="s">
        <v>2071</v>
      </c>
      <c r="F126">
        <f>IF(groupAttr!D126=0,"",groupAttr!D126)</f>
        <v>3</v>
      </c>
      <c r="G126">
        <f>IF(groupAttr!E126=0,"",groupAttr!E126)</f>
        <v>3</v>
      </c>
      <c r="H126" t="str">
        <f>IF(groupAttr!F126=0,"",groupAttr!F126)</f>
        <v/>
      </c>
      <c r="I126" t="str">
        <f>IF(groupAttr!G126=0,"",groupAttr!G126)</f>
        <v/>
      </c>
      <c r="J126" t="str">
        <f>IF(groupAttr!H126=0,"",groupAttr!H126)</f>
        <v/>
      </c>
      <c r="K126" t="str">
        <f>IF(groupAttr!I126=0,"",groupAttr!I126)</f>
        <v/>
      </c>
      <c r="L126" t="str">
        <f>IF(groupAttr!J126=0,"",groupAttr!J126)</f>
        <v/>
      </c>
      <c r="M126" t="str">
        <f>IF(groupAttr!K126=0,"",groupAttr!K126)</f>
        <v/>
      </c>
      <c r="N126">
        <f>IF(groupAttr!L126=0,"",groupAttr!L126)</f>
        <v>4</v>
      </c>
      <c r="O126">
        <f>IF(groupAttr!M126=0,"",groupAttr!M126)</f>
        <v>4</v>
      </c>
      <c r="P126">
        <f>IF(groupAttr!N126=0,"",groupAttr!N126)</f>
        <v>4</v>
      </c>
      <c r="Q126">
        <f>IF(groupAttr!O126=0,"",groupAttr!O126)</f>
        <v>4</v>
      </c>
      <c r="R126">
        <f>IF(groupAttr!P126=0,"",groupAttr!P126)</f>
        <v>4</v>
      </c>
      <c r="S126">
        <f>IF(groupAttr!Q126=0,"",groupAttr!Q126)</f>
        <v>4</v>
      </c>
      <c r="T126" t="str">
        <f>IF(groupAttr!R126=0,"",groupAttr!R126)</f>
        <v/>
      </c>
      <c r="U126" t="str">
        <f>IF(groupAttr!S126=0,"",groupAttr!S126)</f>
        <v/>
      </c>
      <c r="V126" t="str">
        <f>IF(groupAttr!T126=0,"",groupAttr!T126)</f>
        <v/>
      </c>
      <c r="W126" t="str">
        <f>IF(groupAttr!U126=0,"",groupAttr!U126)</f>
        <v/>
      </c>
      <c r="X126" t="str">
        <f>IF(groupAttr!V126=0,"",groupAttr!V126)</f>
        <v/>
      </c>
      <c r="Y126" t="str">
        <f>IF(groupAttr!W126=0,"",groupAttr!W126)</f>
        <v/>
      </c>
      <c r="Z126" t="str">
        <f>IF(groupAttr!X126=0,"",groupAttr!X126)</f>
        <v/>
      </c>
      <c r="AA126" t="str">
        <f>IF(groupAttr!Y126=0,"",groupAttr!Y126)</f>
        <v/>
      </c>
      <c r="AB126" t="str">
        <f>IF(groupAttr!Z126=0,"",groupAttr!Z126)</f>
        <v/>
      </c>
      <c r="AC126" t="str">
        <f>IF(groupAttr!AA126=0,"",groupAttr!AA126)</f>
        <v/>
      </c>
      <c r="AD126" t="str">
        <f>IF(groupAttr!AB126=0,"",groupAttr!AB126)</f>
        <v/>
      </c>
      <c r="AE126" t="str">
        <f>IF(groupAttr!AC126=0,"",groupAttr!AC126)</f>
        <v/>
      </c>
      <c r="AF126" t="str">
        <f>IF(groupAttr!AD126=0,"",groupAttr!AD126)</f>
        <v/>
      </c>
      <c r="AG126">
        <f>IF(groupAttr!AE126=0,"",groupAttr!AE126)</f>
        <v>50</v>
      </c>
      <c r="AH126">
        <f>IF(groupAttr!AF126=0,"",groupAttr!AF126)</f>
        <v>50</v>
      </c>
      <c r="AI126">
        <f>IF(groupAttr!AG126=0,"",groupAttr!AG126)</f>
        <v>50</v>
      </c>
      <c r="AJ126">
        <f>IF(groupAttr!AH126=0,"",groupAttr!AH126)</f>
        <v>50</v>
      </c>
      <c r="AK126">
        <f>IF(groupAttr!AI126=0,"",groupAttr!AI126)</f>
        <v>50</v>
      </c>
      <c r="AL126">
        <f>IF(groupAttr!AJ126=0,"",groupAttr!AJ126)</f>
        <v>50</v>
      </c>
      <c r="AM126" t="str">
        <f>IF(groupAttr!AK126=0,"",groupAttr!AK126)</f>
        <v/>
      </c>
      <c r="AN126" t="str">
        <f>IF(groupAttr!AL126=0,"",groupAttr!AL126)</f>
        <v/>
      </c>
      <c r="AO126" t="str">
        <f>IF(groupAttr!AM126=0,"",groupAttr!AM126)</f>
        <v/>
      </c>
      <c r="AP126" t="str">
        <f>IF(groupAttr!AN126=0,"",groupAttr!AN126)</f>
        <v/>
      </c>
      <c r="AQ126" t="str">
        <f>IF(groupAttr!AO126=0,"",groupAttr!AO126)</f>
        <v/>
      </c>
      <c r="AR126" t="str">
        <f>IF(groupAttr!AP126=0,"",groupAttr!AP126)</f>
        <v/>
      </c>
      <c r="AS126" t="str">
        <f>IF(groupAttr!AQ126=0,"",groupAttr!AQ126)</f>
        <v/>
      </c>
      <c r="AT126" t="str">
        <f>IF(groupAttr!AR126=0,"",groupAttr!AR126)</f>
        <v/>
      </c>
      <c r="AU126" t="str">
        <f>IF(groupAttr!AS126=0,"",groupAttr!AS126)</f>
        <v/>
      </c>
      <c r="AV126" t="str">
        <f>IF(groupAttr!AT126=0,"",groupAttr!AT126)</f>
        <v/>
      </c>
      <c r="AW126" t="str">
        <f>IF(groupAttr!AU126=0,"",groupAttr!AU126)</f>
        <v/>
      </c>
      <c r="AX126" t="str">
        <f>IF(groupAttr!AV126=0,"",groupAttr!AV126)</f>
        <v/>
      </c>
      <c r="AY126" t="str">
        <f>IF(groupAttr!AW126=0,"",groupAttr!AW126)</f>
        <v/>
      </c>
      <c r="AZ126" t="str">
        <f>IF(groupAttr!AX126=0,"",groupAttr!AX126)</f>
        <v/>
      </c>
      <c r="BA126" t="str">
        <f>IF(groupAttr!AY126=0,"",groupAttr!AY126)</f>
        <v/>
      </c>
      <c r="BB126" t="str">
        <f>IF(groupAttr!AZ126=0,"",groupAttr!AZ126)</f>
        <v/>
      </c>
      <c r="BC126" t="str">
        <f>IF(groupAttr!BA126=0,"",groupAttr!BA126)</f>
        <v/>
      </c>
      <c r="BD126" t="str">
        <f>IF(groupAttr!BB126=0,"",groupAttr!BB126)</f>
        <v/>
      </c>
      <c r="BE126" t="str">
        <f>IF(groupAttr!BC126=0,"",groupAttr!BC126)</f>
        <v/>
      </c>
      <c r="BF126" t="str">
        <f>IF(groupAttr!BD126=0,"",groupAttr!BD126)</f>
        <v/>
      </c>
      <c r="BG126" t="str">
        <f>IF(groupAttr!BE126=0,"",groupAttr!BE126)</f>
        <v/>
      </c>
    </row>
    <row r="127" spans="1:59" x14ac:dyDescent="0.2">
      <c r="A127" t="str">
        <f>IF(B127=0,"", CONCATENATE("223/",groupAttr!B127,"|",groupText!V127,"|",groupText!AA127,":\-\",D127))</f>
        <v>223/神兵铸魂|1|151/斬風月≮铸魂≯:\-\250/穿戴[1]件效果\70/获得强者的灵魂祝福\70/攻击力增强10%\</v>
      </c>
      <c r="B127">
        <f>groupAttr!A127</f>
        <v>168</v>
      </c>
      <c r="C127" t="str">
        <f>groupAttr!B127</f>
        <v>神兵铸魂</v>
      </c>
      <c r="D127" t="str">
        <f>"250/穿戴["&amp;groupAttr!C127&amp;"]件效果\" &amp;E127</f>
        <v>250/穿戴[1]件效果\70/获得强者的灵魂祝福\70/攻击力增强10%\</v>
      </c>
      <c r="E127" t="s">
        <v>2045</v>
      </c>
      <c r="F127" t="str">
        <f>IF(groupAttr!D127=0,"",groupAttr!D127)</f>
        <v/>
      </c>
      <c r="G127" t="str">
        <f>IF(groupAttr!E127=0,"",groupAttr!E127)</f>
        <v/>
      </c>
      <c r="H127" t="str">
        <f>IF(groupAttr!F127=0,"",groupAttr!F127)</f>
        <v/>
      </c>
      <c r="I127" t="str">
        <f>IF(groupAttr!G127=0,"",groupAttr!G127)</f>
        <v/>
      </c>
      <c r="J127" t="str">
        <f>IF(groupAttr!H127=0,"",groupAttr!H127)</f>
        <v/>
      </c>
      <c r="K127" t="str">
        <f>IF(groupAttr!I127=0,"",groupAttr!I127)</f>
        <v/>
      </c>
      <c r="L127" t="str">
        <f>IF(groupAttr!J127=0,"",groupAttr!J127)</f>
        <v/>
      </c>
      <c r="M127" t="str">
        <f>IF(groupAttr!K127=0,"",groupAttr!K127)</f>
        <v/>
      </c>
      <c r="N127">
        <f>IF(groupAttr!L127=0,"",groupAttr!L127)</f>
        <v>10</v>
      </c>
      <c r="O127">
        <f>IF(groupAttr!M127=0,"",groupAttr!M127)</f>
        <v>10</v>
      </c>
      <c r="P127">
        <f>IF(groupAttr!N127=0,"",groupAttr!N127)</f>
        <v>10</v>
      </c>
      <c r="Q127">
        <f>IF(groupAttr!O127=0,"",groupAttr!O127)</f>
        <v>10</v>
      </c>
      <c r="R127">
        <f>IF(groupAttr!P127=0,"",groupAttr!P127)</f>
        <v>10</v>
      </c>
      <c r="S127">
        <f>IF(groupAttr!Q127=0,"",groupAttr!Q127)</f>
        <v>10</v>
      </c>
      <c r="T127" t="str">
        <f>IF(groupAttr!R127=0,"",groupAttr!R127)</f>
        <v/>
      </c>
      <c r="U127" t="str">
        <f>IF(groupAttr!S127=0,"",groupAttr!S127)</f>
        <v/>
      </c>
      <c r="V127" t="str">
        <f>IF(groupAttr!T127=0,"",groupAttr!T127)</f>
        <v/>
      </c>
      <c r="W127" t="str">
        <f>IF(groupAttr!U127=0,"",groupAttr!U127)</f>
        <v/>
      </c>
      <c r="X127" t="str">
        <f>IF(groupAttr!V127=0,"",groupAttr!V127)</f>
        <v/>
      </c>
      <c r="Y127" t="str">
        <f>IF(groupAttr!W127=0,"",groupAttr!W127)</f>
        <v/>
      </c>
      <c r="Z127" t="str">
        <f>IF(groupAttr!X127=0,"",groupAttr!X127)</f>
        <v/>
      </c>
      <c r="AA127" t="str">
        <f>IF(groupAttr!Y127=0,"",groupAttr!Y127)</f>
        <v/>
      </c>
      <c r="AB127" t="str">
        <f>IF(groupAttr!Z127=0,"",groupAttr!Z127)</f>
        <v/>
      </c>
      <c r="AC127" t="str">
        <f>IF(groupAttr!AA127=0,"",groupAttr!AA127)</f>
        <v/>
      </c>
      <c r="AD127" t="str">
        <f>IF(groupAttr!AB127=0,"",groupAttr!AB127)</f>
        <v/>
      </c>
      <c r="AE127" t="str">
        <f>IF(groupAttr!AC127=0,"",groupAttr!AC127)</f>
        <v/>
      </c>
      <c r="AF127" t="str">
        <f>IF(groupAttr!AD127=0,"",groupAttr!AD127)</f>
        <v/>
      </c>
      <c r="AG127" t="str">
        <f>IF(groupAttr!AE127=0,"",groupAttr!AE127)</f>
        <v/>
      </c>
      <c r="AH127" t="str">
        <f>IF(groupAttr!AF127=0,"",groupAttr!AF127)</f>
        <v/>
      </c>
      <c r="AI127" t="str">
        <f>IF(groupAttr!AG127=0,"",groupAttr!AG127)</f>
        <v/>
      </c>
      <c r="AJ127" t="str">
        <f>IF(groupAttr!AH127=0,"",groupAttr!AH127)</f>
        <v/>
      </c>
      <c r="AK127" t="str">
        <f>IF(groupAttr!AI127=0,"",groupAttr!AI127)</f>
        <v/>
      </c>
      <c r="AL127" t="str">
        <f>IF(groupAttr!AJ127=0,"",groupAttr!AJ127)</f>
        <v/>
      </c>
      <c r="AM127" t="str">
        <f>IF(groupAttr!AK127=0,"",groupAttr!AK127)</f>
        <v/>
      </c>
      <c r="AN127" t="str">
        <f>IF(groupAttr!AL127=0,"",groupAttr!AL127)</f>
        <v/>
      </c>
      <c r="AO127" t="str">
        <f>IF(groupAttr!AM127=0,"",groupAttr!AM127)</f>
        <v/>
      </c>
      <c r="AP127" t="str">
        <f>IF(groupAttr!AN127=0,"",groupAttr!AN127)</f>
        <v/>
      </c>
      <c r="AQ127" t="str">
        <f>IF(groupAttr!AO127=0,"",groupAttr!AO127)</f>
        <v/>
      </c>
      <c r="AR127" t="str">
        <f>IF(groupAttr!AP127=0,"",groupAttr!AP127)</f>
        <v/>
      </c>
      <c r="AS127" t="str">
        <f>IF(groupAttr!AQ127=0,"",groupAttr!AQ127)</f>
        <v/>
      </c>
      <c r="AT127" t="str">
        <f>IF(groupAttr!AR127=0,"",groupAttr!AR127)</f>
        <v/>
      </c>
      <c r="AU127" t="str">
        <f>IF(groupAttr!AS127=0,"",groupAttr!AS127)</f>
        <v/>
      </c>
      <c r="AV127" t="str">
        <f>IF(groupAttr!AT127=0,"",groupAttr!AT127)</f>
        <v/>
      </c>
      <c r="AW127" t="str">
        <f>IF(groupAttr!AU127=0,"",groupAttr!AU127)</f>
        <v/>
      </c>
      <c r="AX127" t="str">
        <f>IF(groupAttr!AV127=0,"",groupAttr!AV127)</f>
        <v/>
      </c>
      <c r="AY127" t="str">
        <f>IF(groupAttr!AW127=0,"",groupAttr!AW127)</f>
        <v/>
      </c>
      <c r="AZ127" t="str">
        <f>IF(groupAttr!AX127=0,"",groupAttr!AX127)</f>
        <v/>
      </c>
      <c r="BA127" t="str">
        <f>IF(groupAttr!AY127=0,"",groupAttr!AY127)</f>
        <v/>
      </c>
      <c r="BB127" t="str">
        <f>IF(groupAttr!AZ127=0,"",groupAttr!AZ127)</f>
        <v/>
      </c>
      <c r="BC127" t="str">
        <f>IF(groupAttr!BA127=0,"",groupAttr!BA127)</f>
        <v/>
      </c>
      <c r="BD127" t="str">
        <f>IF(groupAttr!BB127=0,"",groupAttr!BB127)</f>
        <v/>
      </c>
      <c r="BE127" t="str">
        <f>IF(groupAttr!BC127=0,"",groupAttr!BC127)</f>
        <v/>
      </c>
      <c r="BF127" t="str">
        <f>IF(groupAttr!BD127=0,"",groupAttr!BD127)</f>
        <v/>
      </c>
      <c r="BG127" t="str">
        <f>IF(groupAttr!BE127=0,"",groupAttr!BE127)</f>
        <v/>
      </c>
    </row>
    <row r="128" spans="1:59" x14ac:dyDescent="0.2">
      <c r="A128" t="str">
        <f>IF(B128=0,"", CONCATENATE("223/",groupAttr!B128,"|",groupText!V128,"|",groupText!AA128,":\-\",D128))</f>
        <v>223/神兵铸魂|1|151/春秋闕≮铸魂≯:\-\250/穿戴[1]件效果\70/获得强者的灵魂祝福\70/攻击力增强10%\</v>
      </c>
      <c r="B128">
        <f>groupAttr!A128</f>
        <v>169</v>
      </c>
      <c r="C128" t="str">
        <f>groupAttr!B128</f>
        <v>神兵铸魂</v>
      </c>
      <c r="D128" t="str">
        <f>"250/穿戴["&amp;groupAttr!C128&amp;"]件效果\" &amp;E128</f>
        <v>250/穿戴[1]件效果\70/获得强者的灵魂祝福\70/攻击力增强10%\</v>
      </c>
      <c r="E128" t="s">
        <v>2045</v>
      </c>
      <c r="F128" t="str">
        <f>IF(groupAttr!D128=0,"",groupAttr!D128)</f>
        <v/>
      </c>
      <c r="G128" t="str">
        <f>IF(groupAttr!E128=0,"",groupAttr!E128)</f>
        <v/>
      </c>
      <c r="H128" t="str">
        <f>IF(groupAttr!F128=0,"",groupAttr!F128)</f>
        <v/>
      </c>
      <c r="I128" t="str">
        <f>IF(groupAttr!G128=0,"",groupAttr!G128)</f>
        <v/>
      </c>
      <c r="J128" t="str">
        <f>IF(groupAttr!H128=0,"",groupAttr!H128)</f>
        <v/>
      </c>
      <c r="K128" t="str">
        <f>IF(groupAttr!I128=0,"",groupAttr!I128)</f>
        <v/>
      </c>
      <c r="L128" t="str">
        <f>IF(groupAttr!J128=0,"",groupAttr!J128)</f>
        <v/>
      </c>
      <c r="M128" t="str">
        <f>IF(groupAttr!K128=0,"",groupAttr!K128)</f>
        <v/>
      </c>
      <c r="N128">
        <f>IF(groupAttr!L128=0,"",groupAttr!L128)</f>
        <v>10</v>
      </c>
      <c r="O128">
        <f>IF(groupAttr!M128=0,"",groupAttr!M128)</f>
        <v>10</v>
      </c>
      <c r="P128">
        <f>IF(groupAttr!N128=0,"",groupAttr!N128)</f>
        <v>10</v>
      </c>
      <c r="Q128">
        <f>IF(groupAttr!O128=0,"",groupAttr!O128)</f>
        <v>10</v>
      </c>
      <c r="R128">
        <f>IF(groupAttr!P128=0,"",groupAttr!P128)</f>
        <v>10</v>
      </c>
      <c r="S128">
        <f>IF(groupAttr!Q128=0,"",groupAttr!Q128)</f>
        <v>10</v>
      </c>
      <c r="T128" t="str">
        <f>IF(groupAttr!R128=0,"",groupAttr!R128)</f>
        <v/>
      </c>
      <c r="U128" t="str">
        <f>IF(groupAttr!S128=0,"",groupAttr!S128)</f>
        <v/>
      </c>
      <c r="V128" t="str">
        <f>IF(groupAttr!T128=0,"",groupAttr!T128)</f>
        <v/>
      </c>
      <c r="W128" t="str">
        <f>IF(groupAttr!U128=0,"",groupAttr!U128)</f>
        <v/>
      </c>
      <c r="X128" t="str">
        <f>IF(groupAttr!V128=0,"",groupAttr!V128)</f>
        <v/>
      </c>
      <c r="Y128" t="str">
        <f>IF(groupAttr!W128=0,"",groupAttr!W128)</f>
        <v/>
      </c>
      <c r="Z128" t="str">
        <f>IF(groupAttr!X128=0,"",groupAttr!X128)</f>
        <v/>
      </c>
      <c r="AA128" t="str">
        <f>IF(groupAttr!Y128=0,"",groupAttr!Y128)</f>
        <v/>
      </c>
      <c r="AB128" t="str">
        <f>IF(groupAttr!Z128=0,"",groupAttr!Z128)</f>
        <v/>
      </c>
      <c r="AC128" t="str">
        <f>IF(groupAttr!AA128=0,"",groupAttr!AA128)</f>
        <v/>
      </c>
      <c r="AD128" t="str">
        <f>IF(groupAttr!AB128=0,"",groupAttr!AB128)</f>
        <v/>
      </c>
      <c r="AE128" t="str">
        <f>IF(groupAttr!AC128=0,"",groupAttr!AC128)</f>
        <v/>
      </c>
      <c r="AF128" t="str">
        <f>IF(groupAttr!AD128=0,"",groupAttr!AD128)</f>
        <v/>
      </c>
      <c r="AG128" t="str">
        <f>IF(groupAttr!AE128=0,"",groupAttr!AE128)</f>
        <v/>
      </c>
      <c r="AH128" t="str">
        <f>IF(groupAttr!AF128=0,"",groupAttr!AF128)</f>
        <v/>
      </c>
      <c r="AI128" t="str">
        <f>IF(groupAttr!AG128=0,"",groupAttr!AG128)</f>
        <v/>
      </c>
      <c r="AJ128" t="str">
        <f>IF(groupAttr!AH128=0,"",groupAttr!AH128)</f>
        <v/>
      </c>
      <c r="AK128" t="str">
        <f>IF(groupAttr!AI128=0,"",groupAttr!AI128)</f>
        <v/>
      </c>
      <c r="AL128" t="str">
        <f>IF(groupAttr!AJ128=0,"",groupAttr!AJ128)</f>
        <v/>
      </c>
      <c r="AM128" t="str">
        <f>IF(groupAttr!AK128=0,"",groupAttr!AK128)</f>
        <v/>
      </c>
      <c r="AN128" t="str">
        <f>IF(groupAttr!AL128=0,"",groupAttr!AL128)</f>
        <v/>
      </c>
      <c r="AO128" t="str">
        <f>IF(groupAttr!AM128=0,"",groupAttr!AM128)</f>
        <v/>
      </c>
      <c r="AP128" t="str">
        <f>IF(groupAttr!AN128=0,"",groupAttr!AN128)</f>
        <v/>
      </c>
      <c r="AQ128" t="str">
        <f>IF(groupAttr!AO128=0,"",groupAttr!AO128)</f>
        <v/>
      </c>
      <c r="AR128" t="str">
        <f>IF(groupAttr!AP128=0,"",groupAttr!AP128)</f>
        <v/>
      </c>
      <c r="AS128" t="str">
        <f>IF(groupAttr!AQ128=0,"",groupAttr!AQ128)</f>
        <v/>
      </c>
      <c r="AT128" t="str">
        <f>IF(groupAttr!AR128=0,"",groupAttr!AR128)</f>
        <v/>
      </c>
      <c r="AU128" t="str">
        <f>IF(groupAttr!AS128=0,"",groupAttr!AS128)</f>
        <v/>
      </c>
      <c r="AV128" t="str">
        <f>IF(groupAttr!AT128=0,"",groupAttr!AT128)</f>
        <v/>
      </c>
      <c r="AW128" t="str">
        <f>IF(groupAttr!AU128=0,"",groupAttr!AU128)</f>
        <v/>
      </c>
      <c r="AX128" t="str">
        <f>IF(groupAttr!AV128=0,"",groupAttr!AV128)</f>
        <v/>
      </c>
      <c r="AY128" t="str">
        <f>IF(groupAttr!AW128=0,"",groupAttr!AW128)</f>
        <v/>
      </c>
      <c r="AZ128" t="str">
        <f>IF(groupAttr!AX128=0,"",groupAttr!AX128)</f>
        <v/>
      </c>
      <c r="BA128" t="str">
        <f>IF(groupAttr!AY128=0,"",groupAttr!AY128)</f>
        <v/>
      </c>
      <c r="BB128" t="str">
        <f>IF(groupAttr!AZ128=0,"",groupAttr!AZ128)</f>
        <v/>
      </c>
      <c r="BC128" t="str">
        <f>IF(groupAttr!BA128=0,"",groupAttr!BA128)</f>
        <v/>
      </c>
      <c r="BD128" t="str">
        <f>IF(groupAttr!BB128=0,"",groupAttr!BB128)</f>
        <v/>
      </c>
      <c r="BE128" t="str">
        <f>IF(groupAttr!BC128=0,"",groupAttr!BC128)</f>
        <v/>
      </c>
      <c r="BF128" t="str">
        <f>IF(groupAttr!BD128=0,"",groupAttr!BD128)</f>
        <v/>
      </c>
      <c r="BG128" t="str">
        <f>IF(groupAttr!BE128=0,"",groupAttr!BE128)</f>
        <v/>
      </c>
    </row>
    <row r="129" spans="1:59" x14ac:dyDescent="0.2">
      <c r="A129" t="str">
        <f>IF(B129=0,"", CONCATENATE("223/",groupAttr!B129,"|",groupText!V129,"|",groupText!AA129,":\-\",D129))</f>
        <v>223/神兵铸魂|1|151/苍暮≮铸魂≯:\-\250/穿戴[1]件效果\70/获得强者的灵魂祝福\70/攻击力增强10%\</v>
      </c>
      <c r="B129">
        <f>groupAttr!A129</f>
        <v>170</v>
      </c>
      <c r="C129" t="str">
        <f>groupAttr!B129</f>
        <v>神兵铸魂</v>
      </c>
      <c r="D129" t="str">
        <f>"250/穿戴["&amp;groupAttr!C129&amp;"]件效果\" &amp;E129</f>
        <v>250/穿戴[1]件效果\70/获得强者的灵魂祝福\70/攻击力增强10%\</v>
      </c>
      <c r="E129" t="s">
        <v>2044</v>
      </c>
      <c r="F129" t="str">
        <f>IF(groupAttr!D129=0,"",groupAttr!D129)</f>
        <v/>
      </c>
      <c r="G129" t="str">
        <f>IF(groupAttr!E129=0,"",groupAttr!E129)</f>
        <v/>
      </c>
      <c r="H129" t="str">
        <f>IF(groupAttr!F129=0,"",groupAttr!F129)</f>
        <v/>
      </c>
      <c r="I129" t="str">
        <f>IF(groupAttr!G129=0,"",groupAttr!G129)</f>
        <v/>
      </c>
      <c r="J129" t="str">
        <f>IF(groupAttr!H129=0,"",groupAttr!H129)</f>
        <v/>
      </c>
      <c r="K129" t="str">
        <f>IF(groupAttr!I129=0,"",groupAttr!I129)</f>
        <v/>
      </c>
      <c r="L129" t="str">
        <f>IF(groupAttr!J129=0,"",groupAttr!J129)</f>
        <v/>
      </c>
      <c r="M129" t="str">
        <f>IF(groupAttr!K129=0,"",groupAttr!K129)</f>
        <v/>
      </c>
      <c r="N129">
        <f>IF(groupAttr!L129=0,"",groupAttr!L129)</f>
        <v>10</v>
      </c>
      <c r="O129">
        <f>IF(groupAttr!M129=0,"",groupAttr!M129)</f>
        <v>10</v>
      </c>
      <c r="P129">
        <f>IF(groupAttr!N129=0,"",groupAttr!N129)</f>
        <v>10</v>
      </c>
      <c r="Q129">
        <f>IF(groupAttr!O129=0,"",groupAttr!O129)</f>
        <v>10</v>
      </c>
      <c r="R129">
        <f>IF(groupAttr!P129=0,"",groupAttr!P129)</f>
        <v>10</v>
      </c>
      <c r="S129">
        <f>IF(groupAttr!Q129=0,"",groupAttr!Q129)</f>
        <v>10</v>
      </c>
      <c r="T129" t="str">
        <f>IF(groupAttr!R129=0,"",groupAttr!R129)</f>
        <v/>
      </c>
      <c r="U129" t="str">
        <f>IF(groupAttr!S129=0,"",groupAttr!S129)</f>
        <v/>
      </c>
      <c r="V129" t="str">
        <f>IF(groupAttr!T129=0,"",groupAttr!T129)</f>
        <v/>
      </c>
      <c r="W129" t="str">
        <f>IF(groupAttr!U129=0,"",groupAttr!U129)</f>
        <v/>
      </c>
      <c r="X129" t="str">
        <f>IF(groupAttr!V129=0,"",groupAttr!V129)</f>
        <v/>
      </c>
      <c r="Y129" t="str">
        <f>IF(groupAttr!W129=0,"",groupAttr!W129)</f>
        <v/>
      </c>
      <c r="Z129" t="str">
        <f>IF(groupAttr!X129=0,"",groupAttr!X129)</f>
        <v/>
      </c>
      <c r="AA129" t="str">
        <f>IF(groupAttr!Y129=0,"",groupAttr!Y129)</f>
        <v/>
      </c>
      <c r="AB129" t="str">
        <f>IF(groupAttr!Z129=0,"",groupAttr!Z129)</f>
        <v/>
      </c>
      <c r="AC129" t="str">
        <f>IF(groupAttr!AA129=0,"",groupAttr!AA129)</f>
        <v/>
      </c>
      <c r="AD129" t="str">
        <f>IF(groupAttr!AB129=0,"",groupAttr!AB129)</f>
        <v/>
      </c>
      <c r="AE129" t="str">
        <f>IF(groupAttr!AC129=0,"",groupAttr!AC129)</f>
        <v/>
      </c>
      <c r="AF129" t="str">
        <f>IF(groupAttr!AD129=0,"",groupAttr!AD129)</f>
        <v/>
      </c>
      <c r="AG129" t="str">
        <f>IF(groupAttr!AE129=0,"",groupAttr!AE129)</f>
        <v/>
      </c>
      <c r="AH129" t="str">
        <f>IF(groupAttr!AF129=0,"",groupAttr!AF129)</f>
        <v/>
      </c>
      <c r="AI129" t="str">
        <f>IF(groupAttr!AG129=0,"",groupAttr!AG129)</f>
        <v/>
      </c>
      <c r="AJ129" t="str">
        <f>IF(groupAttr!AH129=0,"",groupAttr!AH129)</f>
        <v/>
      </c>
      <c r="AK129" t="str">
        <f>IF(groupAttr!AI129=0,"",groupAttr!AI129)</f>
        <v/>
      </c>
      <c r="AL129" t="str">
        <f>IF(groupAttr!AJ129=0,"",groupAttr!AJ129)</f>
        <v/>
      </c>
      <c r="AM129" t="str">
        <f>IF(groupAttr!AK129=0,"",groupAttr!AK129)</f>
        <v/>
      </c>
      <c r="AN129" t="str">
        <f>IF(groupAttr!AL129=0,"",groupAttr!AL129)</f>
        <v/>
      </c>
      <c r="AO129" t="str">
        <f>IF(groupAttr!AM129=0,"",groupAttr!AM129)</f>
        <v/>
      </c>
      <c r="AP129" t="str">
        <f>IF(groupAttr!AN129=0,"",groupAttr!AN129)</f>
        <v/>
      </c>
      <c r="AQ129" t="str">
        <f>IF(groupAttr!AO129=0,"",groupAttr!AO129)</f>
        <v/>
      </c>
      <c r="AR129" t="str">
        <f>IF(groupAttr!AP129=0,"",groupAttr!AP129)</f>
        <v/>
      </c>
      <c r="AS129" t="str">
        <f>IF(groupAttr!AQ129=0,"",groupAttr!AQ129)</f>
        <v/>
      </c>
      <c r="AT129" t="str">
        <f>IF(groupAttr!AR129=0,"",groupAttr!AR129)</f>
        <v/>
      </c>
      <c r="AU129" t="str">
        <f>IF(groupAttr!AS129=0,"",groupAttr!AS129)</f>
        <v/>
      </c>
      <c r="AV129" t="str">
        <f>IF(groupAttr!AT129=0,"",groupAttr!AT129)</f>
        <v/>
      </c>
      <c r="AW129" t="str">
        <f>IF(groupAttr!AU129=0,"",groupAttr!AU129)</f>
        <v/>
      </c>
      <c r="AX129" t="str">
        <f>IF(groupAttr!AV129=0,"",groupAttr!AV129)</f>
        <v/>
      </c>
      <c r="AY129" t="str">
        <f>IF(groupAttr!AW129=0,"",groupAttr!AW129)</f>
        <v/>
      </c>
      <c r="AZ129" t="str">
        <f>IF(groupAttr!AX129=0,"",groupAttr!AX129)</f>
        <v/>
      </c>
      <c r="BA129" t="str">
        <f>IF(groupAttr!AY129=0,"",groupAttr!AY129)</f>
        <v/>
      </c>
      <c r="BB129" t="str">
        <f>IF(groupAttr!AZ129=0,"",groupAttr!AZ129)</f>
        <v/>
      </c>
      <c r="BC129" t="str">
        <f>IF(groupAttr!BA129=0,"",groupAttr!BA129)</f>
        <v/>
      </c>
      <c r="BD129" t="str">
        <f>IF(groupAttr!BB129=0,"",groupAttr!BB129)</f>
        <v/>
      </c>
      <c r="BE129" t="str">
        <f>IF(groupAttr!BC129=0,"",groupAttr!BC129)</f>
        <v/>
      </c>
      <c r="BF129" t="str">
        <f>IF(groupAttr!BD129=0,"",groupAttr!BD129)</f>
        <v/>
      </c>
      <c r="BG129" t="str">
        <f>IF(groupAttr!BE129=0,"",groupAttr!BE129)</f>
        <v/>
      </c>
    </row>
    <row r="130" spans="1:59" x14ac:dyDescent="0.2">
      <c r="A130" t="str">
        <f>IF(B130=0,"", CONCATENATE("223/",groupAttr!B130,"|",groupText!V130,"|",groupText!AA130,":\-\",D130))</f>
        <v>223/神兵铸魂|1|151/情殇≮铸魂≯:\-\250/穿戴[1]件效果\70/获得强者的灵魂祝福\70/攻击力增强10%\</v>
      </c>
      <c r="B130">
        <f>groupAttr!A130</f>
        <v>171</v>
      </c>
      <c r="C130" t="str">
        <f>groupAttr!B130</f>
        <v>神兵铸魂</v>
      </c>
      <c r="D130" t="str">
        <f>"250/穿戴["&amp;groupAttr!C130&amp;"]件效果\" &amp;E130</f>
        <v>250/穿戴[1]件效果\70/获得强者的灵魂祝福\70/攻击力增强10%\</v>
      </c>
      <c r="E130" t="s">
        <v>2044</v>
      </c>
      <c r="F130" t="str">
        <f>IF(groupAttr!D130=0,"",groupAttr!D130)</f>
        <v/>
      </c>
      <c r="G130" t="str">
        <f>IF(groupAttr!E130=0,"",groupAttr!E130)</f>
        <v/>
      </c>
      <c r="H130" t="str">
        <f>IF(groupAttr!F130=0,"",groupAttr!F130)</f>
        <v/>
      </c>
      <c r="I130" t="str">
        <f>IF(groupAttr!G130=0,"",groupAttr!G130)</f>
        <v/>
      </c>
      <c r="J130" t="str">
        <f>IF(groupAttr!H130=0,"",groupAttr!H130)</f>
        <v/>
      </c>
      <c r="K130" t="str">
        <f>IF(groupAttr!I130=0,"",groupAttr!I130)</f>
        <v/>
      </c>
      <c r="L130" t="str">
        <f>IF(groupAttr!J130=0,"",groupAttr!J130)</f>
        <v/>
      </c>
      <c r="M130" t="str">
        <f>IF(groupAttr!K130=0,"",groupAttr!K130)</f>
        <v/>
      </c>
      <c r="N130">
        <f>IF(groupAttr!L130=0,"",groupAttr!L130)</f>
        <v>10</v>
      </c>
      <c r="O130">
        <f>IF(groupAttr!M130=0,"",groupAttr!M130)</f>
        <v>10</v>
      </c>
      <c r="P130">
        <f>IF(groupAttr!N130=0,"",groupAttr!N130)</f>
        <v>10</v>
      </c>
      <c r="Q130">
        <f>IF(groupAttr!O130=0,"",groupAttr!O130)</f>
        <v>10</v>
      </c>
      <c r="R130">
        <f>IF(groupAttr!P130=0,"",groupAttr!P130)</f>
        <v>10</v>
      </c>
      <c r="S130">
        <f>IF(groupAttr!Q130=0,"",groupAttr!Q130)</f>
        <v>10</v>
      </c>
      <c r="T130" t="str">
        <f>IF(groupAttr!R130=0,"",groupAttr!R130)</f>
        <v/>
      </c>
      <c r="U130" t="str">
        <f>IF(groupAttr!S130=0,"",groupAttr!S130)</f>
        <v/>
      </c>
      <c r="V130" t="str">
        <f>IF(groupAttr!T130=0,"",groupAttr!T130)</f>
        <v/>
      </c>
      <c r="W130" t="str">
        <f>IF(groupAttr!U130=0,"",groupAttr!U130)</f>
        <v/>
      </c>
      <c r="X130" t="str">
        <f>IF(groupAttr!V130=0,"",groupAttr!V130)</f>
        <v/>
      </c>
      <c r="Y130" t="str">
        <f>IF(groupAttr!W130=0,"",groupAttr!W130)</f>
        <v/>
      </c>
      <c r="Z130" t="str">
        <f>IF(groupAttr!X130=0,"",groupAttr!X130)</f>
        <v/>
      </c>
      <c r="AA130" t="str">
        <f>IF(groupAttr!Y130=0,"",groupAttr!Y130)</f>
        <v/>
      </c>
      <c r="AB130" t="str">
        <f>IF(groupAttr!Z130=0,"",groupAttr!Z130)</f>
        <v/>
      </c>
      <c r="AC130" t="str">
        <f>IF(groupAttr!AA130=0,"",groupAttr!AA130)</f>
        <v/>
      </c>
      <c r="AD130" t="str">
        <f>IF(groupAttr!AB130=0,"",groupAttr!AB130)</f>
        <v/>
      </c>
      <c r="AE130" t="str">
        <f>IF(groupAttr!AC130=0,"",groupAttr!AC130)</f>
        <v/>
      </c>
      <c r="AF130" t="str">
        <f>IF(groupAttr!AD130=0,"",groupAttr!AD130)</f>
        <v/>
      </c>
      <c r="AG130" t="str">
        <f>IF(groupAttr!AE130=0,"",groupAttr!AE130)</f>
        <v/>
      </c>
      <c r="AH130" t="str">
        <f>IF(groupAttr!AF130=0,"",groupAttr!AF130)</f>
        <v/>
      </c>
      <c r="AI130" t="str">
        <f>IF(groupAttr!AG130=0,"",groupAttr!AG130)</f>
        <v/>
      </c>
      <c r="AJ130" t="str">
        <f>IF(groupAttr!AH130=0,"",groupAttr!AH130)</f>
        <v/>
      </c>
      <c r="AK130" t="str">
        <f>IF(groupAttr!AI130=0,"",groupAttr!AI130)</f>
        <v/>
      </c>
      <c r="AL130" t="str">
        <f>IF(groupAttr!AJ130=0,"",groupAttr!AJ130)</f>
        <v/>
      </c>
      <c r="AM130" t="str">
        <f>IF(groupAttr!AK130=0,"",groupAttr!AK130)</f>
        <v/>
      </c>
      <c r="AN130" t="str">
        <f>IF(groupAttr!AL130=0,"",groupAttr!AL130)</f>
        <v/>
      </c>
      <c r="AO130" t="str">
        <f>IF(groupAttr!AM130=0,"",groupAttr!AM130)</f>
        <v/>
      </c>
      <c r="AP130" t="str">
        <f>IF(groupAttr!AN130=0,"",groupAttr!AN130)</f>
        <v/>
      </c>
      <c r="AQ130" t="str">
        <f>IF(groupAttr!AO130=0,"",groupAttr!AO130)</f>
        <v/>
      </c>
      <c r="AR130" t="str">
        <f>IF(groupAttr!AP130=0,"",groupAttr!AP130)</f>
        <v/>
      </c>
      <c r="AS130" t="str">
        <f>IF(groupAttr!AQ130=0,"",groupAttr!AQ130)</f>
        <v/>
      </c>
      <c r="AT130" t="str">
        <f>IF(groupAttr!AR130=0,"",groupAttr!AR130)</f>
        <v/>
      </c>
      <c r="AU130" t="str">
        <f>IF(groupAttr!AS130=0,"",groupAttr!AS130)</f>
        <v/>
      </c>
      <c r="AV130" t="str">
        <f>IF(groupAttr!AT130=0,"",groupAttr!AT130)</f>
        <v/>
      </c>
      <c r="AW130" t="str">
        <f>IF(groupAttr!AU130=0,"",groupAttr!AU130)</f>
        <v/>
      </c>
      <c r="AX130" t="str">
        <f>IF(groupAttr!AV130=0,"",groupAttr!AV130)</f>
        <v/>
      </c>
      <c r="AY130" t="str">
        <f>IF(groupAttr!AW130=0,"",groupAttr!AW130)</f>
        <v/>
      </c>
      <c r="AZ130" t="str">
        <f>IF(groupAttr!AX130=0,"",groupAttr!AX130)</f>
        <v/>
      </c>
      <c r="BA130" t="str">
        <f>IF(groupAttr!AY130=0,"",groupAttr!AY130)</f>
        <v/>
      </c>
      <c r="BB130" t="str">
        <f>IF(groupAttr!AZ130=0,"",groupAttr!AZ130)</f>
        <v/>
      </c>
      <c r="BC130" t="str">
        <f>IF(groupAttr!BA130=0,"",groupAttr!BA130)</f>
        <v/>
      </c>
      <c r="BD130" t="str">
        <f>IF(groupAttr!BB130=0,"",groupAttr!BB130)</f>
        <v/>
      </c>
      <c r="BE130" t="str">
        <f>IF(groupAttr!BC130=0,"",groupAttr!BC130)</f>
        <v/>
      </c>
      <c r="BF130" t="str">
        <f>IF(groupAttr!BD130=0,"",groupAttr!BD130)</f>
        <v/>
      </c>
      <c r="BG130" t="str">
        <f>IF(groupAttr!BE130=0,"",groupAttr!BE130)</f>
        <v/>
      </c>
    </row>
    <row r="131" spans="1:59" x14ac:dyDescent="0.2">
      <c r="A131" t="str">
        <f>IF(B131=0,"", CONCATENATE("223/",groupAttr!B131,"|",groupText!V131,"|",groupText!AA131,":\-\",D131))</f>
        <v>223/神兵铸魂|1|151/轩辕≮铸魂≯:\-\250/穿戴[1]件效果\70/获得强者的灵魂祝福\70/攻击力增强10%\</v>
      </c>
      <c r="B131">
        <f>groupAttr!A131</f>
        <v>172</v>
      </c>
      <c r="C131" t="str">
        <f>groupAttr!B131</f>
        <v>神兵铸魂</v>
      </c>
      <c r="D131" t="str">
        <f>"250/穿戴["&amp;groupAttr!C131&amp;"]件效果\" &amp;E131</f>
        <v>250/穿戴[1]件效果\70/获得强者的灵魂祝福\70/攻击力增强10%\</v>
      </c>
      <c r="E131" t="s">
        <v>2044</v>
      </c>
      <c r="F131" t="str">
        <f>IF(groupAttr!D131=0,"",groupAttr!D131)</f>
        <v/>
      </c>
      <c r="G131" t="str">
        <f>IF(groupAttr!E131=0,"",groupAttr!E131)</f>
        <v/>
      </c>
      <c r="H131" t="str">
        <f>IF(groupAttr!F131=0,"",groupAttr!F131)</f>
        <v/>
      </c>
      <c r="I131" t="str">
        <f>IF(groupAttr!G131=0,"",groupAttr!G131)</f>
        <v/>
      </c>
      <c r="J131" t="str">
        <f>IF(groupAttr!H131=0,"",groupAttr!H131)</f>
        <v/>
      </c>
      <c r="K131" t="str">
        <f>IF(groupAttr!I131=0,"",groupAttr!I131)</f>
        <v/>
      </c>
      <c r="L131" t="str">
        <f>IF(groupAttr!J131=0,"",groupAttr!J131)</f>
        <v/>
      </c>
      <c r="M131" t="str">
        <f>IF(groupAttr!K131=0,"",groupAttr!K131)</f>
        <v/>
      </c>
      <c r="N131">
        <f>IF(groupAttr!L131=0,"",groupAttr!L131)</f>
        <v>10</v>
      </c>
      <c r="O131">
        <f>IF(groupAttr!M131=0,"",groupAttr!M131)</f>
        <v>10</v>
      </c>
      <c r="P131">
        <f>IF(groupAttr!N131=0,"",groupAttr!N131)</f>
        <v>10</v>
      </c>
      <c r="Q131">
        <f>IF(groupAttr!O131=0,"",groupAttr!O131)</f>
        <v>10</v>
      </c>
      <c r="R131">
        <f>IF(groupAttr!P131=0,"",groupAttr!P131)</f>
        <v>10</v>
      </c>
      <c r="S131">
        <f>IF(groupAttr!Q131=0,"",groupAttr!Q131)</f>
        <v>10</v>
      </c>
      <c r="T131" t="str">
        <f>IF(groupAttr!R131=0,"",groupAttr!R131)</f>
        <v/>
      </c>
      <c r="U131" t="str">
        <f>IF(groupAttr!S131=0,"",groupAttr!S131)</f>
        <v/>
      </c>
      <c r="V131" t="str">
        <f>IF(groupAttr!T131=0,"",groupAttr!T131)</f>
        <v/>
      </c>
      <c r="W131" t="str">
        <f>IF(groupAttr!U131=0,"",groupAttr!U131)</f>
        <v/>
      </c>
      <c r="X131" t="str">
        <f>IF(groupAttr!V131=0,"",groupAttr!V131)</f>
        <v/>
      </c>
      <c r="Y131" t="str">
        <f>IF(groupAttr!W131=0,"",groupAttr!W131)</f>
        <v/>
      </c>
      <c r="Z131" t="str">
        <f>IF(groupAttr!X131=0,"",groupAttr!X131)</f>
        <v/>
      </c>
      <c r="AA131" t="str">
        <f>IF(groupAttr!Y131=0,"",groupAttr!Y131)</f>
        <v/>
      </c>
      <c r="AB131" t="str">
        <f>IF(groupAttr!Z131=0,"",groupAttr!Z131)</f>
        <v/>
      </c>
      <c r="AC131" t="str">
        <f>IF(groupAttr!AA131=0,"",groupAttr!AA131)</f>
        <v/>
      </c>
      <c r="AD131" t="str">
        <f>IF(groupAttr!AB131=0,"",groupAttr!AB131)</f>
        <v/>
      </c>
      <c r="AE131" t="str">
        <f>IF(groupAttr!AC131=0,"",groupAttr!AC131)</f>
        <v/>
      </c>
      <c r="AF131" t="str">
        <f>IF(groupAttr!AD131=0,"",groupAttr!AD131)</f>
        <v/>
      </c>
      <c r="AG131" t="str">
        <f>IF(groupAttr!AE131=0,"",groupAttr!AE131)</f>
        <v/>
      </c>
      <c r="AH131" t="str">
        <f>IF(groupAttr!AF131=0,"",groupAttr!AF131)</f>
        <v/>
      </c>
      <c r="AI131" t="str">
        <f>IF(groupAttr!AG131=0,"",groupAttr!AG131)</f>
        <v/>
      </c>
      <c r="AJ131" t="str">
        <f>IF(groupAttr!AH131=0,"",groupAttr!AH131)</f>
        <v/>
      </c>
      <c r="AK131" t="str">
        <f>IF(groupAttr!AI131=0,"",groupAttr!AI131)</f>
        <v/>
      </c>
      <c r="AL131" t="str">
        <f>IF(groupAttr!AJ131=0,"",groupAttr!AJ131)</f>
        <v/>
      </c>
      <c r="AM131" t="str">
        <f>IF(groupAttr!AK131=0,"",groupAttr!AK131)</f>
        <v/>
      </c>
      <c r="AN131" t="str">
        <f>IF(groupAttr!AL131=0,"",groupAttr!AL131)</f>
        <v/>
      </c>
      <c r="AO131" t="str">
        <f>IF(groupAttr!AM131=0,"",groupAttr!AM131)</f>
        <v/>
      </c>
      <c r="AP131" t="str">
        <f>IF(groupAttr!AN131=0,"",groupAttr!AN131)</f>
        <v/>
      </c>
      <c r="AQ131" t="str">
        <f>IF(groupAttr!AO131=0,"",groupAttr!AO131)</f>
        <v/>
      </c>
      <c r="AR131" t="str">
        <f>IF(groupAttr!AP131=0,"",groupAttr!AP131)</f>
        <v/>
      </c>
      <c r="AS131" t="str">
        <f>IF(groupAttr!AQ131=0,"",groupAttr!AQ131)</f>
        <v/>
      </c>
      <c r="AT131" t="str">
        <f>IF(groupAttr!AR131=0,"",groupAttr!AR131)</f>
        <v/>
      </c>
      <c r="AU131" t="str">
        <f>IF(groupAttr!AS131=0,"",groupAttr!AS131)</f>
        <v/>
      </c>
      <c r="AV131" t="str">
        <f>IF(groupAttr!AT131=0,"",groupAttr!AT131)</f>
        <v/>
      </c>
      <c r="AW131" t="str">
        <f>IF(groupAttr!AU131=0,"",groupAttr!AU131)</f>
        <v/>
      </c>
      <c r="AX131" t="str">
        <f>IF(groupAttr!AV131=0,"",groupAttr!AV131)</f>
        <v/>
      </c>
      <c r="AY131" t="str">
        <f>IF(groupAttr!AW131=0,"",groupAttr!AW131)</f>
        <v/>
      </c>
      <c r="AZ131" t="str">
        <f>IF(groupAttr!AX131=0,"",groupAttr!AX131)</f>
        <v/>
      </c>
      <c r="BA131" t="str">
        <f>IF(groupAttr!AY131=0,"",groupAttr!AY131)</f>
        <v/>
      </c>
      <c r="BB131" t="str">
        <f>IF(groupAttr!AZ131=0,"",groupAttr!AZ131)</f>
        <v/>
      </c>
      <c r="BC131" t="str">
        <f>IF(groupAttr!BA131=0,"",groupAttr!BA131)</f>
        <v/>
      </c>
      <c r="BD131" t="str">
        <f>IF(groupAttr!BB131=0,"",groupAttr!BB131)</f>
        <v/>
      </c>
      <c r="BE131" t="str">
        <f>IF(groupAttr!BC131=0,"",groupAttr!BC131)</f>
        <v/>
      </c>
      <c r="BF131" t="str">
        <f>IF(groupAttr!BD131=0,"",groupAttr!BD131)</f>
        <v/>
      </c>
      <c r="BG131" t="str">
        <f>IF(groupAttr!BE131=0,"",groupAttr!BE131)</f>
        <v/>
      </c>
    </row>
    <row r="132" spans="1:59" x14ac:dyDescent="0.2">
      <c r="A132" t="str">
        <f>IF(B132=0,"", CONCATENATE("223/",groupAttr!B132,"|",groupText!V132,"|",groupText!AA132,":\-\",D132))</f>
        <v>223/神兵铸魂|1|151/夔殇≮铸魂≯:\-\250/穿戴[1]件效果\70/获得强者的灵魂祝福\70/攻击力增强10%\</v>
      </c>
      <c r="B132">
        <f>groupAttr!A132</f>
        <v>173</v>
      </c>
      <c r="C132" t="str">
        <f>groupAttr!B132</f>
        <v>神兵铸魂</v>
      </c>
      <c r="D132" t="str">
        <f>"250/穿戴["&amp;groupAttr!C132&amp;"]件效果\" &amp;E132</f>
        <v>250/穿戴[1]件效果\70/获得强者的灵魂祝福\70/攻击力增强10%\</v>
      </c>
      <c r="E132" t="s">
        <v>2044</v>
      </c>
      <c r="F132" t="str">
        <f>IF(groupAttr!D132=0,"",groupAttr!D132)</f>
        <v/>
      </c>
      <c r="G132" t="str">
        <f>IF(groupAttr!E132=0,"",groupAttr!E132)</f>
        <v/>
      </c>
      <c r="H132" t="str">
        <f>IF(groupAttr!F132=0,"",groupAttr!F132)</f>
        <v/>
      </c>
      <c r="I132" t="str">
        <f>IF(groupAttr!G132=0,"",groupAttr!G132)</f>
        <v/>
      </c>
      <c r="J132" t="str">
        <f>IF(groupAttr!H132=0,"",groupAttr!H132)</f>
        <v/>
      </c>
      <c r="K132" t="str">
        <f>IF(groupAttr!I132=0,"",groupAttr!I132)</f>
        <v/>
      </c>
      <c r="L132" t="str">
        <f>IF(groupAttr!J132=0,"",groupAttr!J132)</f>
        <v/>
      </c>
      <c r="M132" t="str">
        <f>IF(groupAttr!K132=0,"",groupAttr!K132)</f>
        <v/>
      </c>
      <c r="N132">
        <f>IF(groupAttr!L132=0,"",groupAttr!L132)</f>
        <v>10</v>
      </c>
      <c r="O132">
        <f>IF(groupAttr!M132=0,"",groupAttr!M132)</f>
        <v>10</v>
      </c>
      <c r="P132">
        <f>IF(groupAttr!N132=0,"",groupAttr!N132)</f>
        <v>10</v>
      </c>
      <c r="Q132">
        <f>IF(groupAttr!O132=0,"",groupAttr!O132)</f>
        <v>10</v>
      </c>
      <c r="R132">
        <f>IF(groupAttr!P132=0,"",groupAttr!P132)</f>
        <v>10</v>
      </c>
      <c r="S132">
        <f>IF(groupAttr!Q132=0,"",groupAttr!Q132)</f>
        <v>10</v>
      </c>
      <c r="T132" t="str">
        <f>IF(groupAttr!R132=0,"",groupAttr!R132)</f>
        <v/>
      </c>
      <c r="U132" t="str">
        <f>IF(groupAttr!S132=0,"",groupAttr!S132)</f>
        <v/>
      </c>
      <c r="V132" t="str">
        <f>IF(groupAttr!T132=0,"",groupAttr!T132)</f>
        <v/>
      </c>
      <c r="W132" t="str">
        <f>IF(groupAttr!U132=0,"",groupAttr!U132)</f>
        <v/>
      </c>
      <c r="X132" t="str">
        <f>IF(groupAttr!V132=0,"",groupAttr!V132)</f>
        <v/>
      </c>
      <c r="Y132" t="str">
        <f>IF(groupAttr!W132=0,"",groupAttr!W132)</f>
        <v/>
      </c>
      <c r="Z132" t="str">
        <f>IF(groupAttr!X132=0,"",groupAttr!X132)</f>
        <v/>
      </c>
      <c r="AA132" t="str">
        <f>IF(groupAttr!Y132=0,"",groupAttr!Y132)</f>
        <v/>
      </c>
      <c r="AB132" t="str">
        <f>IF(groupAttr!Z132=0,"",groupAttr!Z132)</f>
        <v/>
      </c>
      <c r="AC132" t="str">
        <f>IF(groupAttr!AA132=0,"",groupAttr!AA132)</f>
        <v/>
      </c>
      <c r="AD132" t="str">
        <f>IF(groupAttr!AB132=0,"",groupAttr!AB132)</f>
        <v/>
      </c>
      <c r="AE132" t="str">
        <f>IF(groupAttr!AC132=0,"",groupAttr!AC132)</f>
        <v/>
      </c>
      <c r="AF132" t="str">
        <f>IF(groupAttr!AD132=0,"",groupAttr!AD132)</f>
        <v/>
      </c>
      <c r="AG132" t="str">
        <f>IF(groupAttr!AE132=0,"",groupAttr!AE132)</f>
        <v/>
      </c>
      <c r="AH132" t="str">
        <f>IF(groupAttr!AF132=0,"",groupAttr!AF132)</f>
        <v/>
      </c>
      <c r="AI132" t="str">
        <f>IF(groupAttr!AG132=0,"",groupAttr!AG132)</f>
        <v/>
      </c>
      <c r="AJ132" t="str">
        <f>IF(groupAttr!AH132=0,"",groupAttr!AH132)</f>
        <v/>
      </c>
      <c r="AK132" t="str">
        <f>IF(groupAttr!AI132=0,"",groupAttr!AI132)</f>
        <v/>
      </c>
      <c r="AL132" t="str">
        <f>IF(groupAttr!AJ132=0,"",groupAttr!AJ132)</f>
        <v/>
      </c>
      <c r="AM132" t="str">
        <f>IF(groupAttr!AK132=0,"",groupAttr!AK132)</f>
        <v/>
      </c>
      <c r="AN132" t="str">
        <f>IF(groupAttr!AL132=0,"",groupAttr!AL132)</f>
        <v/>
      </c>
      <c r="AO132" t="str">
        <f>IF(groupAttr!AM132=0,"",groupAttr!AM132)</f>
        <v/>
      </c>
      <c r="AP132" t="str">
        <f>IF(groupAttr!AN132=0,"",groupAttr!AN132)</f>
        <v/>
      </c>
      <c r="AQ132" t="str">
        <f>IF(groupAttr!AO132=0,"",groupAttr!AO132)</f>
        <v/>
      </c>
      <c r="AR132" t="str">
        <f>IF(groupAttr!AP132=0,"",groupAttr!AP132)</f>
        <v/>
      </c>
      <c r="AS132" t="str">
        <f>IF(groupAttr!AQ132=0,"",groupAttr!AQ132)</f>
        <v/>
      </c>
      <c r="AT132" t="str">
        <f>IF(groupAttr!AR132=0,"",groupAttr!AR132)</f>
        <v/>
      </c>
      <c r="AU132" t="str">
        <f>IF(groupAttr!AS132=0,"",groupAttr!AS132)</f>
        <v/>
      </c>
      <c r="AV132" t="str">
        <f>IF(groupAttr!AT132=0,"",groupAttr!AT132)</f>
        <v/>
      </c>
      <c r="AW132" t="str">
        <f>IF(groupAttr!AU132=0,"",groupAttr!AU132)</f>
        <v/>
      </c>
      <c r="AX132" t="str">
        <f>IF(groupAttr!AV132=0,"",groupAttr!AV132)</f>
        <v/>
      </c>
      <c r="AY132" t="str">
        <f>IF(groupAttr!AW132=0,"",groupAttr!AW132)</f>
        <v/>
      </c>
      <c r="AZ132" t="str">
        <f>IF(groupAttr!AX132=0,"",groupAttr!AX132)</f>
        <v/>
      </c>
      <c r="BA132" t="str">
        <f>IF(groupAttr!AY132=0,"",groupAttr!AY132)</f>
        <v/>
      </c>
      <c r="BB132" t="str">
        <f>IF(groupAttr!AZ132=0,"",groupAttr!AZ132)</f>
        <v/>
      </c>
      <c r="BC132" t="str">
        <f>IF(groupAttr!BA132=0,"",groupAttr!BA132)</f>
        <v/>
      </c>
      <c r="BD132" t="str">
        <f>IF(groupAttr!BB132=0,"",groupAttr!BB132)</f>
        <v/>
      </c>
      <c r="BE132" t="str">
        <f>IF(groupAttr!BC132=0,"",groupAttr!BC132)</f>
        <v/>
      </c>
      <c r="BF132" t="str">
        <f>IF(groupAttr!BD132=0,"",groupAttr!BD132)</f>
        <v/>
      </c>
      <c r="BG132" t="str">
        <f>IF(groupAttr!BE132=0,"",groupAttr!BE132)</f>
        <v/>
      </c>
    </row>
    <row r="133" spans="1:59" x14ac:dyDescent="0.2">
      <c r="A133" t="str">
        <f>IF(B133=0,"", CONCATENATE("223/",groupAttr!B133,"|",groupText!V133,"|",groupText!AA133,":\-\",D133))</f>
        <v>223/神兵铸魂|1|151/古尘≮铸魂≯:\-\250/穿戴[1]件效果\70/获得强者的灵魂祝福\70/攻击力增强10%\</v>
      </c>
      <c r="B133">
        <f>groupAttr!A133</f>
        <v>174</v>
      </c>
      <c r="C133" t="str">
        <f>groupAttr!B133</f>
        <v>神兵铸魂</v>
      </c>
      <c r="D133" t="str">
        <f>"250/穿戴["&amp;groupAttr!C133&amp;"]件效果\" &amp;E133</f>
        <v>250/穿戴[1]件效果\70/获得强者的灵魂祝福\70/攻击力增强10%\</v>
      </c>
      <c r="E133" t="s">
        <v>2044</v>
      </c>
      <c r="F133" t="str">
        <f>IF(groupAttr!D133=0,"",groupAttr!D133)</f>
        <v/>
      </c>
      <c r="G133" t="str">
        <f>IF(groupAttr!E133=0,"",groupAttr!E133)</f>
        <v/>
      </c>
      <c r="H133" t="str">
        <f>IF(groupAttr!F133=0,"",groupAttr!F133)</f>
        <v/>
      </c>
      <c r="I133" t="str">
        <f>IF(groupAttr!G133=0,"",groupAttr!G133)</f>
        <v/>
      </c>
      <c r="J133" t="str">
        <f>IF(groupAttr!H133=0,"",groupAttr!H133)</f>
        <v/>
      </c>
      <c r="K133" t="str">
        <f>IF(groupAttr!I133=0,"",groupAttr!I133)</f>
        <v/>
      </c>
      <c r="L133" t="str">
        <f>IF(groupAttr!J133=0,"",groupAttr!J133)</f>
        <v/>
      </c>
      <c r="M133" t="str">
        <f>IF(groupAttr!K133=0,"",groupAttr!K133)</f>
        <v/>
      </c>
      <c r="N133">
        <f>IF(groupAttr!L133=0,"",groupAttr!L133)</f>
        <v>10</v>
      </c>
      <c r="O133">
        <f>IF(groupAttr!M133=0,"",groupAttr!M133)</f>
        <v>10</v>
      </c>
      <c r="P133">
        <f>IF(groupAttr!N133=0,"",groupAttr!N133)</f>
        <v>10</v>
      </c>
      <c r="Q133">
        <f>IF(groupAttr!O133=0,"",groupAttr!O133)</f>
        <v>10</v>
      </c>
      <c r="R133">
        <f>IF(groupAttr!P133=0,"",groupAttr!P133)</f>
        <v>10</v>
      </c>
      <c r="S133">
        <f>IF(groupAttr!Q133=0,"",groupAttr!Q133)</f>
        <v>10</v>
      </c>
      <c r="T133" t="str">
        <f>IF(groupAttr!R133=0,"",groupAttr!R133)</f>
        <v/>
      </c>
      <c r="U133" t="str">
        <f>IF(groupAttr!S133=0,"",groupAttr!S133)</f>
        <v/>
      </c>
      <c r="V133" t="str">
        <f>IF(groupAttr!T133=0,"",groupAttr!T133)</f>
        <v/>
      </c>
      <c r="W133" t="str">
        <f>IF(groupAttr!U133=0,"",groupAttr!U133)</f>
        <v/>
      </c>
      <c r="X133" t="str">
        <f>IF(groupAttr!V133=0,"",groupAttr!V133)</f>
        <v/>
      </c>
      <c r="Y133" t="str">
        <f>IF(groupAttr!W133=0,"",groupAttr!W133)</f>
        <v/>
      </c>
      <c r="Z133" t="str">
        <f>IF(groupAttr!X133=0,"",groupAttr!X133)</f>
        <v/>
      </c>
      <c r="AA133" t="str">
        <f>IF(groupAttr!Y133=0,"",groupAttr!Y133)</f>
        <v/>
      </c>
      <c r="AB133" t="str">
        <f>IF(groupAttr!Z133=0,"",groupAttr!Z133)</f>
        <v/>
      </c>
      <c r="AC133" t="str">
        <f>IF(groupAttr!AA133=0,"",groupAttr!AA133)</f>
        <v/>
      </c>
      <c r="AD133" t="str">
        <f>IF(groupAttr!AB133=0,"",groupAttr!AB133)</f>
        <v/>
      </c>
      <c r="AE133" t="str">
        <f>IF(groupAttr!AC133=0,"",groupAttr!AC133)</f>
        <v/>
      </c>
      <c r="AF133" t="str">
        <f>IF(groupAttr!AD133=0,"",groupAttr!AD133)</f>
        <v/>
      </c>
      <c r="AG133" t="str">
        <f>IF(groupAttr!AE133=0,"",groupAttr!AE133)</f>
        <v/>
      </c>
      <c r="AH133" t="str">
        <f>IF(groupAttr!AF133=0,"",groupAttr!AF133)</f>
        <v/>
      </c>
      <c r="AI133" t="str">
        <f>IF(groupAttr!AG133=0,"",groupAttr!AG133)</f>
        <v/>
      </c>
      <c r="AJ133" t="str">
        <f>IF(groupAttr!AH133=0,"",groupAttr!AH133)</f>
        <v/>
      </c>
      <c r="AK133" t="str">
        <f>IF(groupAttr!AI133=0,"",groupAttr!AI133)</f>
        <v/>
      </c>
      <c r="AL133" t="str">
        <f>IF(groupAttr!AJ133=0,"",groupAttr!AJ133)</f>
        <v/>
      </c>
      <c r="AM133" t="str">
        <f>IF(groupAttr!AK133=0,"",groupAttr!AK133)</f>
        <v/>
      </c>
      <c r="AN133" t="str">
        <f>IF(groupAttr!AL133=0,"",groupAttr!AL133)</f>
        <v/>
      </c>
      <c r="AO133" t="str">
        <f>IF(groupAttr!AM133=0,"",groupAttr!AM133)</f>
        <v/>
      </c>
      <c r="AP133" t="str">
        <f>IF(groupAttr!AN133=0,"",groupAttr!AN133)</f>
        <v/>
      </c>
      <c r="AQ133" t="str">
        <f>IF(groupAttr!AO133=0,"",groupAttr!AO133)</f>
        <v/>
      </c>
      <c r="AR133" t="str">
        <f>IF(groupAttr!AP133=0,"",groupAttr!AP133)</f>
        <v/>
      </c>
      <c r="AS133" t="str">
        <f>IF(groupAttr!AQ133=0,"",groupAttr!AQ133)</f>
        <v/>
      </c>
      <c r="AT133" t="str">
        <f>IF(groupAttr!AR133=0,"",groupAttr!AR133)</f>
        <v/>
      </c>
      <c r="AU133" t="str">
        <f>IF(groupAttr!AS133=0,"",groupAttr!AS133)</f>
        <v/>
      </c>
      <c r="AV133" t="str">
        <f>IF(groupAttr!AT133=0,"",groupAttr!AT133)</f>
        <v/>
      </c>
      <c r="AW133" t="str">
        <f>IF(groupAttr!AU133=0,"",groupAttr!AU133)</f>
        <v/>
      </c>
      <c r="AX133" t="str">
        <f>IF(groupAttr!AV133=0,"",groupAttr!AV133)</f>
        <v/>
      </c>
      <c r="AY133" t="str">
        <f>IF(groupAttr!AW133=0,"",groupAttr!AW133)</f>
        <v/>
      </c>
      <c r="AZ133" t="str">
        <f>IF(groupAttr!AX133=0,"",groupAttr!AX133)</f>
        <v/>
      </c>
      <c r="BA133" t="str">
        <f>IF(groupAttr!AY133=0,"",groupAttr!AY133)</f>
        <v/>
      </c>
      <c r="BB133" t="str">
        <f>IF(groupAttr!AZ133=0,"",groupAttr!AZ133)</f>
        <v/>
      </c>
      <c r="BC133" t="str">
        <f>IF(groupAttr!BA133=0,"",groupAttr!BA133)</f>
        <v/>
      </c>
      <c r="BD133" t="str">
        <f>IF(groupAttr!BB133=0,"",groupAttr!BB133)</f>
        <v/>
      </c>
      <c r="BE133" t="str">
        <f>IF(groupAttr!BC133=0,"",groupAttr!BC133)</f>
        <v/>
      </c>
      <c r="BF133" t="str">
        <f>IF(groupAttr!BD133=0,"",groupAttr!BD133)</f>
        <v/>
      </c>
      <c r="BG133" t="str">
        <f>IF(groupAttr!BE133=0,"",groupAttr!BE133)</f>
        <v/>
      </c>
    </row>
    <row r="134" spans="1:59" x14ac:dyDescent="0.2">
      <c r="A134" t="str">
        <f>IF(B134=0,"", CONCATENATE("223/",groupAttr!B134,"|",groupText!V134,"|",groupText!AA134,":\-\",D134))</f>
        <v>223/神兵铸魂|1|151/幽泉≮铸魂≯:\-\250/穿戴[1]件效果\70/获得强者的灵魂祝福\70/攻击力增强10%\</v>
      </c>
      <c r="B134">
        <f>groupAttr!A134</f>
        <v>175</v>
      </c>
      <c r="C134" t="str">
        <f>groupAttr!B134</f>
        <v>神兵铸魂</v>
      </c>
      <c r="D134" t="str">
        <f>"250/穿戴["&amp;groupAttr!C134&amp;"]件效果\" &amp;E134</f>
        <v>250/穿戴[1]件效果\70/获得强者的灵魂祝福\70/攻击力增强10%\</v>
      </c>
      <c r="E134" t="s">
        <v>2044</v>
      </c>
      <c r="F134" t="str">
        <f>IF(groupAttr!D134=0,"",groupAttr!D134)</f>
        <v/>
      </c>
      <c r="G134" t="str">
        <f>IF(groupAttr!E134=0,"",groupAttr!E134)</f>
        <v/>
      </c>
      <c r="H134" t="str">
        <f>IF(groupAttr!F134=0,"",groupAttr!F134)</f>
        <v/>
      </c>
      <c r="I134" t="str">
        <f>IF(groupAttr!G134=0,"",groupAttr!G134)</f>
        <v/>
      </c>
      <c r="J134" t="str">
        <f>IF(groupAttr!H134=0,"",groupAttr!H134)</f>
        <v/>
      </c>
      <c r="K134" t="str">
        <f>IF(groupAttr!I134=0,"",groupAttr!I134)</f>
        <v/>
      </c>
      <c r="L134" t="str">
        <f>IF(groupAttr!J134=0,"",groupAttr!J134)</f>
        <v/>
      </c>
      <c r="M134" t="str">
        <f>IF(groupAttr!K134=0,"",groupAttr!K134)</f>
        <v/>
      </c>
      <c r="N134">
        <f>IF(groupAttr!L134=0,"",groupAttr!L134)</f>
        <v>10</v>
      </c>
      <c r="O134">
        <f>IF(groupAttr!M134=0,"",groupAttr!M134)</f>
        <v>10</v>
      </c>
      <c r="P134">
        <f>IF(groupAttr!N134=0,"",groupAttr!N134)</f>
        <v>10</v>
      </c>
      <c r="Q134">
        <f>IF(groupAttr!O134=0,"",groupAttr!O134)</f>
        <v>10</v>
      </c>
      <c r="R134">
        <f>IF(groupAttr!P134=0,"",groupAttr!P134)</f>
        <v>10</v>
      </c>
      <c r="S134">
        <f>IF(groupAttr!Q134=0,"",groupAttr!Q134)</f>
        <v>10</v>
      </c>
      <c r="T134" t="str">
        <f>IF(groupAttr!R134=0,"",groupAttr!R134)</f>
        <v/>
      </c>
      <c r="U134" t="str">
        <f>IF(groupAttr!S134=0,"",groupAttr!S134)</f>
        <v/>
      </c>
      <c r="V134" t="str">
        <f>IF(groupAttr!T134=0,"",groupAttr!T134)</f>
        <v/>
      </c>
      <c r="W134" t="str">
        <f>IF(groupAttr!U134=0,"",groupAttr!U134)</f>
        <v/>
      </c>
      <c r="X134" t="str">
        <f>IF(groupAttr!V134=0,"",groupAttr!V134)</f>
        <v/>
      </c>
      <c r="Y134" t="str">
        <f>IF(groupAttr!W134=0,"",groupAttr!W134)</f>
        <v/>
      </c>
      <c r="Z134" t="str">
        <f>IF(groupAttr!X134=0,"",groupAttr!X134)</f>
        <v/>
      </c>
      <c r="AA134" t="str">
        <f>IF(groupAttr!Y134=0,"",groupAttr!Y134)</f>
        <v/>
      </c>
      <c r="AB134" t="str">
        <f>IF(groupAttr!Z134=0,"",groupAttr!Z134)</f>
        <v/>
      </c>
      <c r="AC134" t="str">
        <f>IF(groupAttr!AA134=0,"",groupAttr!AA134)</f>
        <v/>
      </c>
      <c r="AD134" t="str">
        <f>IF(groupAttr!AB134=0,"",groupAttr!AB134)</f>
        <v/>
      </c>
      <c r="AE134" t="str">
        <f>IF(groupAttr!AC134=0,"",groupAttr!AC134)</f>
        <v/>
      </c>
      <c r="AF134" t="str">
        <f>IF(groupAttr!AD134=0,"",groupAttr!AD134)</f>
        <v/>
      </c>
      <c r="AG134" t="str">
        <f>IF(groupAttr!AE134=0,"",groupAttr!AE134)</f>
        <v/>
      </c>
      <c r="AH134" t="str">
        <f>IF(groupAttr!AF134=0,"",groupAttr!AF134)</f>
        <v/>
      </c>
      <c r="AI134" t="str">
        <f>IF(groupAttr!AG134=0,"",groupAttr!AG134)</f>
        <v/>
      </c>
      <c r="AJ134" t="str">
        <f>IF(groupAttr!AH134=0,"",groupAttr!AH134)</f>
        <v/>
      </c>
      <c r="AK134" t="str">
        <f>IF(groupAttr!AI134=0,"",groupAttr!AI134)</f>
        <v/>
      </c>
      <c r="AL134" t="str">
        <f>IF(groupAttr!AJ134=0,"",groupAttr!AJ134)</f>
        <v/>
      </c>
      <c r="AM134" t="str">
        <f>IF(groupAttr!AK134=0,"",groupAttr!AK134)</f>
        <v/>
      </c>
      <c r="AN134" t="str">
        <f>IF(groupAttr!AL134=0,"",groupAttr!AL134)</f>
        <v/>
      </c>
      <c r="AO134" t="str">
        <f>IF(groupAttr!AM134=0,"",groupAttr!AM134)</f>
        <v/>
      </c>
      <c r="AP134" t="str">
        <f>IF(groupAttr!AN134=0,"",groupAttr!AN134)</f>
        <v/>
      </c>
      <c r="AQ134" t="str">
        <f>IF(groupAttr!AO134=0,"",groupAttr!AO134)</f>
        <v/>
      </c>
      <c r="AR134" t="str">
        <f>IF(groupAttr!AP134=0,"",groupAttr!AP134)</f>
        <v/>
      </c>
      <c r="AS134" t="str">
        <f>IF(groupAttr!AQ134=0,"",groupAttr!AQ134)</f>
        <v/>
      </c>
      <c r="AT134" t="str">
        <f>IF(groupAttr!AR134=0,"",groupAttr!AR134)</f>
        <v/>
      </c>
      <c r="AU134" t="str">
        <f>IF(groupAttr!AS134=0,"",groupAttr!AS134)</f>
        <v/>
      </c>
      <c r="AV134" t="str">
        <f>IF(groupAttr!AT134=0,"",groupAttr!AT134)</f>
        <v/>
      </c>
      <c r="AW134" t="str">
        <f>IF(groupAttr!AU134=0,"",groupAttr!AU134)</f>
        <v/>
      </c>
      <c r="AX134" t="str">
        <f>IF(groupAttr!AV134=0,"",groupAttr!AV134)</f>
        <v/>
      </c>
      <c r="AY134" t="str">
        <f>IF(groupAttr!AW134=0,"",groupAttr!AW134)</f>
        <v/>
      </c>
      <c r="AZ134" t="str">
        <f>IF(groupAttr!AX134=0,"",groupAttr!AX134)</f>
        <v/>
      </c>
      <c r="BA134" t="str">
        <f>IF(groupAttr!AY134=0,"",groupAttr!AY134)</f>
        <v/>
      </c>
      <c r="BB134" t="str">
        <f>IF(groupAttr!AZ134=0,"",groupAttr!AZ134)</f>
        <v/>
      </c>
      <c r="BC134" t="str">
        <f>IF(groupAttr!BA134=0,"",groupAttr!BA134)</f>
        <v/>
      </c>
      <c r="BD134" t="str">
        <f>IF(groupAttr!BB134=0,"",groupAttr!BB134)</f>
        <v/>
      </c>
      <c r="BE134" t="str">
        <f>IF(groupAttr!BC134=0,"",groupAttr!BC134)</f>
        <v/>
      </c>
      <c r="BF134" t="str">
        <f>IF(groupAttr!BD134=0,"",groupAttr!BD134)</f>
        <v/>
      </c>
      <c r="BG134" t="str">
        <f>IF(groupAttr!BE134=0,"",groupAttr!BE134)</f>
        <v/>
      </c>
    </row>
    <row r="135" spans="1:59" x14ac:dyDescent="0.2">
      <c r="A135" t="str">
        <f>IF(B135=0,"", CONCATENATE("223/",groupAttr!B135,"|",groupText!V135,"|",groupText!AA135,":\-\",D135))</f>
        <v>223/神兵铸魂|1|151/破晓≮铸魂≯:\-\250/穿戴[1]件效果\70/获得强者的灵魂祝福\70/攻击力增强10%\</v>
      </c>
      <c r="B135">
        <f>groupAttr!A135</f>
        <v>176</v>
      </c>
      <c r="C135" t="str">
        <f>groupAttr!B135</f>
        <v>神兵铸魂</v>
      </c>
      <c r="D135" t="str">
        <f>"250/穿戴["&amp;groupAttr!C135&amp;"]件效果\" &amp;E135</f>
        <v>250/穿戴[1]件效果\70/获得强者的灵魂祝福\70/攻击力增强10%\</v>
      </c>
      <c r="E135" t="s">
        <v>2044</v>
      </c>
      <c r="F135" t="str">
        <f>IF(groupAttr!D135=0,"",groupAttr!D135)</f>
        <v/>
      </c>
      <c r="G135" t="str">
        <f>IF(groupAttr!E135=0,"",groupAttr!E135)</f>
        <v/>
      </c>
      <c r="H135" t="str">
        <f>IF(groupAttr!F135=0,"",groupAttr!F135)</f>
        <v/>
      </c>
      <c r="I135" t="str">
        <f>IF(groupAttr!G135=0,"",groupAttr!G135)</f>
        <v/>
      </c>
      <c r="J135" t="str">
        <f>IF(groupAttr!H135=0,"",groupAttr!H135)</f>
        <v/>
      </c>
      <c r="K135" t="str">
        <f>IF(groupAttr!I135=0,"",groupAttr!I135)</f>
        <v/>
      </c>
      <c r="L135" t="str">
        <f>IF(groupAttr!J135=0,"",groupAttr!J135)</f>
        <v/>
      </c>
      <c r="M135" t="str">
        <f>IF(groupAttr!K135=0,"",groupAttr!K135)</f>
        <v/>
      </c>
      <c r="N135">
        <f>IF(groupAttr!L135=0,"",groupAttr!L135)</f>
        <v>10</v>
      </c>
      <c r="O135">
        <f>IF(groupAttr!M135=0,"",groupAttr!M135)</f>
        <v>10</v>
      </c>
      <c r="P135">
        <f>IF(groupAttr!N135=0,"",groupAttr!N135)</f>
        <v>10</v>
      </c>
      <c r="Q135">
        <f>IF(groupAttr!O135=0,"",groupAttr!O135)</f>
        <v>10</v>
      </c>
      <c r="R135">
        <f>IF(groupAttr!P135=0,"",groupAttr!P135)</f>
        <v>10</v>
      </c>
      <c r="S135">
        <f>IF(groupAttr!Q135=0,"",groupAttr!Q135)</f>
        <v>10</v>
      </c>
      <c r="T135" t="str">
        <f>IF(groupAttr!R135=0,"",groupAttr!R135)</f>
        <v/>
      </c>
      <c r="U135" t="str">
        <f>IF(groupAttr!S135=0,"",groupAttr!S135)</f>
        <v/>
      </c>
      <c r="V135" t="str">
        <f>IF(groupAttr!T135=0,"",groupAttr!T135)</f>
        <v/>
      </c>
      <c r="W135" t="str">
        <f>IF(groupAttr!U135=0,"",groupAttr!U135)</f>
        <v/>
      </c>
      <c r="X135" t="str">
        <f>IF(groupAttr!V135=0,"",groupAttr!V135)</f>
        <v/>
      </c>
      <c r="Y135" t="str">
        <f>IF(groupAttr!W135=0,"",groupAttr!W135)</f>
        <v/>
      </c>
      <c r="Z135" t="str">
        <f>IF(groupAttr!X135=0,"",groupAttr!X135)</f>
        <v/>
      </c>
      <c r="AA135" t="str">
        <f>IF(groupAttr!Y135=0,"",groupAttr!Y135)</f>
        <v/>
      </c>
      <c r="AB135" t="str">
        <f>IF(groupAttr!Z135=0,"",groupAttr!Z135)</f>
        <v/>
      </c>
      <c r="AC135" t="str">
        <f>IF(groupAttr!AA135=0,"",groupAttr!AA135)</f>
        <v/>
      </c>
      <c r="AD135" t="str">
        <f>IF(groupAttr!AB135=0,"",groupAttr!AB135)</f>
        <v/>
      </c>
      <c r="AE135" t="str">
        <f>IF(groupAttr!AC135=0,"",groupAttr!AC135)</f>
        <v/>
      </c>
      <c r="AF135" t="str">
        <f>IF(groupAttr!AD135=0,"",groupAttr!AD135)</f>
        <v/>
      </c>
      <c r="AG135" t="str">
        <f>IF(groupAttr!AE135=0,"",groupAttr!AE135)</f>
        <v/>
      </c>
      <c r="AH135" t="str">
        <f>IF(groupAttr!AF135=0,"",groupAttr!AF135)</f>
        <v/>
      </c>
      <c r="AI135" t="str">
        <f>IF(groupAttr!AG135=0,"",groupAttr!AG135)</f>
        <v/>
      </c>
      <c r="AJ135" t="str">
        <f>IF(groupAttr!AH135=0,"",groupAttr!AH135)</f>
        <v/>
      </c>
      <c r="AK135" t="str">
        <f>IF(groupAttr!AI135=0,"",groupAttr!AI135)</f>
        <v/>
      </c>
      <c r="AL135" t="str">
        <f>IF(groupAttr!AJ135=0,"",groupAttr!AJ135)</f>
        <v/>
      </c>
      <c r="AM135" t="str">
        <f>IF(groupAttr!AK135=0,"",groupAttr!AK135)</f>
        <v/>
      </c>
      <c r="AN135" t="str">
        <f>IF(groupAttr!AL135=0,"",groupAttr!AL135)</f>
        <v/>
      </c>
      <c r="AO135" t="str">
        <f>IF(groupAttr!AM135=0,"",groupAttr!AM135)</f>
        <v/>
      </c>
      <c r="AP135" t="str">
        <f>IF(groupAttr!AN135=0,"",groupAttr!AN135)</f>
        <v/>
      </c>
      <c r="AQ135" t="str">
        <f>IF(groupAttr!AO135=0,"",groupAttr!AO135)</f>
        <v/>
      </c>
      <c r="AR135" t="str">
        <f>IF(groupAttr!AP135=0,"",groupAttr!AP135)</f>
        <v/>
      </c>
      <c r="AS135" t="str">
        <f>IF(groupAttr!AQ135=0,"",groupAttr!AQ135)</f>
        <v/>
      </c>
      <c r="AT135" t="str">
        <f>IF(groupAttr!AR135=0,"",groupAttr!AR135)</f>
        <v/>
      </c>
      <c r="AU135" t="str">
        <f>IF(groupAttr!AS135=0,"",groupAttr!AS135)</f>
        <v/>
      </c>
      <c r="AV135" t="str">
        <f>IF(groupAttr!AT135=0,"",groupAttr!AT135)</f>
        <v/>
      </c>
      <c r="AW135" t="str">
        <f>IF(groupAttr!AU135=0,"",groupAttr!AU135)</f>
        <v/>
      </c>
      <c r="AX135" t="str">
        <f>IF(groupAttr!AV135=0,"",groupAttr!AV135)</f>
        <v/>
      </c>
      <c r="AY135" t="str">
        <f>IF(groupAttr!AW135=0,"",groupAttr!AW135)</f>
        <v/>
      </c>
      <c r="AZ135" t="str">
        <f>IF(groupAttr!AX135=0,"",groupAttr!AX135)</f>
        <v/>
      </c>
      <c r="BA135" t="str">
        <f>IF(groupAttr!AY135=0,"",groupAttr!AY135)</f>
        <v/>
      </c>
      <c r="BB135" t="str">
        <f>IF(groupAttr!AZ135=0,"",groupAttr!AZ135)</f>
        <v/>
      </c>
      <c r="BC135" t="str">
        <f>IF(groupAttr!BA135=0,"",groupAttr!BA135)</f>
        <v/>
      </c>
      <c r="BD135" t="str">
        <f>IF(groupAttr!BB135=0,"",groupAttr!BB135)</f>
        <v/>
      </c>
      <c r="BE135" t="str">
        <f>IF(groupAttr!BC135=0,"",groupAttr!BC135)</f>
        <v/>
      </c>
      <c r="BF135" t="str">
        <f>IF(groupAttr!BD135=0,"",groupAttr!BD135)</f>
        <v/>
      </c>
      <c r="BG135" t="str">
        <f>IF(groupAttr!BE135=0,"",groupAttr!BE135)</f>
        <v/>
      </c>
    </row>
    <row r="136" spans="1:59" x14ac:dyDescent="0.2">
      <c r="A136" t="str">
        <f>IF(B136=0,"", CONCATENATE("223/",groupAttr!B136,"|",groupText!V136,"|",groupText!AA136,":\-\",D136))</f>
        <v>223/神兵铸魂|1|151/寒裂≮铸魂≯:\-\250/穿戴[1]件效果\70/获得强者的灵魂祝福\70/攻击力增强10%\</v>
      </c>
      <c r="B136">
        <f>groupAttr!A136</f>
        <v>177</v>
      </c>
      <c r="C136" t="str">
        <f>groupAttr!B136</f>
        <v>神兵铸魂</v>
      </c>
      <c r="D136" t="str">
        <f>"250/穿戴["&amp;groupAttr!C136&amp;"]件效果\" &amp;E136</f>
        <v>250/穿戴[1]件效果\70/获得强者的灵魂祝福\70/攻击力增强10%\</v>
      </c>
      <c r="E136" t="s">
        <v>2044</v>
      </c>
      <c r="F136" t="str">
        <f>IF(groupAttr!D136=0,"",groupAttr!D136)</f>
        <v/>
      </c>
      <c r="G136" t="str">
        <f>IF(groupAttr!E136=0,"",groupAttr!E136)</f>
        <v/>
      </c>
      <c r="H136" t="str">
        <f>IF(groupAttr!F136=0,"",groupAttr!F136)</f>
        <v/>
      </c>
      <c r="I136" t="str">
        <f>IF(groupAttr!G136=0,"",groupAttr!G136)</f>
        <v/>
      </c>
      <c r="J136" t="str">
        <f>IF(groupAttr!H136=0,"",groupAttr!H136)</f>
        <v/>
      </c>
      <c r="K136" t="str">
        <f>IF(groupAttr!I136=0,"",groupAttr!I136)</f>
        <v/>
      </c>
      <c r="L136" t="str">
        <f>IF(groupAttr!J136=0,"",groupAttr!J136)</f>
        <v/>
      </c>
      <c r="M136" t="str">
        <f>IF(groupAttr!K136=0,"",groupAttr!K136)</f>
        <v/>
      </c>
      <c r="N136">
        <f>IF(groupAttr!L136=0,"",groupAttr!L136)</f>
        <v>10</v>
      </c>
      <c r="O136">
        <f>IF(groupAttr!M136=0,"",groupAttr!M136)</f>
        <v>10</v>
      </c>
      <c r="P136">
        <f>IF(groupAttr!N136=0,"",groupAttr!N136)</f>
        <v>10</v>
      </c>
      <c r="Q136">
        <f>IF(groupAttr!O136=0,"",groupAttr!O136)</f>
        <v>10</v>
      </c>
      <c r="R136">
        <f>IF(groupAttr!P136=0,"",groupAttr!P136)</f>
        <v>10</v>
      </c>
      <c r="S136">
        <f>IF(groupAttr!Q136=0,"",groupAttr!Q136)</f>
        <v>10</v>
      </c>
      <c r="T136" t="str">
        <f>IF(groupAttr!R136=0,"",groupAttr!R136)</f>
        <v/>
      </c>
      <c r="U136" t="str">
        <f>IF(groupAttr!S136=0,"",groupAttr!S136)</f>
        <v/>
      </c>
      <c r="V136" t="str">
        <f>IF(groupAttr!T136=0,"",groupAttr!T136)</f>
        <v/>
      </c>
      <c r="W136" t="str">
        <f>IF(groupAttr!U136=0,"",groupAttr!U136)</f>
        <v/>
      </c>
      <c r="X136" t="str">
        <f>IF(groupAttr!V136=0,"",groupAttr!V136)</f>
        <v/>
      </c>
      <c r="Y136" t="str">
        <f>IF(groupAttr!W136=0,"",groupAttr!W136)</f>
        <v/>
      </c>
      <c r="Z136" t="str">
        <f>IF(groupAttr!X136=0,"",groupAttr!X136)</f>
        <v/>
      </c>
      <c r="AA136" t="str">
        <f>IF(groupAttr!Y136=0,"",groupAttr!Y136)</f>
        <v/>
      </c>
      <c r="AB136" t="str">
        <f>IF(groupAttr!Z136=0,"",groupAttr!Z136)</f>
        <v/>
      </c>
      <c r="AC136" t="str">
        <f>IF(groupAttr!AA136=0,"",groupAttr!AA136)</f>
        <v/>
      </c>
      <c r="AD136" t="str">
        <f>IF(groupAttr!AB136=0,"",groupAttr!AB136)</f>
        <v/>
      </c>
      <c r="AE136" t="str">
        <f>IF(groupAttr!AC136=0,"",groupAttr!AC136)</f>
        <v/>
      </c>
      <c r="AF136" t="str">
        <f>IF(groupAttr!AD136=0,"",groupAttr!AD136)</f>
        <v/>
      </c>
      <c r="AG136" t="str">
        <f>IF(groupAttr!AE136=0,"",groupAttr!AE136)</f>
        <v/>
      </c>
      <c r="AH136" t="str">
        <f>IF(groupAttr!AF136=0,"",groupAttr!AF136)</f>
        <v/>
      </c>
      <c r="AI136" t="str">
        <f>IF(groupAttr!AG136=0,"",groupAttr!AG136)</f>
        <v/>
      </c>
      <c r="AJ136" t="str">
        <f>IF(groupAttr!AH136=0,"",groupAttr!AH136)</f>
        <v/>
      </c>
      <c r="AK136" t="str">
        <f>IF(groupAttr!AI136=0,"",groupAttr!AI136)</f>
        <v/>
      </c>
      <c r="AL136" t="str">
        <f>IF(groupAttr!AJ136=0,"",groupAttr!AJ136)</f>
        <v/>
      </c>
      <c r="AM136" t="str">
        <f>IF(groupAttr!AK136=0,"",groupAttr!AK136)</f>
        <v/>
      </c>
      <c r="AN136" t="str">
        <f>IF(groupAttr!AL136=0,"",groupAttr!AL136)</f>
        <v/>
      </c>
      <c r="AO136" t="str">
        <f>IF(groupAttr!AM136=0,"",groupAttr!AM136)</f>
        <v/>
      </c>
      <c r="AP136" t="str">
        <f>IF(groupAttr!AN136=0,"",groupAttr!AN136)</f>
        <v/>
      </c>
      <c r="AQ136" t="str">
        <f>IF(groupAttr!AO136=0,"",groupAttr!AO136)</f>
        <v/>
      </c>
      <c r="AR136" t="str">
        <f>IF(groupAttr!AP136=0,"",groupAttr!AP136)</f>
        <v/>
      </c>
      <c r="AS136" t="str">
        <f>IF(groupAttr!AQ136=0,"",groupAttr!AQ136)</f>
        <v/>
      </c>
      <c r="AT136" t="str">
        <f>IF(groupAttr!AR136=0,"",groupAttr!AR136)</f>
        <v/>
      </c>
      <c r="AU136" t="str">
        <f>IF(groupAttr!AS136=0,"",groupAttr!AS136)</f>
        <v/>
      </c>
      <c r="AV136" t="str">
        <f>IF(groupAttr!AT136=0,"",groupAttr!AT136)</f>
        <v/>
      </c>
      <c r="AW136" t="str">
        <f>IF(groupAttr!AU136=0,"",groupAttr!AU136)</f>
        <v/>
      </c>
      <c r="AX136" t="str">
        <f>IF(groupAttr!AV136=0,"",groupAttr!AV136)</f>
        <v/>
      </c>
      <c r="AY136" t="str">
        <f>IF(groupAttr!AW136=0,"",groupAttr!AW136)</f>
        <v/>
      </c>
      <c r="AZ136" t="str">
        <f>IF(groupAttr!AX136=0,"",groupAttr!AX136)</f>
        <v/>
      </c>
      <c r="BA136" t="str">
        <f>IF(groupAttr!AY136=0,"",groupAttr!AY136)</f>
        <v/>
      </c>
      <c r="BB136" t="str">
        <f>IF(groupAttr!AZ136=0,"",groupAttr!AZ136)</f>
        <v/>
      </c>
      <c r="BC136" t="str">
        <f>IF(groupAttr!BA136=0,"",groupAttr!BA136)</f>
        <v/>
      </c>
      <c r="BD136" t="str">
        <f>IF(groupAttr!BB136=0,"",groupAttr!BB136)</f>
        <v/>
      </c>
      <c r="BE136" t="str">
        <f>IF(groupAttr!BC136=0,"",groupAttr!BC136)</f>
        <v/>
      </c>
      <c r="BF136" t="str">
        <f>IF(groupAttr!BD136=0,"",groupAttr!BD136)</f>
        <v/>
      </c>
      <c r="BG136" t="str">
        <f>IF(groupAttr!BE136=0,"",groupAttr!BE136)</f>
        <v/>
      </c>
    </row>
    <row r="137" spans="1:59" x14ac:dyDescent="0.2">
      <c r="A137" t="str">
        <f>IF(B137=0,"", CONCATENATE("223/",groupAttr!B137,"|",groupText!V137,"|",groupText!AA137,":\-\",D137))</f>
        <v>223/神兵铸魂|1|151/碎魂≮铸魂≯:\-\250/穿戴[1]件效果\70/获得强者的灵魂祝福\70/攻击力增强10%\</v>
      </c>
      <c r="B137">
        <f>groupAttr!A137</f>
        <v>178</v>
      </c>
      <c r="C137" t="str">
        <f>groupAttr!B137</f>
        <v>神兵铸魂</v>
      </c>
      <c r="D137" t="str">
        <f>"250/穿戴["&amp;groupAttr!C137&amp;"]件效果\" &amp;E137</f>
        <v>250/穿戴[1]件效果\70/获得强者的灵魂祝福\70/攻击力增强10%\</v>
      </c>
      <c r="E137" t="s">
        <v>2044</v>
      </c>
      <c r="F137" t="str">
        <f>IF(groupAttr!D137=0,"",groupAttr!D137)</f>
        <v/>
      </c>
      <c r="G137" t="str">
        <f>IF(groupAttr!E137=0,"",groupAttr!E137)</f>
        <v/>
      </c>
      <c r="H137" t="str">
        <f>IF(groupAttr!F137=0,"",groupAttr!F137)</f>
        <v/>
      </c>
      <c r="I137" t="str">
        <f>IF(groupAttr!G137=0,"",groupAttr!G137)</f>
        <v/>
      </c>
      <c r="J137" t="str">
        <f>IF(groupAttr!H137=0,"",groupAttr!H137)</f>
        <v/>
      </c>
      <c r="K137" t="str">
        <f>IF(groupAttr!I137=0,"",groupAttr!I137)</f>
        <v/>
      </c>
      <c r="L137" t="str">
        <f>IF(groupAttr!J137=0,"",groupAttr!J137)</f>
        <v/>
      </c>
      <c r="M137" t="str">
        <f>IF(groupAttr!K137=0,"",groupAttr!K137)</f>
        <v/>
      </c>
      <c r="N137">
        <f>IF(groupAttr!L137=0,"",groupAttr!L137)</f>
        <v>10</v>
      </c>
      <c r="O137">
        <f>IF(groupAttr!M137=0,"",groupAttr!M137)</f>
        <v>10</v>
      </c>
      <c r="P137">
        <f>IF(groupAttr!N137=0,"",groupAttr!N137)</f>
        <v>10</v>
      </c>
      <c r="Q137">
        <f>IF(groupAttr!O137=0,"",groupAttr!O137)</f>
        <v>10</v>
      </c>
      <c r="R137">
        <f>IF(groupAttr!P137=0,"",groupAttr!P137)</f>
        <v>10</v>
      </c>
      <c r="S137">
        <f>IF(groupAttr!Q137=0,"",groupAttr!Q137)</f>
        <v>10</v>
      </c>
      <c r="T137" t="str">
        <f>IF(groupAttr!R137=0,"",groupAttr!R137)</f>
        <v/>
      </c>
      <c r="U137" t="str">
        <f>IF(groupAttr!S137=0,"",groupAttr!S137)</f>
        <v/>
      </c>
      <c r="V137" t="str">
        <f>IF(groupAttr!T137=0,"",groupAttr!T137)</f>
        <v/>
      </c>
      <c r="W137" t="str">
        <f>IF(groupAttr!U137=0,"",groupAttr!U137)</f>
        <v/>
      </c>
      <c r="X137" t="str">
        <f>IF(groupAttr!V137=0,"",groupAttr!V137)</f>
        <v/>
      </c>
      <c r="Y137" t="str">
        <f>IF(groupAttr!W137=0,"",groupAttr!W137)</f>
        <v/>
      </c>
      <c r="Z137" t="str">
        <f>IF(groupAttr!X137=0,"",groupAttr!X137)</f>
        <v/>
      </c>
      <c r="AA137" t="str">
        <f>IF(groupAttr!Y137=0,"",groupAttr!Y137)</f>
        <v/>
      </c>
      <c r="AB137" t="str">
        <f>IF(groupAttr!Z137=0,"",groupAttr!Z137)</f>
        <v/>
      </c>
      <c r="AC137" t="str">
        <f>IF(groupAttr!AA137=0,"",groupAttr!AA137)</f>
        <v/>
      </c>
      <c r="AD137" t="str">
        <f>IF(groupAttr!AB137=0,"",groupAttr!AB137)</f>
        <v/>
      </c>
      <c r="AE137" t="str">
        <f>IF(groupAttr!AC137=0,"",groupAttr!AC137)</f>
        <v/>
      </c>
      <c r="AF137" t="str">
        <f>IF(groupAttr!AD137=0,"",groupAttr!AD137)</f>
        <v/>
      </c>
      <c r="AG137" t="str">
        <f>IF(groupAttr!AE137=0,"",groupAttr!AE137)</f>
        <v/>
      </c>
      <c r="AH137" t="str">
        <f>IF(groupAttr!AF137=0,"",groupAttr!AF137)</f>
        <v/>
      </c>
      <c r="AI137" t="str">
        <f>IF(groupAttr!AG137=0,"",groupAttr!AG137)</f>
        <v/>
      </c>
      <c r="AJ137" t="str">
        <f>IF(groupAttr!AH137=0,"",groupAttr!AH137)</f>
        <v/>
      </c>
      <c r="AK137" t="str">
        <f>IF(groupAttr!AI137=0,"",groupAttr!AI137)</f>
        <v/>
      </c>
      <c r="AL137" t="str">
        <f>IF(groupAttr!AJ137=0,"",groupAttr!AJ137)</f>
        <v/>
      </c>
      <c r="AM137" t="str">
        <f>IF(groupAttr!AK137=0,"",groupAttr!AK137)</f>
        <v/>
      </c>
      <c r="AN137" t="str">
        <f>IF(groupAttr!AL137=0,"",groupAttr!AL137)</f>
        <v/>
      </c>
      <c r="AO137" t="str">
        <f>IF(groupAttr!AM137=0,"",groupAttr!AM137)</f>
        <v/>
      </c>
      <c r="AP137" t="str">
        <f>IF(groupAttr!AN137=0,"",groupAttr!AN137)</f>
        <v/>
      </c>
      <c r="AQ137" t="str">
        <f>IF(groupAttr!AO137=0,"",groupAttr!AO137)</f>
        <v/>
      </c>
      <c r="AR137" t="str">
        <f>IF(groupAttr!AP137=0,"",groupAttr!AP137)</f>
        <v/>
      </c>
      <c r="AS137" t="str">
        <f>IF(groupAttr!AQ137=0,"",groupAttr!AQ137)</f>
        <v/>
      </c>
      <c r="AT137" t="str">
        <f>IF(groupAttr!AR137=0,"",groupAttr!AR137)</f>
        <v/>
      </c>
      <c r="AU137" t="str">
        <f>IF(groupAttr!AS137=0,"",groupAttr!AS137)</f>
        <v/>
      </c>
      <c r="AV137" t="str">
        <f>IF(groupAttr!AT137=0,"",groupAttr!AT137)</f>
        <v/>
      </c>
      <c r="AW137" t="str">
        <f>IF(groupAttr!AU137=0,"",groupAttr!AU137)</f>
        <v/>
      </c>
      <c r="AX137" t="str">
        <f>IF(groupAttr!AV137=0,"",groupAttr!AV137)</f>
        <v/>
      </c>
      <c r="AY137" t="str">
        <f>IF(groupAttr!AW137=0,"",groupAttr!AW137)</f>
        <v/>
      </c>
      <c r="AZ137" t="str">
        <f>IF(groupAttr!AX137=0,"",groupAttr!AX137)</f>
        <v/>
      </c>
      <c r="BA137" t="str">
        <f>IF(groupAttr!AY137=0,"",groupAttr!AY137)</f>
        <v/>
      </c>
      <c r="BB137" t="str">
        <f>IF(groupAttr!AZ137=0,"",groupAttr!AZ137)</f>
        <v/>
      </c>
      <c r="BC137" t="str">
        <f>IF(groupAttr!BA137=0,"",groupAttr!BA137)</f>
        <v/>
      </c>
      <c r="BD137" t="str">
        <f>IF(groupAttr!BB137=0,"",groupAttr!BB137)</f>
        <v/>
      </c>
      <c r="BE137" t="str">
        <f>IF(groupAttr!BC137=0,"",groupAttr!BC137)</f>
        <v/>
      </c>
      <c r="BF137" t="str">
        <f>IF(groupAttr!BD137=0,"",groupAttr!BD137)</f>
        <v/>
      </c>
      <c r="BG137" t="str">
        <f>IF(groupAttr!BE137=0,"",groupAttr!BE137)</f>
        <v/>
      </c>
    </row>
    <row r="138" spans="1:59" x14ac:dyDescent="0.2">
      <c r="A138" t="str">
        <f>IF(B138=0,"", CONCATENATE("223/",groupAttr!B138,"|",groupText!V138,"|",groupText!AA138,":\-\",D138))</f>
        <v>223/神兵铸魂|1|151/焚海≮铸魂≯:\-\250/穿戴[1]件效果\70/获得强者的灵魂祝福\70/攻击力增强10%\</v>
      </c>
      <c r="B138">
        <f>groupAttr!A138</f>
        <v>179</v>
      </c>
      <c r="C138" t="str">
        <f>groupAttr!B138</f>
        <v>神兵铸魂</v>
      </c>
      <c r="D138" t="str">
        <f>"250/穿戴["&amp;groupAttr!C138&amp;"]件效果\" &amp;E138</f>
        <v>250/穿戴[1]件效果\70/获得强者的灵魂祝福\70/攻击力增强10%\</v>
      </c>
      <c r="E138" t="s">
        <v>2044</v>
      </c>
      <c r="F138" t="str">
        <f>IF(groupAttr!D138=0,"",groupAttr!D138)</f>
        <v/>
      </c>
      <c r="G138" t="str">
        <f>IF(groupAttr!E138=0,"",groupAttr!E138)</f>
        <v/>
      </c>
      <c r="H138" t="str">
        <f>IF(groupAttr!F138=0,"",groupAttr!F138)</f>
        <v/>
      </c>
      <c r="I138" t="str">
        <f>IF(groupAttr!G138=0,"",groupAttr!G138)</f>
        <v/>
      </c>
      <c r="J138" t="str">
        <f>IF(groupAttr!H138=0,"",groupAttr!H138)</f>
        <v/>
      </c>
      <c r="K138" t="str">
        <f>IF(groupAttr!I138=0,"",groupAttr!I138)</f>
        <v/>
      </c>
      <c r="L138" t="str">
        <f>IF(groupAttr!J138=0,"",groupAttr!J138)</f>
        <v/>
      </c>
      <c r="M138" t="str">
        <f>IF(groupAttr!K138=0,"",groupAttr!K138)</f>
        <v/>
      </c>
      <c r="N138">
        <f>IF(groupAttr!L138=0,"",groupAttr!L138)</f>
        <v>10</v>
      </c>
      <c r="O138">
        <f>IF(groupAttr!M138=0,"",groupAttr!M138)</f>
        <v>10</v>
      </c>
      <c r="P138">
        <f>IF(groupAttr!N138=0,"",groupAttr!N138)</f>
        <v>10</v>
      </c>
      <c r="Q138">
        <f>IF(groupAttr!O138=0,"",groupAttr!O138)</f>
        <v>10</v>
      </c>
      <c r="R138">
        <f>IF(groupAttr!P138=0,"",groupAttr!P138)</f>
        <v>10</v>
      </c>
      <c r="S138">
        <f>IF(groupAttr!Q138=0,"",groupAttr!Q138)</f>
        <v>10</v>
      </c>
      <c r="T138" t="str">
        <f>IF(groupAttr!R138=0,"",groupAttr!R138)</f>
        <v/>
      </c>
      <c r="U138" t="str">
        <f>IF(groupAttr!S138=0,"",groupAttr!S138)</f>
        <v/>
      </c>
      <c r="V138" t="str">
        <f>IF(groupAttr!T138=0,"",groupAttr!T138)</f>
        <v/>
      </c>
      <c r="W138" t="str">
        <f>IF(groupAttr!U138=0,"",groupAttr!U138)</f>
        <v/>
      </c>
      <c r="X138" t="str">
        <f>IF(groupAttr!V138=0,"",groupAttr!V138)</f>
        <v/>
      </c>
      <c r="Y138" t="str">
        <f>IF(groupAttr!W138=0,"",groupAttr!W138)</f>
        <v/>
      </c>
      <c r="Z138" t="str">
        <f>IF(groupAttr!X138=0,"",groupAttr!X138)</f>
        <v/>
      </c>
      <c r="AA138" t="str">
        <f>IF(groupAttr!Y138=0,"",groupAttr!Y138)</f>
        <v/>
      </c>
      <c r="AB138" t="str">
        <f>IF(groupAttr!Z138=0,"",groupAttr!Z138)</f>
        <v/>
      </c>
      <c r="AC138" t="str">
        <f>IF(groupAttr!AA138=0,"",groupAttr!AA138)</f>
        <v/>
      </c>
      <c r="AD138" t="str">
        <f>IF(groupAttr!AB138=0,"",groupAttr!AB138)</f>
        <v/>
      </c>
      <c r="AE138" t="str">
        <f>IF(groupAttr!AC138=0,"",groupAttr!AC138)</f>
        <v/>
      </c>
      <c r="AF138" t="str">
        <f>IF(groupAttr!AD138=0,"",groupAttr!AD138)</f>
        <v/>
      </c>
      <c r="AG138" t="str">
        <f>IF(groupAttr!AE138=0,"",groupAttr!AE138)</f>
        <v/>
      </c>
      <c r="AH138" t="str">
        <f>IF(groupAttr!AF138=0,"",groupAttr!AF138)</f>
        <v/>
      </c>
      <c r="AI138" t="str">
        <f>IF(groupAttr!AG138=0,"",groupAttr!AG138)</f>
        <v/>
      </c>
      <c r="AJ138" t="str">
        <f>IF(groupAttr!AH138=0,"",groupAttr!AH138)</f>
        <v/>
      </c>
      <c r="AK138" t="str">
        <f>IF(groupAttr!AI138=0,"",groupAttr!AI138)</f>
        <v/>
      </c>
      <c r="AL138" t="str">
        <f>IF(groupAttr!AJ138=0,"",groupAttr!AJ138)</f>
        <v/>
      </c>
      <c r="AM138" t="str">
        <f>IF(groupAttr!AK138=0,"",groupAttr!AK138)</f>
        <v/>
      </c>
      <c r="AN138" t="str">
        <f>IF(groupAttr!AL138=0,"",groupAttr!AL138)</f>
        <v/>
      </c>
      <c r="AO138" t="str">
        <f>IF(groupAttr!AM138=0,"",groupAttr!AM138)</f>
        <v/>
      </c>
      <c r="AP138" t="str">
        <f>IF(groupAttr!AN138=0,"",groupAttr!AN138)</f>
        <v/>
      </c>
      <c r="AQ138" t="str">
        <f>IF(groupAttr!AO138=0,"",groupAttr!AO138)</f>
        <v/>
      </c>
      <c r="AR138" t="str">
        <f>IF(groupAttr!AP138=0,"",groupAttr!AP138)</f>
        <v/>
      </c>
      <c r="AS138" t="str">
        <f>IF(groupAttr!AQ138=0,"",groupAttr!AQ138)</f>
        <v/>
      </c>
      <c r="AT138" t="str">
        <f>IF(groupAttr!AR138=0,"",groupAttr!AR138)</f>
        <v/>
      </c>
      <c r="AU138" t="str">
        <f>IF(groupAttr!AS138=0,"",groupAttr!AS138)</f>
        <v/>
      </c>
      <c r="AV138" t="str">
        <f>IF(groupAttr!AT138=0,"",groupAttr!AT138)</f>
        <v/>
      </c>
      <c r="AW138" t="str">
        <f>IF(groupAttr!AU138=0,"",groupAttr!AU138)</f>
        <v/>
      </c>
      <c r="AX138" t="str">
        <f>IF(groupAttr!AV138=0,"",groupAttr!AV138)</f>
        <v/>
      </c>
      <c r="AY138" t="str">
        <f>IF(groupAttr!AW138=0,"",groupAttr!AW138)</f>
        <v/>
      </c>
      <c r="AZ138" t="str">
        <f>IF(groupAttr!AX138=0,"",groupAttr!AX138)</f>
        <v/>
      </c>
      <c r="BA138" t="str">
        <f>IF(groupAttr!AY138=0,"",groupAttr!AY138)</f>
        <v/>
      </c>
      <c r="BB138" t="str">
        <f>IF(groupAttr!AZ138=0,"",groupAttr!AZ138)</f>
        <v/>
      </c>
      <c r="BC138" t="str">
        <f>IF(groupAttr!BA138=0,"",groupAttr!BA138)</f>
        <v/>
      </c>
      <c r="BD138" t="str">
        <f>IF(groupAttr!BB138=0,"",groupAttr!BB138)</f>
        <v/>
      </c>
      <c r="BE138" t="str">
        <f>IF(groupAttr!BC138=0,"",groupAttr!BC138)</f>
        <v/>
      </c>
      <c r="BF138" t="str">
        <f>IF(groupAttr!BD138=0,"",groupAttr!BD138)</f>
        <v/>
      </c>
      <c r="BG138" t="str">
        <f>IF(groupAttr!BE138=0,"",groupAttr!BE138)</f>
        <v/>
      </c>
    </row>
    <row r="139" spans="1:59" x14ac:dyDescent="0.2">
      <c r="A139" t="str">
        <f>IF(B139=0,"", CONCATENATE("223/",groupAttr!B139,"|",groupText!V139,"|",groupText!AA139,":\-\",D139))</f>
        <v>223/神兵铸魂|1|151/初尘≮铸魂≯:\-\250/穿戴[1]件效果\70/获得强者的灵魂祝福\70/攻击力增强10%\</v>
      </c>
      <c r="B139">
        <f>groupAttr!A139</f>
        <v>180</v>
      </c>
      <c r="C139" t="str">
        <f>groupAttr!B139</f>
        <v>神兵铸魂</v>
      </c>
      <c r="D139" t="str">
        <f>"250/穿戴["&amp;groupAttr!C139&amp;"]件效果\" &amp;E139</f>
        <v>250/穿戴[1]件效果\70/获得强者的灵魂祝福\70/攻击力增强10%\</v>
      </c>
      <c r="E139" t="s">
        <v>2044</v>
      </c>
      <c r="F139" t="str">
        <f>IF(groupAttr!D139=0,"",groupAttr!D139)</f>
        <v/>
      </c>
      <c r="G139" t="str">
        <f>IF(groupAttr!E139=0,"",groupAttr!E139)</f>
        <v/>
      </c>
      <c r="H139" t="str">
        <f>IF(groupAttr!F139=0,"",groupAttr!F139)</f>
        <v/>
      </c>
      <c r="I139" t="str">
        <f>IF(groupAttr!G139=0,"",groupAttr!G139)</f>
        <v/>
      </c>
      <c r="J139" t="str">
        <f>IF(groupAttr!H139=0,"",groupAttr!H139)</f>
        <v/>
      </c>
      <c r="K139" t="str">
        <f>IF(groupAttr!I139=0,"",groupAttr!I139)</f>
        <v/>
      </c>
      <c r="L139" t="str">
        <f>IF(groupAttr!J139=0,"",groupAttr!J139)</f>
        <v/>
      </c>
      <c r="M139" t="str">
        <f>IF(groupAttr!K139=0,"",groupAttr!K139)</f>
        <v/>
      </c>
      <c r="N139">
        <f>IF(groupAttr!L139=0,"",groupAttr!L139)</f>
        <v>10</v>
      </c>
      <c r="O139">
        <f>IF(groupAttr!M139=0,"",groupAttr!M139)</f>
        <v>10</v>
      </c>
      <c r="P139">
        <f>IF(groupAttr!N139=0,"",groupAttr!N139)</f>
        <v>10</v>
      </c>
      <c r="Q139">
        <f>IF(groupAttr!O139=0,"",groupAttr!O139)</f>
        <v>10</v>
      </c>
      <c r="R139">
        <f>IF(groupAttr!P139=0,"",groupAttr!P139)</f>
        <v>10</v>
      </c>
      <c r="S139">
        <f>IF(groupAttr!Q139=0,"",groupAttr!Q139)</f>
        <v>10</v>
      </c>
      <c r="T139" t="str">
        <f>IF(groupAttr!R139=0,"",groupAttr!R139)</f>
        <v/>
      </c>
      <c r="U139" t="str">
        <f>IF(groupAttr!S139=0,"",groupAttr!S139)</f>
        <v/>
      </c>
      <c r="V139" t="str">
        <f>IF(groupAttr!T139=0,"",groupAttr!T139)</f>
        <v/>
      </c>
      <c r="W139" t="str">
        <f>IF(groupAttr!U139=0,"",groupAttr!U139)</f>
        <v/>
      </c>
      <c r="X139" t="str">
        <f>IF(groupAttr!V139=0,"",groupAttr!V139)</f>
        <v/>
      </c>
      <c r="Y139" t="str">
        <f>IF(groupAttr!W139=0,"",groupAttr!W139)</f>
        <v/>
      </c>
      <c r="Z139" t="str">
        <f>IF(groupAttr!X139=0,"",groupAttr!X139)</f>
        <v/>
      </c>
      <c r="AA139" t="str">
        <f>IF(groupAttr!Y139=0,"",groupAttr!Y139)</f>
        <v/>
      </c>
      <c r="AB139" t="str">
        <f>IF(groupAttr!Z139=0,"",groupAttr!Z139)</f>
        <v/>
      </c>
      <c r="AC139" t="str">
        <f>IF(groupAttr!AA139=0,"",groupAttr!AA139)</f>
        <v/>
      </c>
      <c r="AD139" t="str">
        <f>IF(groupAttr!AB139=0,"",groupAttr!AB139)</f>
        <v/>
      </c>
      <c r="AE139" t="str">
        <f>IF(groupAttr!AC139=0,"",groupAttr!AC139)</f>
        <v/>
      </c>
      <c r="AF139" t="str">
        <f>IF(groupAttr!AD139=0,"",groupAttr!AD139)</f>
        <v/>
      </c>
      <c r="AG139" t="str">
        <f>IF(groupAttr!AE139=0,"",groupAttr!AE139)</f>
        <v/>
      </c>
      <c r="AH139" t="str">
        <f>IF(groupAttr!AF139=0,"",groupAttr!AF139)</f>
        <v/>
      </c>
      <c r="AI139" t="str">
        <f>IF(groupAttr!AG139=0,"",groupAttr!AG139)</f>
        <v/>
      </c>
      <c r="AJ139" t="str">
        <f>IF(groupAttr!AH139=0,"",groupAttr!AH139)</f>
        <v/>
      </c>
      <c r="AK139" t="str">
        <f>IF(groupAttr!AI139=0,"",groupAttr!AI139)</f>
        <v/>
      </c>
      <c r="AL139" t="str">
        <f>IF(groupAttr!AJ139=0,"",groupAttr!AJ139)</f>
        <v/>
      </c>
      <c r="AM139" t="str">
        <f>IF(groupAttr!AK139=0,"",groupAttr!AK139)</f>
        <v/>
      </c>
      <c r="AN139" t="str">
        <f>IF(groupAttr!AL139=0,"",groupAttr!AL139)</f>
        <v/>
      </c>
      <c r="AO139" t="str">
        <f>IF(groupAttr!AM139=0,"",groupAttr!AM139)</f>
        <v/>
      </c>
      <c r="AP139" t="str">
        <f>IF(groupAttr!AN139=0,"",groupAttr!AN139)</f>
        <v/>
      </c>
      <c r="AQ139" t="str">
        <f>IF(groupAttr!AO139=0,"",groupAttr!AO139)</f>
        <v/>
      </c>
      <c r="AR139" t="str">
        <f>IF(groupAttr!AP139=0,"",groupAttr!AP139)</f>
        <v/>
      </c>
      <c r="AS139" t="str">
        <f>IF(groupAttr!AQ139=0,"",groupAttr!AQ139)</f>
        <v/>
      </c>
      <c r="AT139" t="str">
        <f>IF(groupAttr!AR139=0,"",groupAttr!AR139)</f>
        <v/>
      </c>
      <c r="AU139" t="str">
        <f>IF(groupAttr!AS139=0,"",groupAttr!AS139)</f>
        <v/>
      </c>
      <c r="AV139" t="str">
        <f>IF(groupAttr!AT139=0,"",groupAttr!AT139)</f>
        <v/>
      </c>
      <c r="AW139" t="str">
        <f>IF(groupAttr!AU139=0,"",groupAttr!AU139)</f>
        <v/>
      </c>
      <c r="AX139" t="str">
        <f>IF(groupAttr!AV139=0,"",groupAttr!AV139)</f>
        <v/>
      </c>
      <c r="AY139" t="str">
        <f>IF(groupAttr!AW139=0,"",groupAttr!AW139)</f>
        <v/>
      </c>
      <c r="AZ139" t="str">
        <f>IF(groupAttr!AX139=0,"",groupAttr!AX139)</f>
        <v/>
      </c>
      <c r="BA139" t="str">
        <f>IF(groupAttr!AY139=0,"",groupAttr!AY139)</f>
        <v/>
      </c>
      <c r="BB139" t="str">
        <f>IF(groupAttr!AZ139=0,"",groupAttr!AZ139)</f>
        <v/>
      </c>
      <c r="BC139" t="str">
        <f>IF(groupAttr!BA139=0,"",groupAttr!BA139)</f>
        <v/>
      </c>
      <c r="BD139" t="str">
        <f>IF(groupAttr!BB139=0,"",groupAttr!BB139)</f>
        <v/>
      </c>
      <c r="BE139" t="str">
        <f>IF(groupAttr!BC139=0,"",groupAttr!BC139)</f>
        <v/>
      </c>
      <c r="BF139" t="str">
        <f>IF(groupAttr!BD139=0,"",groupAttr!BD139)</f>
        <v/>
      </c>
      <c r="BG139" t="str">
        <f>IF(groupAttr!BE139=0,"",groupAttr!BE139)</f>
        <v/>
      </c>
    </row>
    <row r="140" spans="1:59" x14ac:dyDescent="0.2">
      <c r="A140" t="str">
        <f>IF(B140=0,"", CONCATENATE("223/",groupAttr!B140,"|",groupText!V140,"|",groupText!AA140,":\-\",D140))</f>
        <v>223/神兵铸魂|1|151/苍龙≮铸魂≯:\-\250/穿戴[1]件效果\70/获得强者的灵魂祝福\70/攻击力增强10%\</v>
      </c>
      <c r="B140">
        <f>groupAttr!A140</f>
        <v>181</v>
      </c>
      <c r="C140" t="str">
        <f>groupAttr!B140</f>
        <v>神兵铸魂</v>
      </c>
      <c r="D140" t="str">
        <f>"250/穿戴["&amp;groupAttr!C140&amp;"]件效果\" &amp;E140</f>
        <v>250/穿戴[1]件效果\70/获得强者的灵魂祝福\70/攻击力增强10%\</v>
      </c>
      <c r="E140" t="s">
        <v>2044</v>
      </c>
      <c r="F140" t="str">
        <f>IF(groupAttr!D140=0,"",groupAttr!D140)</f>
        <v/>
      </c>
      <c r="G140" t="str">
        <f>IF(groupAttr!E140=0,"",groupAttr!E140)</f>
        <v/>
      </c>
      <c r="H140" t="str">
        <f>IF(groupAttr!F140=0,"",groupAttr!F140)</f>
        <v/>
      </c>
      <c r="I140" t="str">
        <f>IF(groupAttr!G140=0,"",groupAttr!G140)</f>
        <v/>
      </c>
      <c r="J140" t="str">
        <f>IF(groupAttr!H140=0,"",groupAttr!H140)</f>
        <v/>
      </c>
      <c r="K140" t="str">
        <f>IF(groupAttr!I140=0,"",groupAttr!I140)</f>
        <v/>
      </c>
      <c r="L140" t="str">
        <f>IF(groupAttr!J140=0,"",groupAttr!J140)</f>
        <v/>
      </c>
      <c r="M140" t="str">
        <f>IF(groupAttr!K140=0,"",groupAttr!K140)</f>
        <v/>
      </c>
      <c r="N140">
        <f>IF(groupAttr!L140=0,"",groupAttr!L140)</f>
        <v>10</v>
      </c>
      <c r="O140">
        <f>IF(groupAttr!M140=0,"",groupAttr!M140)</f>
        <v>10</v>
      </c>
      <c r="P140">
        <f>IF(groupAttr!N140=0,"",groupAttr!N140)</f>
        <v>10</v>
      </c>
      <c r="Q140">
        <f>IF(groupAttr!O140=0,"",groupAttr!O140)</f>
        <v>10</v>
      </c>
      <c r="R140">
        <f>IF(groupAttr!P140=0,"",groupAttr!P140)</f>
        <v>10</v>
      </c>
      <c r="S140">
        <f>IF(groupAttr!Q140=0,"",groupAttr!Q140)</f>
        <v>10</v>
      </c>
      <c r="T140" t="str">
        <f>IF(groupAttr!R140=0,"",groupAttr!R140)</f>
        <v/>
      </c>
      <c r="U140" t="str">
        <f>IF(groupAttr!S140=0,"",groupAttr!S140)</f>
        <v/>
      </c>
      <c r="V140" t="str">
        <f>IF(groupAttr!T140=0,"",groupAttr!T140)</f>
        <v/>
      </c>
      <c r="W140" t="str">
        <f>IF(groupAttr!U140=0,"",groupAttr!U140)</f>
        <v/>
      </c>
      <c r="X140" t="str">
        <f>IF(groupAttr!V140=0,"",groupAttr!V140)</f>
        <v/>
      </c>
      <c r="Y140" t="str">
        <f>IF(groupAttr!W140=0,"",groupAttr!W140)</f>
        <v/>
      </c>
      <c r="Z140" t="str">
        <f>IF(groupAttr!X140=0,"",groupAttr!X140)</f>
        <v/>
      </c>
      <c r="AA140" t="str">
        <f>IF(groupAttr!Y140=0,"",groupAttr!Y140)</f>
        <v/>
      </c>
      <c r="AB140" t="str">
        <f>IF(groupAttr!Z140=0,"",groupAttr!Z140)</f>
        <v/>
      </c>
      <c r="AC140" t="str">
        <f>IF(groupAttr!AA140=0,"",groupAttr!AA140)</f>
        <v/>
      </c>
      <c r="AD140" t="str">
        <f>IF(groupAttr!AB140=0,"",groupAttr!AB140)</f>
        <v/>
      </c>
      <c r="AE140" t="str">
        <f>IF(groupAttr!AC140=0,"",groupAttr!AC140)</f>
        <v/>
      </c>
      <c r="AF140" t="str">
        <f>IF(groupAttr!AD140=0,"",groupAttr!AD140)</f>
        <v/>
      </c>
      <c r="AG140" t="str">
        <f>IF(groupAttr!AE140=0,"",groupAttr!AE140)</f>
        <v/>
      </c>
      <c r="AH140" t="str">
        <f>IF(groupAttr!AF140=0,"",groupAttr!AF140)</f>
        <v/>
      </c>
      <c r="AI140" t="str">
        <f>IF(groupAttr!AG140=0,"",groupAttr!AG140)</f>
        <v/>
      </c>
      <c r="AJ140" t="str">
        <f>IF(groupAttr!AH140=0,"",groupAttr!AH140)</f>
        <v/>
      </c>
      <c r="AK140" t="str">
        <f>IF(groupAttr!AI140=0,"",groupAttr!AI140)</f>
        <v/>
      </c>
      <c r="AL140" t="str">
        <f>IF(groupAttr!AJ140=0,"",groupAttr!AJ140)</f>
        <v/>
      </c>
      <c r="AM140" t="str">
        <f>IF(groupAttr!AK140=0,"",groupAttr!AK140)</f>
        <v/>
      </c>
      <c r="AN140" t="str">
        <f>IF(groupAttr!AL140=0,"",groupAttr!AL140)</f>
        <v/>
      </c>
      <c r="AO140" t="str">
        <f>IF(groupAttr!AM140=0,"",groupAttr!AM140)</f>
        <v/>
      </c>
      <c r="AP140" t="str">
        <f>IF(groupAttr!AN140=0,"",groupAttr!AN140)</f>
        <v/>
      </c>
      <c r="AQ140" t="str">
        <f>IF(groupAttr!AO140=0,"",groupAttr!AO140)</f>
        <v/>
      </c>
      <c r="AR140" t="str">
        <f>IF(groupAttr!AP140=0,"",groupAttr!AP140)</f>
        <v/>
      </c>
      <c r="AS140" t="str">
        <f>IF(groupAttr!AQ140=0,"",groupAttr!AQ140)</f>
        <v/>
      </c>
      <c r="AT140" t="str">
        <f>IF(groupAttr!AR140=0,"",groupAttr!AR140)</f>
        <v/>
      </c>
      <c r="AU140" t="str">
        <f>IF(groupAttr!AS140=0,"",groupAttr!AS140)</f>
        <v/>
      </c>
      <c r="AV140" t="str">
        <f>IF(groupAttr!AT140=0,"",groupAttr!AT140)</f>
        <v/>
      </c>
      <c r="AW140" t="str">
        <f>IF(groupAttr!AU140=0,"",groupAttr!AU140)</f>
        <v/>
      </c>
      <c r="AX140" t="str">
        <f>IF(groupAttr!AV140=0,"",groupAttr!AV140)</f>
        <v/>
      </c>
      <c r="AY140" t="str">
        <f>IF(groupAttr!AW140=0,"",groupAttr!AW140)</f>
        <v/>
      </c>
      <c r="AZ140" t="str">
        <f>IF(groupAttr!AX140=0,"",groupAttr!AX140)</f>
        <v/>
      </c>
      <c r="BA140" t="str">
        <f>IF(groupAttr!AY140=0,"",groupAttr!AY140)</f>
        <v/>
      </c>
      <c r="BB140" t="str">
        <f>IF(groupAttr!AZ140=0,"",groupAttr!AZ140)</f>
        <v/>
      </c>
      <c r="BC140" t="str">
        <f>IF(groupAttr!BA140=0,"",groupAttr!BA140)</f>
        <v/>
      </c>
      <c r="BD140" t="str">
        <f>IF(groupAttr!BB140=0,"",groupAttr!BB140)</f>
        <v/>
      </c>
      <c r="BE140" t="str">
        <f>IF(groupAttr!BC140=0,"",groupAttr!BC140)</f>
        <v/>
      </c>
      <c r="BF140" t="str">
        <f>IF(groupAttr!BD140=0,"",groupAttr!BD140)</f>
        <v/>
      </c>
      <c r="BG140" t="str">
        <f>IF(groupAttr!BE140=0,"",groupAttr!BE140)</f>
        <v/>
      </c>
    </row>
    <row r="141" spans="1:59" x14ac:dyDescent="0.2">
      <c r="A141" t="str">
        <f>IF(B141=0,"", CONCATENATE("223/",groupAttr!B141,"|",groupText!V141,"|",groupText!AA141,":\-\",D141))</f>
        <v>223/神兵铸魂|1|151/鸿雁≮铸魂≯:\-\250/穿戴[1]件效果\70/获得强者的灵魂祝福\70/攻击力增强10%\</v>
      </c>
      <c r="B141">
        <f>groupAttr!A141</f>
        <v>182</v>
      </c>
      <c r="C141" t="str">
        <f>groupAttr!B141</f>
        <v>神兵铸魂</v>
      </c>
      <c r="D141" t="str">
        <f>"250/穿戴["&amp;groupAttr!C141&amp;"]件效果\" &amp;E141</f>
        <v>250/穿戴[1]件效果\70/获得强者的灵魂祝福\70/攻击力增强10%\</v>
      </c>
      <c r="E141" t="s">
        <v>2044</v>
      </c>
      <c r="F141" t="str">
        <f>IF(groupAttr!D141=0,"",groupAttr!D141)</f>
        <v/>
      </c>
      <c r="G141" t="str">
        <f>IF(groupAttr!E141=0,"",groupAttr!E141)</f>
        <v/>
      </c>
      <c r="H141" t="str">
        <f>IF(groupAttr!F141=0,"",groupAttr!F141)</f>
        <v/>
      </c>
      <c r="I141" t="str">
        <f>IF(groupAttr!G141=0,"",groupAttr!G141)</f>
        <v/>
      </c>
      <c r="J141" t="str">
        <f>IF(groupAttr!H141=0,"",groupAttr!H141)</f>
        <v/>
      </c>
      <c r="K141" t="str">
        <f>IF(groupAttr!I141=0,"",groupAttr!I141)</f>
        <v/>
      </c>
      <c r="L141" t="str">
        <f>IF(groupAttr!J141=0,"",groupAttr!J141)</f>
        <v/>
      </c>
      <c r="M141" t="str">
        <f>IF(groupAttr!K141=0,"",groupAttr!K141)</f>
        <v/>
      </c>
      <c r="N141">
        <f>IF(groupAttr!L141=0,"",groupAttr!L141)</f>
        <v>10</v>
      </c>
      <c r="O141">
        <f>IF(groupAttr!M141=0,"",groupAttr!M141)</f>
        <v>10</v>
      </c>
      <c r="P141">
        <f>IF(groupAttr!N141=0,"",groupAttr!N141)</f>
        <v>10</v>
      </c>
      <c r="Q141">
        <f>IF(groupAttr!O141=0,"",groupAttr!O141)</f>
        <v>10</v>
      </c>
      <c r="R141">
        <f>IF(groupAttr!P141=0,"",groupAttr!P141)</f>
        <v>10</v>
      </c>
      <c r="S141">
        <f>IF(groupAttr!Q141=0,"",groupAttr!Q141)</f>
        <v>10</v>
      </c>
      <c r="T141" t="str">
        <f>IF(groupAttr!R141=0,"",groupAttr!R141)</f>
        <v/>
      </c>
      <c r="U141" t="str">
        <f>IF(groupAttr!S141=0,"",groupAttr!S141)</f>
        <v/>
      </c>
      <c r="V141" t="str">
        <f>IF(groupAttr!T141=0,"",groupAttr!T141)</f>
        <v/>
      </c>
      <c r="W141" t="str">
        <f>IF(groupAttr!U141=0,"",groupAttr!U141)</f>
        <v/>
      </c>
      <c r="X141" t="str">
        <f>IF(groupAttr!V141=0,"",groupAttr!V141)</f>
        <v/>
      </c>
      <c r="Y141" t="str">
        <f>IF(groupAttr!W141=0,"",groupAttr!W141)</f>
        <v/>
      </c>
      <c r="Z141" t="str">
        <f>IF(groupAttr!X141=0,"",groupAttr!X141)</f>
        <v/>
      </c>
      <c r="AA141" t="str">
        <f>IF(groupAttr!Y141=0,"",groupAttr!Y141)</f>
        <v/>
      </c>
      <c r="AB141" t="str">
        <f>IF(groupAttr!Z141=0,"",groupAttr!Z141)</f>
        <v/>
      </c>
      <c r="AC141" t="str">
        <f>IF(groupAttr!AA141=0,"",groupAttr!AA141)</f>
        <v/>
      </c>
      <c r="AD141" t="str">
        <f>IF(groupAttr!AB141=0,"",groupAttr!AB141)</f>
        <v/>
      </c>
      <c r="AE141" t="str">
        <f>IF(groupAttr!AC141=0,"",groupAttr!AC141)</f>
        <v/>
      </c>
      <c r="AF141" t="str">
        <f>IF(groupAttr!AD141=0,"",groupAttr!AD141)</f>
        <v/>
      </c>
      <c r="AG141" t="str">
        <f>IF(groupAttr!AE141=0,"",groupAttr!AE141)</f>
        <v/>
      </c>
      <c r="AH141" t="str">
        <f>IF(groupAttr!AF141=0,"",groupAttr!AF141)</f>
        <v/>
      </c>
      <c r="AI141" t="str">
        <f>IF(groupAttr!AG141=0,"",groupAttr!AG141)</f>
        <v/>
      </c>
      <c r="AJ141" t="str">
        <f>IF(groupAttr!AH141=0,"",groupAttr!AH141)</f>
        <v/>
      </c>
      <c r="AK141" t="str">
        <f>IF(groupAttr!AI141=0,"",groupAttr!AI141)</f>
        <v/>
      </c>
      <c r="AL141" t="str">
        <f>IF(groupAttr!AJ141=0,"",groupAttr!AJ141)</f>
        <v/>
      </c>
      <c r="AM141" t="str">
        <f>IF(groupAttr!AK141=0,"",groupAttr!AK141)</f>
        <v/>
      </c>
      <c r="AN141" t="str">
        <f>IF(groupAttr!AL141=0,"",groupAttr!AL141)</f>
        <v/>
      </c>
      <c r="AO141" t="str">
        <f>IF(groupAttr!AM141=0,"",groupAttr!AM141)</f>
        <v/>
      </c>
      <c r="AP141" t="str">
        <f>IF(groupAttr!AN141=0,"",groupAttr!AN141)</f>
        <v/>
      </c>
      <c r="AQ141" t="str">
        <f>IF(groupAttr!AO141=0,"",groupAttr!AO141)</f>
        <v/>
      </c>
      <c r="AR141" t="str">
        <f>IF(groupAttr!AP141=0,"",groupAttr!AP141)</f>
        <v/>
      </c>
      <c r="AS141" t="str">
        <f>IF(groupAttr!AQ141=0,"",groupAttr!AQ141)</f>
        <v/>
      </c>
      <c r="AT141" t="str">
        <f>IF(groupAttr!AR141=0,"",groupAttr!AR141)</f>
        <v/>
      </c>
      <c r="AU141" t="str">
        <f>IF(groupAttr!AS141=0,"",groupAttr!AS141)</f>
        <v/>
      </c>
      <c r="AV141" t="str">
        <f>IF(groupAttr!AT141=0,"",groupAttr!AT141)</f>
        <v/>
      </c>
      <c r="AW141" t="str">
        <f>IF(groupAttr!AU141=0,"",groupAttr!AU141)</f>
        <v/>
      </c>
      <c r="AX141" t="str">
        <f>IF(groupAttr!AV141=0,"",groupAttr!AV141)</f>
        <v/>
      </c>
      <c r="AY141" t="str">
        <f>IF(groupAttr!AW141=0,"",groupAttr!AW141)</f>
        <v/>
      </c>
      <c r="AZ141" t="str">
        <f>IF(groupAttr!AX141=0,"",groupAttr!AX141)</f>
        <v/>
      </c>
      <c r="BA141" t="str">
        <f>IF(groupAttr!AY141=0,"",groupAttr!AY141)</f>
        <v/>
      </c>
      <c r="BB141" t="str">
        <f>IF(groupAttr!AZ141=0,"",groupAttr!AZ141)</f>
        <v/>
      </c>
      <c r="BC141" t="str">
        <f>IF(groupAttr!BA141=0,"",groupAttr!BA141)</f>
        <v/>
      </c>
      <c r="BD141" t="str">
        <f>IF(groupAttr!BB141=0,"",groupAttr!BB141)</f>
        <v/>
      </c>
      <c r="BE141" t="str">
        <f>IF(groupAttr!BC141=0,"",groupAttr!BC141)</f>
        <v/>
      </c>
      <c r="BF141" t="str">
        <f>IF(groupAttr!BD141=0,"",groupAttr!BD141)</f>
        <v/>
      </c>
      <c r="BG141" t="str">
        <f>IF(groupAttr!BE141=0,"",groupAttr!BE141)</f>
        <v/>
      </c>
    </row>
    <row r="142" spans="1:59" x14ac:dyDescent="0.2">
      <c r="A142" t="str">
        <f>IF(B142=0,"", CONCATENATE("223/",groupAttr!B142,"|",groupText!V142,"|",groupText!AA142,":\-\",D142))</f>
        <v>223/神兵铸魂|1|151/轻离≮铸魂≯:\-\250/穿戴[1]件效果\70/获得强者的灵魂祝福\70/攻击力增强10%\</v>
      </c>
      <c r="B142">
        <f>groupAttr!A142</f>
        <v>183</v>
      </c>
      <c r="C142" t="str">
        <f>groupAttr!B142</f>
        <v>神兵铸魂</v>
      </c>
      <c r="D142" t="str">
        <f>"250/穿戴["&amp;groupAttr!C142&amp;"]件效果\" &amp;E142</f>
        <v>250/穿戴[1]件效果\70/获得强者的灵魂祝福\70/攻击力增强10%\</v>
      </c>
      <c r="E142" t="s">
        <v>2044</v>
      </c>
      <c r="F142" t="str">
        <f>IF(groupAttr!D142=0,"",groupAttr!D142)</f>
        <v/>
      </c>
      <c r="G142" t="str">
        <f>IF(groupAttr!E142=0,"",groupAttr!E142)</f>
        <v/>
      </c>
      <c r="H142" t="str">
        <f>IF(groupAttr!F142=0,"",groupAttr!F142)</f>
        <v/>
      </c>
      <c r="I142" t="str">
        <f>IF(groupAttr!G142=0,"",groupAttr!G142)</f>
        <v/>
      </c>
      <c r="J142" t="str">
        <f>IF(groupAttr!H142=0,"",groupAttr!H142)</f>
        <v/>
      </c>
      <c r="K142" t="str">
        <f>IF(groupAttr!I142=0,"",groupAttr!I142)</f>
        <v/>
      </c>
      <c r="L142" t="str">
        <f>IF(groupAttr!J142=0,"",groupAttr!J142)</f>
        <v/>
      </c>
      <c r="M142" t="str">
        <f>IF(groupAttr!K142=0,"",groupAttr!K142)</f>
        <v/>
      </c>
      <c r="N142">
        <f>IF(groupAttr!L142=0,"",groupAttr!L142)</f>
        <v>10</v>
      </c>
      <c r="O142">
        <f>IF(groupAttr!M142=0,"",groupAttr!M142)</f>
        <v>10</v>
      </c>
      <c r="P142">
        <f>IF(groupAttr!N142=0,"",groupAttr!N142)</f>
        <v>10</v>
      </c>
      <c r="Q142">
        <f>IF(groupAttr!O142=0,"",groupAttr!O142)</f>
        <v>10</v>
      </c>
      <c r="R142">
        <f>IF(groupAttr!P142=0,"",groupAttr!P142)</f>
        <v>10</v>
      </c>
      <c r="S142">
        <f>IF(groupAttr!Q142=0,"",groupAttr!Q142)</f>
        <v>10</v>
      </c>
      <c r="T142" t="str">
        <f>IF(groupAttr!R142=0,"",groupAttr!R142)</f>
        <v/>
      </c>
      <c r="U142" t="str">
        <f>IF(groupAttr!S142=0,"",groupAttr!S142)</f>
        <v/>
      </c>
      <c r="V142" t="str">
        <f>IF(groupAttr!T142=0,"",groupAttr!T142)</f>
        <v/>
      </c>
      <c r="W142" t="str">
        <f>IF(groupAttr!U142=0,"",groupAttr!U142)</f>
        <v/>
      </c>
      <c r="X142" t="str">
        <f>IF(groupAttr!V142=0,"",groupAttr!V142)</f>
        <v/>
      </c>
      <c r="Y142" t="str">
        <f>IF(groupAttr!W142=0,"",groupAttr!W142)</f>
        <v/>
      </c>
      <c r="Z142" t="str">
        <f>IF(groupAttr!X142=0,"",groupAttr!X142)</f>
        <v/>
      </c>
      <c r="AA142" t="str">
        <f>IF(groupAttr!Y142=0,"",groupAttr!Y142)</f>
        <v/>
      </c>
      <c r="AB142" t="str">
        <f>IF(groupAttr!Z142=0,"",groupAttr!Z142)</f>
        <v/>
      </c>
      <c r="AC142" t="str">
        <f>IF(groupAttr!AA142=0,"",groupAttr!AA142)</f>
        <v/>
      </c>
      <c r="AD142" t="str">
        <f>IF(groupAttr!AB142=0,"",groupAttr!AB142)</f>
        <v/>
      </c>
      <c r="AE142" t="str">
        <f>IF(groupAttr!AC142=0,"",groupAttr!AC142)</f>
        <v/>
      </c>
      <c r="AF142" t="str">
        <f>IF(groupAttr!AD142=0,"",groupAttr!AD142)</f>
        <v/>
      </c>
      <c r="AG142" t="str">
        <f>IF(groupAttr!AE142=0,"",groupAttr!AE142)</f>
        <v/>
      </c>
      <c r="AH142" t="str">
        <f>IF(groupAttr!AF142=0,"",groupAttr!AF142)</f>
        <v/>
      </c>
      <c r="AI142" t="str">
        <f>IF(groupAttr!AG142=0,"",groupAttr!AG142)</f>
        <v/>
      </c>
      <c r="AJ142" t="str">
        <f>IF(groupAttr!AH142=0,"",groupAttr!AH142)</f>
        <v/>
      </c>
      <c r="AK142" t="str">
        <f>IF(groupAttr!AI142=0,"",groupAttr!AI142)</f>
        <v/>
      </c>
      <c r="AL142" t="str">
        <f>IF(groupAttr!AJ142=0,"",groupAttr!AJ142)</f>
        <v/>
      </c>
      <c r="AM142" t="str">
        <f>IF(groupAttr!AK142=0,"",groupAttr!AK142)</f>
        <v/>
      </c>
      <c r="AN142" t="str">
        <f>IF(groupAttr!AL142=0,"",groupAttr!AL142)</f>
        <v/>
      </c>
      <c r="AO142" t="str">
        <f>IF(groupAttr!AM142=0,"",groupAttr!AM142)</f>
        <v/>
      </c>
      <c r="AP142" t="str">
        <f>IF(groupAttr!AN142=0,"",groupAttr!AN142)</f>
        <v/>
      </c>
      <c r="AQ142" t="str">
        <f>IF(groupAttr!AO142=0,"",groupAttr!AO142)</f>
        <v/>
      </c>
      <c r="AR142" t="str">
        <f>IF(groupAttr!AP142=0,"",groupAttr!AP142)</f>
        <v/>
      </c>
      <c r="AS142" t="str">
        <f>IF(groupAttr!AQ142=0,"",groupAttr!AQ142)</f>
        <v/>
      </c>
      <c r="AT142" t="str">
        <f>IF(groupAttr!AR142=0,"",groupAttr!AR142)</f>
        <v/>
      </c>
      <c r="AU142" t="str">
        <f>IF(groupAttr!AS142=0,"",groupAttr!AS142)</f>
        <v/>
      </c>
      <c r="AV142" t="str">
        <f>IF(groupAttr!AT142=0,"",groupAttr!AT142)</f>
        <v/>
      </c>
      <c r="AW142" t="str">
        <f>IF(groupAttr!AU142=0,"",groupAttr!AU142)</f>
        <v/>
      </c>
      <c r="AX142" t="str">
        <f>IF(groupAttr!AV142=0,"",groupAttr!AV142)</f>
        <v/>
      </c>
      <c r="AY142" t="str">
        <f>IF(groupAttr!AW142=0,"",groupAttr!AW142)</f>
        <v/>
      </c>
      <c r="AZ142" t="str">
        <f>IF(groupAttr!AX142=0,"",groupAttr!AX142)</f>
        <v/>
      </c>
      <c r="BA142" t="str">
        <f>IF(groupAttr!AY142=0,"",groupAttr!AY142)</f>
        <v/>
      </c>
      <c r="BB142" t="str">
        <f>IF(groupAttr!AZ142=0,"",groupAttr!AZ142)</f>
        <v/>
      </c>
      <c r="BC142" t="str">
        <f>IF(groupAttr!BA142=0,"",groupAttr!BA142)</f>
        <v/>
      </c>
      <c r="BD142" t="str">
        <f>IF(groupAttr!BB142=0,"",groupAttr!BB142)</f>
        <v/>
      </c>
      <c r="BE142" t="str">
        <f>IF(groupAttr!BC142=0,"",groupAttr!BC142)</f>
        <v/>
      </c>
      <c r="BF142" t="str">
        <f>IF(groupAttr!BD142=0,"",groupAttr!BD142)</f>
        <v/>
      </c>
      <c r="BG142" t="str">
        <f>IF(groupAttr!BE142=0,"",groupAttr!BE142)</f>
        <v/>
      </c>
    </row>
    <row r="143" spans="1:59" x14ac:dyDescent="0.2">
      <c r="A143" t="str">
        <f>IF(B143=0,"", CONCATENATE("223/",groupAttr!B143,"|",groupText!V143,"|",groupText!AA143,":\-\",D143))</f>
        <v>223/神兵铸魂|1|151/谛尊≮铸魂≯:\-\250/穿戴[1]件效果\70/获得强者的灵魂祝福\70/攻击力增强10%\</v>
      </c>
      <c r="B143">
        <f>groupAttr!A143</f>
        <v>184</v>
      </c>
      <c r="C143" t="str">
        <f>groupAttr!B143</f>
        <v>神兵铸魂</v>
      </c>
      <c r="D143" t="str">
        <f>"250/穿戴["&amp;groupAttr!C143&amp;"]件效果\" &amp;E143</f>
        <v>250/穿戴[1]件效果\70/获得强者的灵魂祝福\70/攻击力增强10%\</v>
      </c>
      <c r="E143" t="s">
        <v>2044</v>
      </c>
      <c r="F143" t="str">
        <f>IF(groupAttr!D143=0,"",groupAttr!D143)</f>
        <v/>
      </c>
      <c r="G143" t="str">
        <f>IF(groupAttr!E143=0,"",groupAttr!E143)</f>
        <v/>
      </c>
      <c r="H143" t="str">
        <f>IF(groupAttr!F143=0,"",groupAttr!F143)</f>
        <v/>
      </c>
      <c r="I143" t="str">
        <f>IF(groupAttr!G143=0,"",groupAttr!G143)</f>
        <v/>
      </c>
      <c r="J143" t="str">
        <f>IF(groupAttr!H143=0,"",groupAttr!H143)</f>
        <v/>
      </c>
      <c r="K143" t="str">
        <f>IF(groupAttr!I143=0,"",groupAttr!I143)</f>
        <v/>
      </c>
      <c r="L143" t="str">
        <f>IF(groupAttr!J143=0,"",groupAttr!J143)</f>
        <v/>
      </c>
      <c r="M143" t="str">
        <f>IF(groupAttr!K143=0,"",groupAttr!K143)</f>
        <v/>
      </c>
      <c r="N143">
        <f>IF(groupAttr!L143=0,"",groupAttr!L143)</f>
        <v>10</v>
      </c>
      <c r="O143">
        <f>IF(groupAttr!M143=0,"",groupAttr!M143)</f>
        <v>10</v>
      </c>
      <c r="P143">
        <f>IF(groupAttr!N143=0,"",groupAttr!N143)</f>
        <v>10</v>
      </c>
      <c r="Q143">
        <f>IF(groupAttr!O143=0,"",groupAttr!O143)</f>
        <v>10</v>
      </c>
      <c r="R143">
        <f>IF(groupAttr!P143=0,"",groupAttr!P143)</f>
        <v>10</v>
      </c>
      <c r="S143">
        <f>IF(groupAttr!Q143=0,"",groupAttr!Q143)</f>
        <v>10</v>
      </c>
      <c r="T143" t="str">
        <f>IF(groupAttr!R143=0,"",groupAttr!R143)</f>
        <v/>
      </c>
      <c r="U143" t="str">
        <f>IF(groupAttr!S143=0,"",groupAttr!S143)</f>
        <v/>
      </c>
      <c r="V143" t="str">
        <f>IF(groupAttr!T143=0,"",groupAttr!T143)</f>
        <v/>
      </c>
      <c r="W143" t="str">
        <f>IF(groupAttr!U143=0,"",groupAttr!U143)</f>
        <v/>
      </c>
      <c r="X143" t="str">
        <f>IF(groupAttr!V143=0,"",groupAttr!V143)</f>
        <v/>
      </c>
      <c r="Y143" t="str">
        <f>IF(groupAttr!W143=0,"",groupAttr!W143)</f>
        <v/>
      </c>
      <c r="Z143" t="str">
        <f>IF(groupAttr!X143=0,"",groupAttr!X143)</f>
        <v/>
      </c>
      <c r="AA143" t="str">
        <f>IF(groupAttr!Y143=0,"",groupAttr!Y143)</f>
        <v/>
      </c>
      <c r="AB143" t="str">
        <f>IF(groupAttr!Z143=0,"",groupAttr!Z143)</f>
        <v/>
      </c>
      <c r="AC143" t="str">
        <f>IF(groupAttr!AA143=0,"",groupAttr!AA143)</f>
        <v/>
      </c>
      <c r="AD143" t="str">
        <f>IF(groupAttr!AB143=0,"",groupAttr!AB143)</f>
        <v/>
      </c>
      <c r="AE143" t="str">
        <f>IF(groupAttr!AC143=0,"",groupAttr!AC143)</f>
        <v/>
      </c>
      <c r="AF143" t="str">
        <f>IF(groupAttr!AD143=0,"",groupAttr!AD143)</f>
        <v/>
      </c>
      <c r="AG143" t="str">
        <f>IF(groupAttr!AE143=0,"",groupAttr!AE143)</f>
        <v/>
      </c>
      <c r="AH143" t="str">
        <f>IF(groupAttr!AF143=0,"",groupAttr!AF143)</f>
        <v/>
      </c>
      <c r="AI143" t="str">
        <f>IF(groupAttr!AG143=0,"",groupAttr!AG143)</f>
        <v/>
      </c>
      <c r="AJ143" t="str">
        <f>IF(groupAttr!AH143=0,"",groupAttr!AH143)</f>
        <v/>
      </c>
      <c r="AK143" t="str">
        <f>IF(groupAttr!AI143=0,"",groupAttr!AI143)</f>
        <v/>
      </c>
      <c r="AL143" t="str">
        <f>IF(groupAttr!AJ143=0,"",groupAttr!AJ143)</f>
        <v/>
      </c>
      <c r="AM143" t="str">
        <f>IF(groupAttr!AK143=0,"",groupAttr!AK143)</f>
        <v/>
      </c>
      <c r="AN143" t="str">
        <f>IF(groupAttr!AL143=0,"",groupAttr!AL143)</f>
        <v/>
      </c>
      <c r="AO143" t="str">
        <f>IF(groupAttr!AM143=0,"",groupAttr!AM143)</f>
        <v/>
      </c>
      <c r="AP143" t="str">
        <f>IF(groupAttr!AN143=0,"",groupAttr!AN143)</f>
        <v/>
      </c>
      <c r="AQ143" t="str">
        <f>IF(groupAttr!AO143=0,"",groupAttr!AO143)</f>
        <v/>
      </c>
      <c r="AR143" t="str">
        <f>IF(groupAttr!AP143=0,"",groupAttr!AP143)</f>
        <v/>
      </c>
      <c r="AS143" t="str">
        <f>IF(groupAttr!AQ143=0,"",groupAttr!AQ143)</f>
        <v/>
      </c>
      <c r="AT143" t="str">
        <f>IF(groupAttr!AR143=0,"",groupAttr!AR143)</f>
        <v/>
      </c>
      <c r="AU143" t="str">
        <f>IF(groupAttr!AS143=0,"",groupAttr!AS143)</f>
        <v/>
      </c>
      <c r="AV143" t="str">
        <f>IF(groupAttr!AT143=0,"",groupAttr!AT143)</f>
        <v/>
      </c>
      <c r="AW143" t="str">
        <f>IF(groupAttr!AU143=0,"",groupAttr!AU143)</f>
        <v/>
      </c>
      <c r="AX143" t="str">
        <f>IF(groupAttr!AV143=0,"",groupAttr!AV143)</f>
        <v/>
      </c>
      <c r="AY143" t="str">
        <f>IF(groupAttr!AW143=0,"",groupAttr!AW143)</f>
        <v/>
      </c>
      <c r="AZ143" t="str">
        <f>IF(groupAttr!AX143=0,"",groupAttr!AX143)</f>
        <v/>
      </c>
      <c r="BA143" t="str">
        <f>IF(groupAttr!AY143=0,"",groupAttr!AY143)</f>
        <v/>
      </c>
      <c r="BB143" t="str">
        <f>IF(groupAttr!AZ143=0,"",groupAttr!AZ143)</f>
        <v/>
      </c>
      <c r="BC143" t="str">
        <f>IF(groupAttr!BA143=0,"",groupAttr!BA143)</f>
        <v/>
      </c>
      <c r="BD143" t="str">
        <f>IF(groupAttr!BB143=0,"",groupAttr!BB143)</f>
        <v/>
      </c>
      <c r="BE143" t="str">
        <f>IF(groupAttr!BC143=0,"",groupAttr!BC143)</f>
        <v/>
      </c>
      <c r="BF143" t="str">
        <f>IF(groupAttr!BD143=0,"",groupAttr!BD143)</f>
        <v/>
      </c>
      <c r="BG143" t="str">
        <f>IF(groupAttr!BE143=0,"",groupAttr!BE143)</f>
        <v/>
      </c>
    </row>
    <row r="144" spans="1:59" x14ac:dyDescent="0.2">
      <c r="A144" t="str">
        <f>IF(B144=0,"", CONCATENATE("223/",groupAttr!B144,"|",groupText!V144,"|",groupText!AA144,":\-\",D144))</f>
        <v>223/神甲铸魂|1|151/(虎痴血甲≮铸魂≯,宵烛霓衣≮铸魂≯):\-\250/穿戴[1]件效果\70/获得强者的灵魂守护\70/MaxHp:    +20%\70/MaxMp:    +20%\70/物理防御: +8%\70/魔法防御: +5%\</v>
      </c>
      <c r="B144">
        <f>groupAttr!A144</f>
        <v>185</v>
      </c>
      <c r="C144" t="str">
        <f>groupAttr!B144</f>
        <v>神甲铸魂</v>
      </c>
      <c r="D144" t="str">
        <f>"250/穿戴["&amp;groupAttr!C144&amp;"]件效果\" &amp;E144</f>
        <v>250/穿戴[1]件效果\70/获得强者的灵魂守护\70/MaxHp:    +20%\70/MaxMp:    +20%\70/物理防御: +8%\70/魔法防御: +5%\</v>
      </c>
      <c r="E144" t="s">
        <v>2047</v>
      </c>
      <c r="F144">
        <f>IF(groupAttr!D144=0,"",groupAttr!D144)</f>
        <v>20</v>
      </c>
      <c r="G144">
        <f>IF(groupAttr!E144=0,"",groupAttr!E144)</f>
        <v>20</v>
      </c>
      <c r="H144" t="str">
        <f>IF(groupAttr!F144=0,"",groupAttr!F144)</f>
        <v/>
      </c>
      <c r="I144" t="str">
        <f>IF(groupAttr!G144=0,"",groupAttr!G144)</f>
        <v/>
      </c>
      <c r="J144">
        <f>IF(groupAttr!H144=0,"",groupAttr!H144)</f>
        <v>8</v>
      </c>
      <c r="K144">
        <f>IF(groupAttr!I144=0,"",groupAttr!I144)</f>
        <v>8</v>
      </c>
      <c r="L144">
        <f>IF(groupAttr!J144=0,"",groupAttr!J144)</f>
        <v>5</v>
      </c>
      <c r="M144">
        <f>IF(groupAttr!K144=0,"",groupAttr!K144)</f>
        <v>5</v>
      </c>
      <c r="N144" t="str">
        <f>IF(groupAttr!L144=0,"",groupAttr!L144)</f>
        <v/>
      </c>
      <c r="O144" t="str">
        <f>IF(groupAttr!M144=0,"",groupAttr!M144)</f>
        <v/>
      </c>
      <c r="P144" t="str">
        <f>IF(groupAttr!N144=0,"",groupAttr!N144)</f>
        <v/>
      </c>
      <c r="Q144" t="str">
        <f>IF(groupAttr!O144=0,"",groupAttr!O144)</f>
        <v/>
      </c>
      <c r="R144" t="str">
        <f>IF(groupAttr!P144=0,"",groupAttr!P144)</f>
        <v/>
      </c>
      <c r="S144" t="str">
        <f>IF(groupAttr!Q144=0,"",groupAttr!Q144)</f>
        <v/>
      </c>
      <c r="T144" t="str">
        <f>IF(groupAttr!R144=0,"",groupAttr!R144)</f>
        <v/>
      </c>
      <c r="U144" t="str">
        <f>IF(groupAttr!S144=0,"",groupAttr!S144)</f>
        <v/>
      </c>
      <c r="V144" t="str">
        <f>IF(groupAttr!T144=0,"",groupAttr!T144)</f>
        <v/>
      </c>
      <c r="W144" t="str">
        <f>IF(groupAttr!U144=0,"",groupAttr!U144)</f>
        <v/>
      </c>
      <c r="X144" t="str">
        <f>IF(groupAttr!V144=0,"",groupAttr!V144)</f>
        <v/>
      </c>
      <c r="Y144" t="str">
        <f>IF(groupAttr!W144=0,"",groupAttr!W144)</f>
        <v/>
      </c>
      <c r="Z144" t="str">
        <f>IF(groupAttr!X144=0,"",groupAttr!X144)</f>
        <v/>
      </c>
      <c r="AA144" t="str">
        <f>IF(groupAttr!Y144=0,"",groupAttr!Y144)</f>
        <v/>
      </c>
      <c r="AB144" t="str">
        <f>IF(groupAttr!Z144=0,"",groupAttr!Z144)</f>
        <v/>
      </c>
      <c r="AC144" t="str">
        <f>IF(groupAttr!AA144=0,"",groupAttr!AA144)</f>
        <v/>
      </c>
      <c r="AD144" t="str">
        <f>IF(groupAttr!AB144=0,"",groupAttr!AB144)</f>
        <v/>
      </c>
      <c r="AE144" t="str">
        <f>IF(groupAttr!AC144=0,"",groupAttr!AC144)</f>
        <v/>
      </c>
      <c r="AF144" t="str">
        <f>IF(groupAttr!AD144=0,"",groupAttr!AD144)</f>
        <v/>
      </c>
      <c r="AG144" t="str">
        <f>IF(groupAttr!AE144=0,"",groupAttr!AE144)</f>
        <v/>
      </c>
      <c r="AH144" t="str">
        <f>IF(groupAttr!AF144=0,"",groupAttr!AF144)</f>
        <v/>
      </c>
      <c r="AI144" t="str">
        <f>IF(groupAttr!AG144=0,"",groupAttr!AG144)</f>
        <v/>
      </c>
      <c r="AJ144" t="str">
        <f>IF(groupAttr!AH144=0,"",groupAttr!AH144)</f>
        <v/>
      </c>
      <c r="AK144" t="str">
        <f>IF(groupAttr!AI144=0,"",groupAttr!AI144)</f>
        <v/>
      </c>
      <c r="AL144" t="str">
        <f>IF(groupAttr!AJ144=0,"",groupAttr!AJ144)</f>
        <v/>
      </c>
      <c r="AM144" t="str">
        <f>IF(groupAttr!AK144=0,"",groupAttr!AK144)</f>
        <v/>
      </c>
      <c r="AN144" t="str">
        <f>IF(groupAttr!AL144=0,"",groupAttr!AL144)</f>
        <v/>
      </c>
      <c r="AO144" t="str">
        <f>IF(groupAttr!AM144=0,"",groupAttr!AM144)</f>
        <v/>
      </c>
      <c r="AP144" t="str">
        <f>IF(groupAttr!AN144=0,"",groupAttr!AN144)</f>
        <v/>
      </c>
      <c r="AQ144" t="str">
        <f>IF(groupAttr!AO144=0,"",groupAttr!AO144)</f>
        <v/>
      </c>
      <c r="AR144" t="str">
        <f>IF(groupAttr!AP144=0,"",groupAttr!AP144)</f>
        <v/>
      </c>
      <c r="AS144" t="str">
        <f>IF(groupAttr!AQ144=0,"",groupAttr!AQ144)</f>
        <v/>
      </c>
      <c r="AT144" t="str">
        <f>IF(groupAttr!AR144=0,"",groupAttr!AR144)</f>
        <v/>
      </c>
      <c r="AU144" t="str">
        <f>IF(groupAttr!AS144=0,"",groupAttr!AS144)</f>
        <v/>
      </c>
      <c r="AV144" t="str">
        <f>IF(groupAttr!AT144=0,"",groupAttr!AT144)</f>
        <v/>
      </c>
      <c r="AW144" t="str">
        <f>IF(groupAttr!AU144=0,"",groupAttr!AU144)</f>
        <v/>
      </c>
      <c r="AX144" t="str">
        <f>IF(groupAttr!AV144=0,"",groupAttr!AV144)</f>
        <v/>
      </c>
      <c r="AY144" t="str">
        <f>IF(groupAttr!AW144=0,"",groupAttr!AW144)</f>
        <v/>
      </c>
      <c r="AZ144" t="str">
        <f>IF(groupAttr!AX144=0,"",groupAttr!AX144)</f>
        <v/>
      </c>
      <c r="BA144" t="str">
        <f>IF(groupAttr!AY144=0,"",groupAttr!AY144)</f>
        <v/>
      </c>
      <c r="BB144" t="str">
        <f>IF(groupAttr!AZ144=0,"",groupAttr!AZ144)</f>
        <v/>
      </c>
      <c r="BC144" t="str">
        <f>IF(groupAttr!BA144=0,"",groupAttr!BA144)</f>
        <v/>
      </c>
      <c r="BD144" t="str">
        <f>IF(groupAttr!BB144=0,"",groupAttr!BB144)</f>
        <v/>
      </c>
      <c r="BE144" t="str">
        <f>IF(groupAttr!BC144=0,"",groupAttr!BC144)</f>
        <v/>
      </c>
      <c r="BF144" t="str">
        <f>IF(groupAttr!BD144=0,"",groupAttr!BD144)</f>
        <v/>
      </c>
      <c r="BG144" t="str">
        <f>IF(groupAttr!BE144=0,"",groupAttr!BE144)</f>
        <v/>
      </c>
    </row>
    <row r="145" spans="1:59" x14ac:dyDescent="0.2">
      <c r="A145" t="str">
        <f>IF(B145=0,"", CONCATENATE("223/",groupAttr!B145,"|",groupText!V145,"|",groupText!AA145,":\-\",D145))</f>
        <v>223/神甲铸魂|1|151/(蚩尤战甲≮铸魂≯,灵夔墨衣≮铸魂≯):\-\250/穿戴[1]件效果\70/获得强者的灵魂守护\70/MaxHp:    +20%\70/MaxMp:    +20%\70/物理防御: +8%\70/魔法防御: +5%\</v>
      </c>
      <c r="B145">
        <f>groupAttr!A145</f>
        <v>186</v>
      </c>
      <c r="C145" t="str">
        <f>groupAttr!B145</f>
        <v>神甲铸魂</v>
      </c>
      <c r="D145" t="str">
        <f>"250/穿戴["&amp;groupAttr!C145&amp;"]件效果\" &amp;E145</f>
        <v>250/穿戴[1]件效果\70/获得强者的灵魂守护\70/MaxHp:    +20%\70/MaxMp:    +20%\70/物理防御: +8%\70/魔法防御: +5%\</v>
      </c>
      <c r="E145" t="s">
        <v>2047</v>
      </c>
      <c r="F145">
        <f>IF(groupAttr!D145=0,"",groupAttr!D145)</f>
        <v>20</v>
      </c>
      <c r="G145">
        <f>IF(groupAttr!E145=0,"",groupAttr!E145)</f>
        <v>20</v>
      </c>
      <c r="H145" t="str">
        <f>IF(groupAttr!F145=0,"",groupAttr!F145)</f>
        <v/>
      </c>
      <c r="I145" t="str">
        <f>IF(groupAttr!G145=0,"",groupAttr!G145)</f>
        <v/>
      </c>
      <c r="J145">
        <f>IF(groupAttr!H145=0,"",groupAttr!H145)</f>
        <v>8</v>
      </c>
      <c r="K145">
        <f>IF(groupAttr!I145=0,"",groupAttr!I145)</f>
        <v>8</v>
      </c>
      <c r="L145">
        <f>IF(groupAttr!J145=0,"",groupAttr!J145)</f>
        <v>5</v>
      </c>
      <c r="M145">
        <f>IF(groupAttr!K145=0,"",groupAttr!K145)</f>
        <v>5</v>
      </c>
      <c r="N145" t="str">
        <f>IF(groupAttr!L145=0,"",groupAttr!L145)</f>
        <v/>
      </c>
      <c r="O145" t="str">
        <f>IF(groupAttr!M145=0,"",groupAttr!M145)</f>
        <v/>
      </c>
      <c r="P145" t="str">
        <f>IF(groupAttr!N145=0,"",groupAttr!N145)</f>
        <v/>
      </c>
      <c r="Q145" t="str">
        <f>IF(groupAttr!O145=0,"",groupAttr!O145)</f>
        <v/>
      </c>
      <c r="R145" t="str">
        <f>IF(groupAttr!P145=0,"",groupAttr!P145)</f>
        <v/>
      </c>
      <c r="S145" t="str">
        <f>IF(groupAttr!Q145=0,"",groupAttr!Q145)</f>
        <v/>
      </c>
      <c r="T145" t="str">
        <f>IF(groupAttr!R145=0,"",groupAttr!R145)</f>
        <v/>
      </c>
      <c r="U145" t="str">
        <f>IF(groupAttr!S145=0,"",groupAttr!S145)</f>
        <v/>
      </c>
      <c r="V145" t="str">
        <f>IF(groupAttr!T145=0,"",groupAttr!T145)</f>
        <v/>
      </c>
      <c r="W145" t="str">
        <f>IF(groupAttr!U145=0,"",groupAttr!U145)</f>
        <v/>
      </c>
      <c r="X145" t="str">
        <f>IF(groupAttr!V145=0,"",groupAttr!V145)</f>
        <v/>
      </c>
      <c r="Y145" t="str">
        <f>IF(groupAttr!W145=0,"",groupAttr!W145)</f>
        <v/>
      </c>
      <c r="Z145" t="str">
        <f>IF(groupAttr!X145=0,"",groupAttr!X145)</f>
        <v/>
      </c>
      <c r="AA145" t="str">
        <f>IF(groupAttr!Y145=0,"",groupAttr!Y145)</f>
        <v/>
      </c>
      <c r="AB145" t="str">
        <f>IF(groupAttr!Z145=0,"",groupAttr!Z145)</f>
        <v/>
      </c>
      <c r="AC145" t="str">
        <f>IF(groupAttr!AA145=0,"",groupAttr!AA145)</f>
        <v/>
      </c>
      <c r="AD145" t="str">
        <f>IF(groupAttr!AB145=0,"",groupAttr!AB145)</f>
        <v/>
      </c>
      <c r="AE145" t="str">
        <f>IF(groupAttr!AC145=0,"",groupAttr!AC145)</f>
        <v/>
      </c>
      <c r="AF145" t="str">
        <f>IF(groupAttr!AD145=0,"",groupAttr!AD145)</f>
        <v/>
      </c>
      <c r="AG145" t="str">
        <f>IF(groupAttr!AE145=0,"",groupAttr!AE145)</f>
        <v/>
      </c>
      <c r="AH145" t="str">
        <f>IF(groupAttr!AF145=0,"",groupAttr!AF145)</f>
        <v/>
      </c>
      <c r="AI145" t="str">
        <f>IF(groupAttr!AG145=0,"",groupAttr!AG145)</f>
        <v/>
      </c>
      <c r="AJ145" t="str">
        <f>IF(groupAttr!AH145=0,"",groupAttr!AH145)</f>
        <v/>
      </c>
      <c r="AK145" t="str">
        <f>IF(groupAttr!AI145=0,"",groupAttr!AI145)</f>
        <v/>
      </c>
      <c r="AL145" t="str">
        <f>IF(groupAttr!AJ145=0,"",groupAttr!AJ145)</f>
        <v/>
      </c>
      <c r="AM145" t="str">
        <f>IF(groupAttr!AK145=0,"",groupAttr!AK145)</f>
        <v/>
      </c>
      <c r="AN145" t="str">
        <f>IF(groupAttr!AL145=0,"",groupAttr!AL145)</f>
        <v/>
      </c>
      <c r="AO145" t="str">
        <f>IF(groupAttr!AM145=0,"",groupAttr!AM145)</f>
        <v/>
      </c>
      <c r="AP145" t="str">
        <f>IF(groupAttr!AN145=0,"",groupAttr!AN145)</f>
        <v/>
      </c>
      <c r="AQ145" t="str">
        <f>IF(groupAttr!AO145=0,"",groupAttr!AO145)</f>
        <v/>
      </c>
      <c r="AR145" t="str">
        <f>IF(groupAttr!AP145=0,"",groupAttr!AP145)</f>
        <v/>
      </c>
      <c r="AS145" t="str">
        <f>IF(groupAttr!AQ145=0,"",groupAttr!AQ145)</f>
        <v/>
      </c>
      <c r="AT145" t="str">
        <f>IF(groupAttr!AR145=0,"",groupAttr!AR145)</f>
        <v/>
      </c>
      <c r="AU145" t="str">
        <f>IF(groupAttr!AS145=0,"",groupAttr!AS145)</f>
        <v/>
      </c>
      <c r="AV145" t="str">
        <f>IF(groupAttr!AT145=0,"",groupAttr!AT145)</f>
        <v/>
      </c>
      <c r="AW145" t="str">
        <f>IF(groupAttr!AU145=0,"",groupAttr!AU145)</f>
        <v/>
      </c>
      <c r="AX145" t="str">
        <f>IF(groupAttr!AV145=0,"",groupAttr!AV145)</f>
        <v/>
      </c>
      <c r="AY145" t="str">
        <f>IF(groupAttr!AW145=0,"",groupAttr!AW145)</f>
        <v/>
      </c>
      <c r="AZ145" t="str">
        <f>IF(groupAttr!AX145=0,"",groupAttr!AX145)</f>
        <v/>
      </c>
      <c r="BA145" t="str">
        <f>IF(groupAttr!AY145=0,"",groupAttr!AY145)</f>
        <v/>
      </c>
      <c r="BB145" t="str">
        <f>IF(groupAttr!AZ145=0,"",groupAttr!AZ145)</f>
        <v/>
      </c>
      <c r="BC145" t="str">
        <f>IF(groupAttr!BA145=0,"",groupAttr!BA145)</f>
        <v/>
      </c>
      <c r="BD145" t="str">
        <f>IF(groupAttr!BB145=0,"",groupAttr!BB145)</f>
        <v/>
      </c>
      <c r="BE145" t="str">
        <f>IF(groupAttr!BC145=0,"",groupAttr!BC145)</f>
        <v/>
      </c>
      <c r="BF145" t="str">
        <f>IF(groupAttr!BD145=0,"",groupAttr!BD145)</f>
        <v/>
      </c>
      <c r="BG145" t="str">
        <f>IF(groupAttr!BE145=0,"",groupAttr!BE145)</f>
        <v/>
      </c>
    </row>
    <row r="146" spans="1:59" x14ac:dyDescent="0.2">
      <c r="A146" t="str">
        <f>IF(B146=0,"", CONCATENATE("223/",groupAttr!B146,"|",groupText!V146,"|",groupText!AA146,":\-\",D146))</f>
        <v>223/神甲铸魂|1|151/(龙骧帝子甲≮铸魂≯,帝恨战衣≮铸魂≯):\-\250/穿戴[1]件效果\70/获得强者的灵魂守护\70/MaxHp:    +20%\70/MaxMp:    +20%\70/物理防御: +8%\70/魔法防御: +5%\</v>
      </c>
      <c r="B146">
        <f>groupAttr!A146</f>
        <v>187</v>
      </c>
      <c r="C146" t="str">
        <f>groupAttr!B146</f>
        <v>神甲铸魂</v>
      </c>
      <c r="D146" t="str">
        <f>"250/穿戴["&amp;groupAttr!C146&amp;"]件效果\" &amp;E146</f>
        <v>250/穿戴[1]件效果\70/获得强者的灵魂守护\70/MaxHp:    +20%\70/MaxMp:    +20%\70/物理防御: +8%\70/魔法防御: +5%\</v>
      </c>
      <c r="E146" t="s">
        <v>2046</v>
      </c>
      <c r="F146">
        <f>IF(groupAttr!D146=0,"",groupAttr!D146)</f>
        <v>20</v>
      </c>
      <c r="G146">
        <f>IF(groupAttr!E146=0,"",groupAttr!E146)</f>
        <v>20</v>
      </c>
      <c r="H146" t="str">
        <f>IF(groupAttr!F146=0,"",groupAttr!F146)</f>
        <v/>
      </c>
      <c r="I146" t="str">
        <f>IF(groupAttr!G146=0,"",groupAttr!G146)</f>
        <v/>
      </c>
      <c r="J146">
        <f>IF(groupAttr!H146=0,"",groupAttr!H146)</f>
        <v>8</v>
      </c>
      <c r="K146">
        <f>IF(groupAttr!I146=0,"",groupAttr!I146)</f>
        <v>8</v>
      </c>
      <c r="L146">
        <f>IF(groupAttr!J146=0,"",groupAttr!J146)</f>
        <v>5</v>
      </c>
      <c r="M146">
        <f>IF(groupAttr!K146=0,"",groupAttr!K146)</f>
        <v>5</v>
      </c>
      <c r="N146" t="str">
        <f>IF(groupAttr!L146=0,"",groupAttr!L146)</f>
        <v/>
      </c>
      <c r="O146" t="str">
        <f>IF(groupAttr!M146=0,"",groupAttr!M146)</f>
        <v/>
      </c>
      <c r="P146" t="str">
        <f>IF(groupAttr!N146=0,"",groupAttr!N146)</f>
        <v/>
      </c>
      <c r="Q146" t="str">
        <f>IF(groupAttr!O146=0,"",groupAttr!O146)</f>
        <v/>
      </c>
      <c r="R146" t="str">
        <f>IF(groupAttr!P146=0,"",groupAttr!P146)</f>
        <v/>
      </c>
      <c r="S146" t="str">
        <f>IF(groupAttr!Q146=0,"",groupAttr!Q146)</f>
        <v/>
      </c>
      <c r="T146" t="str">
        <f>IF(groupAttr!R146=0,"",groupAttr!R146)</f>
        <v/>
      </c>
      <c r="U146" t="str">
        <f>IF(groupAttr!S146=0,"",groupAttr!S146)</f>
        <v/>
      </c>
      <c r="V146" t="str">
        <f>IF(groupAttr!T146=0,"",groupAttr!T146)</f>
        <v/>
      </c>
      <c r="W146" t="str">
        <f>IF(groupAttr!U146=0,"",groupAttr!U146)</f>
        <v/>
      </c>
      <c r="X146" t="str">
        <f>IF(groupAttr!V146=0,"",groupAttr!V146)</f>
        <v/>
      </c>
      <c r="Y146" t="str">
        <f>IF(groupAttr!W146=0,"",groupAttr!W146)</f>
        <v/>
      </c>
      <c r="Z146" t="str">
        <f>IF(groupAttr!X146=0,"",groupAttr!X146)</f>
        <v/>
      </c>
      <c r="AA146" t="str">
        <f>IF(groupAttr!Y146=0,"",groupAttr!Y146)</f>
        <v/>
      </c>
      <c r="AB146" t="str">
        <f>IF(groupAttr!Z146=0,"",groupAttr!Z146)</f>
        <v/>
      </c>
      <c r="AC146" t="str">
        <f>IF(groupAttr!AA146=0,"",groupAttr!AA146)</f>
        <v/>
      </c>
      <c r="AD146" t="str">
        <f>IF(groupAttr!AB146=0,"",groupAttr!AB146)</f>
        <v/>
      </c>
      <c r="AE146" t="str">
        <f>IF(groupAttr!AC146=0,"",groupAttr!AC146)</f>
        <v/>
      </c>
      <c r="AF146" t="str">
        <f>IF(groupAttr!AD146=0,"",groupAttr!AD146)</f>
        <v/>
      </c>
      <c r="AG146" t="str">
        <f>IF(groupAttr!AE146=0,"",groupAttr!AE146)</f>
        <v/>
      </c>
      <c r="AH146" t="str">
        <f>IF(groupAttr!AF146=0,"",groupAttr!AF146)</f>
        <v/>
      </c>
      <c r="AI146" t="str">
        <f>IF(groupAttr!AG146=0,"",groupAttr!AG146)</f>
        <v/>
      </c>
      <c r="AJ146" t="str">
        <f>IF(groupAttr!AH146=0,"",groupAttr!AH146)</f>
        <v/>
      </c>
      <c r="AK146" t="str">
        <f>IF(groupAttr!AI146=0,"",groupAttr!AI146)</f>
        <v/>
      </c>
      <c r="AL146" t="str">
        <f>IF(groupAttr!AJ146=0,"",groupAttr!AJ146)</f>
        <v/>
      </c>
      <c r="AM146" t="str">
        <f>IF(groupAttr!AK146=0,"",groupAttr!AK146)</f>
        <v/>
      </c>
      <c r="AN146" t="str">
        <f>IF(groupAttr!AL146=0,"",groupAttr!AL146)</f>
        <v/>
      </c>
      <c r="AO146" t="str">
        <f>IF(groupAttr!AM146=0,"",groupAttr!AM146)</f>
        <v/>
      </c>
      <c r="AP146" t="str">
        <f>IF(groupAttr!AN146=0,"",groupAttr!AN146)</f>
        <v/>
      </c>
      <c r="AQ146" t="str">
        <f>IF(groupAttr!AO146=0,"",groupAttr!AO146)</f>
        <v/>
      </c>
      <c r="AR146" t="str">
        <f>IF(groupAttr!AP146=0,"",groupAttr!AP146)</f>
        <v/>
      </c>
      <c r="AS146" t="str">
        <f>IF(groupAttr!AQ146=0,"",groupAttr!AQ146)</f>
        <v/>
      </c>
      <c r="AT146" t="str">
        <f>IF(groupAttr!AR146=0,"",groupAttr!AR146)</f>
        <v/>
      </c>
      <c r="AU146" t="str">
        <f>IF(groupAttr!AS146=0,"",groupAttr!AS146)</f>
        <v/>
      </c>
      <c r="AV146" t="str">
        <f>IF(groupAttr!AT146=0,"",groupAttr!AT146)</f>
        <v/>
      </c>
      <c r="AW146" t="str">
        <f>IF(groupAttr!AU146=0,"",groupAttr!AU146)</f>
        <v/>
      </c>
      <c r="AX146" t="str">
        <f>IF(groupAttr!AV146=0,"",groupAttr!AV146)</f>
        <v/>
      </c>
      <c r="AY146" t="str">
        <f>IF(groupAttr!AW146=0,"",groupAttr!AW146)</f>
        <v/>
      </c>
      <c r="AZ146" t="str">
        <f>IF(groupAttr!AX146=0,"",groupAttr!AX146)</f>
        <v/>
      </c>
      <c r="BA146" t="str">
        <f>IF(groupAttr!AY146=0,"",groupAttr!AY146)</f>
        <v/>
      </c>
      <c r="BB146" t="str">
        <f>IF(groupAttr!AZ146=0,"",groupAttr!AZ146)</f>
        <v/>
      </c>
      <c r="BC146" t="str">
        <f>IF(groupAttr!BA146=0,"",groupAttr!BA146)</f>
        <v/>
      </c>
      <c r="BD146" t="str">
        <f>IF(groupAttr!BB146=0,"",groupAttr!BB146)</f>
        <v/>
      </c>
      <c r="BE146" t="str">
        <f>IF(groupAttr!BC146=0,"",groupAttr!BC146)</f>
        <v/>
      </c>
      <c r="BF146" t="str">
        <f>IF(groupAttr!BD146=0,"",groupAttr!BD146)</f>
        <v/>
      </c>
      <c r="BG146" t="str">
        <f>IF(groupAttr!BE146=0,"",groupAttr!BE146)</f>
        <v/>
      </c>
    </row>
    <row r="147" spans="1:59" x14ac:dyDescent="0.2">
      <c r="A147" t="str">
        <f>IF(B147=0,"", CONCATENATE("223/",groupAttr!B147,"|",groupText!V147,"|",groupText!AA147,":\-\",D147))</f>
        <v>223/神甲铸魂|1|151/(开天紫微袍≮铸魂≯,普化天尊衣≮铸魂≯):\-\250/穿戴[1]件效果\70/获得强者的灵魂守护\70/MaxHp:    +20%\70/MaxMp:    +20%\70/物理防御: +8%\70/魔法防御: +5%\</v>
      </c>
      <c r="B147">
        <f>groupAttr!A147</f>
        <v>188</v>
      </c>
      <c r="C147" t="str">
        <f>groupAttr!B147</f>
        <v>神甲铸魂</v>
      </c>
      <c r="D147" t="str">
        <f>"250/穿戴["&amp;groupAttr!C147&amp;"]件效果\" &amp;E147</f>
        <v>250/穿戴[1]件效果\70/获得强者的灵魂守护\70/MaxHp:    +20%\70/MaxMp:    +20%\70/物理防御: +8%\70/魔法防御: +5%\</v>
      </c>
      <c r="E147" t="s">
        <v>2046</v>
      </c>
      <c r="F147">
        <f>IF(groupAttr!D147=0,"",groupAttr!D147)</f>
        <v>20</v>
      </c>
      <c r="G147">
        <f>IF(groupAttr!E147=0,"",groupAttr!E147)</f>
        <v>20</v>
      </c>
      <c r="H147" t="str">
        <f>IF(groupAttr!F147=0,"",groupAttr!F147)</f>
        <v/>
      </c>
      <c r="I147" t="str">
        <f>IF(groupAttr!G147=0,"",groupAttr!G147)</f>
        <v/>
      </c>
      <c r="J147">
        <f>IF(groupAttr!H147=0,"",groupAttr!H147)</f>
        <v>8</v>
      </c>
      <c r="K147">
        <f>IF(groupAttr!I147=0,"",groupAttr!I147)</f>
        <v>8</v>
      </c>
      <c r="L147">
        <f>IF(groupAttr!J147=0,"",groupAttr!J147)</f>
        <v>5</v>
      </c>
      <c r="M147">
        <f>IF(groupAttr!K147=0,"",groupAttr!K147)</f>
        <v>5</v>
      </c>
      <c r="N147" t="str">
        <f>IF(groupAttr!L147=0,"",groupAttr!L147)</f>
        <v/>
      </c>
      <c r="O147" t="str">
        <f>IF(groupAttr!M147=0,"",groupAttr!M147)</f>
        <v/>
      </c>
      <c r="P147" t="str">
        <f>IF(groupAttr!N147=0,"",groupAttr!N147)</f>
        <v/>
      </c>
      <c r="Q147" t="str">
        <f>IF(groupAttr!O147=0,"",groupAttr!O147)</f>
        <v/>
      </c>
      <c r="R147" t="str">
        <f>IF(groupAttr!P147=0,"",groupAttr!P147)</f>
        <v/>
      </c>
      <c r="S147" t="str">
        <f>IF(groupAttr!Q147=0,"",groupAttr!Q147)</f>
        <v/>
      </c>
      <c r="T147" t="str">
        <f>IF(groupAttr!R147=0,"",groupAttr!R147)</f>
        <v/>
      </c>
      <c r="U147" t="str">
        <f>IF(groupAttr!S147=0,"",groupAttr!S147)</f>
        <v/>
      </c>
      <c r="V147" t="str">
        <f>IF(groupAttr!T147=0,"",groupAttr!T147)</f>
        <v/>
      </c>
      <c r="W147" t="str">
        <f>IF(groupAttr!U147=0,"",groupAttr!U147)</f>
        <v/>
      </c>
      <c r="X147" t="str">
        <f>IF(groupAttr!V147=0,"",groupAttr!V147)</f>
        <v/>
      </c>
      <c r="Y147" t="str">
        <f>IF(groupAttr!W147=0,"",groupAttr!W147)</f>
        <v/>
      </c>
      <c r="Z147" t="str">
        <f>IF(groupAttr!X147=0,"",groupAttr!X147)</f>
        <v/>
      </c>
      <c r="AA147" t="str">
        <f>IF(groupAttr!Y147=0,"",groupAttr!Y147)</f>
        <v/>
      </c>
      <c r="AB147" t="str">
        <f>IF(groupAttr!Z147=0,"",groupAttr!Z147)</f>
        <v/>
      </c>
      <c r="AC147" t="str">
        <f>IF(groupAttr!AA147=0,"",groupAttr!AA147)</f>
        <v/>
      </c>
      <c r="AD147" t="str">
        <f>IF(groupAttr!AB147=0,"",groupAttr!AB147)</f>
        <v/>
      </c>
      <c r="AE147" t="str">
        <f>IF(groupAttr!AC147=0,"",groupAttr!AC147)</f>
        <v/>
      </c>
      <c r="AF147" t="str">
        <f>IF(groupAttr!AD147=0,"",groupAttr!AD147)</f>
        <v/>
      </c>
      <c r="AG147" t="str">
        <f>IF(groupAttr!AE147=0,"",groupAttr!AE147)</f>
        <v/>
      </c>
      <c r="AH147" t="str">
        <f>IF(groupAttr!AF147=0,"",groupAttr!AF147)</f>
        <v/>
      </c>
      <c r="AI147" t="str">
        <f>IF(groupAttr!AG147=0,"",groupAttr!AG147)</f>
        <v/>
      </c>
      <c r="AJ147" t="str">
        <f>IF(groupAttr!AH147=0,"",groupAttr!AH147)</f>
        <v/>
      </c>
      <c r="AK147" t="str">
        <f>IF(groupAttr!AI147=0,"",groupAttr!AI147)</f>
        <v/>
      </c>
      <c r="AL147" t="str">
        <f>IF(groupAttr!AJ147=0,"",groupAttr!AJ147)</f>
        <v/>
      </c>
      <c r="AM147" t="str">
        <f>IF(groupAttr!AK147=0,"",groupAttr!AK147)</f>
        <v/>
      </c>
      <c r="AN147" t="str">
        <f>IF(groupAttr!AL147=0,"",groupAttr!AL147)</f>
        <v/>
      </c>
      <c r="AO147" t="str">
        <f>IF(groupAttr!AM147=0,"",groupAttr!AM147)</f>
        <v/>
      </c>
      <c r="AP147" t="str">
        <f>IF(groupAttr!AN147=0,"",groupAttr!AN147)</f>
        <v/>
      </c>
      <c r="AQ147" t="str">
        <f>IF(groupAttr!AO147=0,"",groupAttr!AO147)</f>
        <v/>
      </c>
      <c r="AR147" t="str">
        <f>IF(groupAttr!AP147=0,"",groupAttr!AP147)</f>
        <v/>
      </c>
      <c r="AS147" t="str">
        <f>IF(groupAttr!AQ147=0,"",groupAttr!AQ147)</f>
        <v/>
      </c>
      <c r="AT147" t="str">
        <f>IF(groupAttr!AR147=0,"",groupAttr!AR147)</f>
        <v/>
      </c>
      <c r="AU147" t="str">
        <f>IF(groupAttr!AS147=0,"",groupAttr!AS147)</f>
        <v/>
      </c>
      <c r="AV147" t="str">
        <f>IF(groupAttr!AT147=0,"",groupAttr!AT147)</f>
        <v/>
      </c>
      <c r="AW147" t="str">
        <f>IF(groupAttr!AU147=0,"",groupAttr!AU147)</f>
        <v/>
      </c>
      <c r="AX147" t="str">
        <f>IF(groupAttr!AV147=0,"",groupAttr!AV147)</f>
        <v/>
      </c>
      <c r="AY147" t="str">
        <f>IF(groupAttr!AW147=0,"",groupAttr!AW147)</f>
        <v/>
      </c>
      <c r="AZ147" t="str">
        <f>IF(groupAttr!AX147=0,"",groupAttr!AX147)</f>
        <v/>
      </c>
      <c r="BA147" t="str">
        <f>IF(groupAttr!AY147=0,"",groupAttr!AY147)</f>
        <v/>
      </c>
      <c r="BB147" t="str">
        <f>IF(groupAttr!AZ147=0,"",groupAttr!AZ147)</f>
        <v/>
      </c>
      <c r="BC147" t="str">
        <f>IF(groupAttr!BA147=0,"",groupAttr!BA147)</f>
        <v/>
      </c>
      <c r="BD147" t="str">
        <f>IF(groupAttr!BB147=0,"",groupAttr!BB147)</f>
        <v/>
      </c>
      <c r="BE147" t="str">
        <f>IF(groupAttr!BC147=0,"",groupAttr!BC147)</f>
        <v/>
      </c>
      <c r="BF147" t="str">
        <f>IF(groupAttr!BD147=0,"",groupAttr!BD147)</f>
        <v/>
      </c>
      <c r="BG147" t="str">
        <f>IF(groupAttr!BE147=0,"",groupAttr!BE147)</f>
        <v/>
      </c>
    </row>
    <row r="148" spans="1:59" x14ac:dyDescent="0.2">
      <c r="A148" t="str">
        <f>IF(B148=0,"", CONCATENATE("223/",groupAttr!B148,"|",groupText!V148,"|",groupText!AA148,":\-\",D148))</f>
        <v>223/神甲铸魂|1|151/(摩诃萨陀袍≮铸魂≯,霸王乌金衣≮铸魂≯):\-\250/穿戴[1]件效果\70/获得强者的灵魂守护\70/MaxHp:    +20%\70/MaxMp:    +20%\70/物理防御: +8%\70/魔法防御: +5%\</v>
      </c>
      <c r="B148">
        <f>groupAttr!A148</f>
        <v>189</v>
      </c>
      <c r="C148" t="str">
        <f>groupAttr!B148</f>
        <v>神甲铸魂</v>
      </c>
      <c r="D148" t="str">
        <f>"250/穿戴["&amp;groupAttr!C148&amp;"]件效果\" &amp;E148</f>
        <v>250/穿戴[1]件效果\70/获得强者的灵魂守护\70/MaxHp:    +20%\70/MaxMp:    +20%\70/物理防御: +8%\70/魔法防御: +5%\</v>
      </c>
      <c r="E148" t="s">
        <v>2046</v>
      </c>
      <c r="F148">
        <f>IF(groupAttr!D148=0,"",groupAttr!D148)</f>
        <v>20</v>
      </c>
      <c r="G148">
        <f>IF(groupAttr!E148=0,"",groupAttr!E148)</f>
        <v>20</v>
      </c>
      <c r="H148" t="str">
        <f>IF(groupAttr!F148=0,"",groupAttr!F148)</f>
        <v/>
      </c>
      <c r="I148" t="str">
        <f>IF(groupAttr!G148=0,"",groupAttr!G148)</f>
        <v/>
      </c>
      <c r="J148">
        <f>IF(groupAttr!H148=0,"",groupAttr!H148)</f>
        <v>8</v>
      </c>
      <c r="K148">
        <f>IF(groupAttr!I148=0,"",groupAttr!I148)</f>
        <v>8</v>
      </c>
      <c r="L148">
        <f>IF(groupAttr!J148=0,"",groupAttr!J148)</f>
        <v>5</v>
      </c>
      <c r="M148">
        <f>IF(groupAttr!K148=0,"",groupAttr!K148)</f>
        <v>5</v>
      </c>
      <c r="N148" t="str">
        <f>IF(groupAttr!L148=0,"",groupAttr!L148)</f>
        <v/>
      </c>
      <c r="O148" t="str">
        <f>IF(groupAttr!M148=0,"",groupAttr!M148)</f>
        <v/>
      </c>
      <c r="P148" t="str">
        <f>IF(groupAttr!N148=0,"",groupAttr!N148)</f>
        <v/>
      </c>
      <c r="Q148" t="str">
        <f>IF(groupAttr!O148=0,"",groupAttr!O148)</f>
        <v/>
      </c>
      <c r="R148" t="str">
        <f>IF(groupAttr!P148=0,"",groupAttr!P148)</f>
        <v/>
      </c>
      <c r="S148" t="str">
        <f>IF(groupAttr!Q148=0,"",groupAttr!Q148)</f>
        <v/>
      </c>
      <c r="T148" t="str">
        <f>IF(groupAttr!R148=0,"",groupAttr!R148)</f>
        <v/>
      </c>
      <c r="U148" t="str">
        <f>IF(groupAttr!S148=0,"",groupAttr!S148)</f>
        <v/>
      </c>
      <c r="V148" t="str">
        <f>IF(groupAttr!T148=0,"",groupAttr!T148)</f>
        <v/>
      </c>
      <c r="W148" t="str">
        <f>IF(groupAttr!U148=0,"",groupAttr!U148)</f>
        <v/>
      </c>
      <c r="X148" t="str">
        <f>IF(groupAttr!V148=0,"",groupAttr!V148)</f>
        <v/>
      </c>
      <c r="Y148" t="str">
        <f>IF(groupAttr!W148=0,"",groupAttr!W148)</f>
        <v/>
      </c>
      <c r="Z148" t="str">
        <f>IF(groupAttr!X148=0,"",groupAttr!X148)</f>
        <v/>
      </c>
      <c r="AA148" t="str">
        <f>IF(groupAttr!Y148=0,"",groupAttr!Y148)</f>
        <v/>
      </c>
      <c r="AB148" t="str">
        <f>IF(groupAttr!Z148=0,"",groupAttr!Z148)</f>
        <v/>
      </c>
      <c r="AC148" t="str">
        <f>IF(groupAttr!AA148=0,"",groupAttr!AA148)</f>
        <v/>
      </c>
      <c r="AD148" t="str">
        <f>IF(groupAttr!AB148=0,"",groupAttr!AB148)</f>
        <v/>
      </c>
      <c r="AE148" t="str">
        <f>IF(groupAttr!AC148=0,"",groupAttr!AC148)</f>
        <v/>
      </c>
      <c r="AF148" t="str">
        <f>IF(groupAttr!AD148=0,"",groupAttr!AD148)</f>
        <v/>
      </c>
      <c r="AG148" t="str">
        <f>IF(groupAttr!AE148=0,"",groupAttr!AE148)</f>
        <v/>
      </c>
      <c r="AH148" t="str">
        <f>IF(groupAttr!AF148=0,"",groupAttr!AF148)</f>
        <v/>
      </c>
      <c r="AI148" t="str">
        <f>IF(groupAttr!AG148=0,"",groupAttr!AG148)</f>
        <v/>
      </c>
      <c r="AJ148" t="str">
        <f>IF(groupAttr!AH148=0,"",groupAttr!AH148)</f>
        <v/>
      </c>
      <c r="AK148" t="str">
        <f>IF(groupAttr!AI148=0,"",groupAttr!AI148)</f>
        <v/>
      </c>
      <c r="AL148" t="str">
        <f>IF(groupAttr!AJ148=0,"",groupAttr!AJ148)</f>
        <v/>
      </c>
      <c r="AM148" t="str">
        <f>IF(groupAttr!AK148=0,"",groupAttr!AK148)</f>
        <v/>
      </c>
      <c r="AN148" t="str">
        <f>IF(groupAttr!AL148=0,"",groupAttr!AL148)</f>
        <v/>
      </c>
      <c r="AO148" t="str">
        <f>IF(groupAttr!AM148=0,"",groupAttr!AM148)</f>
        <v/>
      </c>
      <c r="AP148" t="str">
        <f>IF(groupAttr!AN148=0,"",groupAttr!AN148)</f>
        <v/>
      </c>
      <c r="AQ148" t="str">
        <f>IF(groupAttr!AO148=0,"",groupAttr!AO148)</f>
        <v/>
      </c>
      <c r="AR148" t="str">
        <f>IF(groupAttr!AP148=0,"",groupAttr!AP148)</f>
        <v/>
      </c>
      <c r="AS148" t="str">
        <f>IF(groupAttr!AQ148=0,"",groupAttr!AQ148)</f>
        <v/>
      </c>
      <c r="AT148" t="str">
        <f>IF(groupAttr!AR148=0,"",groupAttr!AR148)</f>
        <v/>
      </c>
      <c r="AU148" t="str">
        <f>IF(groupAttr!AS148=0,"",groupAttr!AS148)</f>
        <v/>
      </c>
      <c r="AV148" t="str">
        <f>IF(groupAttr!AT148=0,"",groupAttr!AT148)</f>
        <v/>
      </c>
      <c r="AW148" t="str">
        <f>IF(groupAttr!AU148=0,"",groupAttr!AU148)</f>
        <v/>
      </c>
      <c r="AX148" t="str">
        <f>IF(groupAttr!AV148=0,"",groupAttr!AV148)</f>
        <v/>
      </c>
      <c r="AY148" t="str">
        <f>IF(groupAttr!AW148=0,"",groupAttr!AW148)</f>
        <v/>
      </c>
      <c r="AZ148" t="str">
        <f>IF(groupAttr!AX148=0,"",groupAttr!AX148)</f>
        <v/>
      </c>
      <c r="BA148" t="str">
        <f>IF(groupAttr!AY148=0,"",groupAttr!AY148)</f>
        <v/>
      </c>
      <c r="BB148" t="str">
        <f>IF(groupAttr!AZ148=0,"",groupAttr!AZ148)</f>
        <v/>
      </c>
      <c r="BC148" t="str">
        <f>IF(groupAttr!BA148=0,"",groupAttr!BA148)</f>
        <v/>
      </c>
      <c r="BD148" t="str">
        <f>IF(groupAttr!BB148=0,"",groupAttr!BB148)</f>
        <v/>
      </c>
      <c r="BE148" t="str">
        <f>IF(groupAttr!BC148=0,"",groupAttr!BC148)</f>
        <v/>
      </c>
      <c r="BF148" t="str">
        <f>IF(groupAttr!BD148=0,"",groupAttr!BD148)</f>
        <v/>
      </c>
      <c r="BG148" t="str">
        <f>IF(groupAttr!BE148=0,"",groupAttr!BE148)</f>
        <v/>
      </c>
    </row>
    <row r="149" spans="1:59" x14ac:dyDescent="0.2">
      <c r="A149" t="str">
        <f>IF(B149=0,"", CONCATENATE("223/",groupAttr!B149,"|",groupText!V149,"|",groupText!AA149,":\-\",D149))</f>
        <v>223/神甲铸魂|1|151/(忠义武圣甲≮铸魂≯,鹤羽宝衣≮铸魂≯):\-\250/穿戴[1]件效果\70/获得强者的灵魂守护\70/MaxHp:    +20%\70/MaxMp:    +20%\70/物理防御: +8%\70/魔法防御: +5%\</v>
      </c>
      <c r="B149">
        <f>groupAttr!A149</f>
        <v>190</v>
      </c>
      <c r="C149" t="str">
        <f>groupAttr!B149</f>
        <v>神甲铸魂</v>
      </c>
      <c r="D149" t="str">
        <f>"250/穿戴["&amp;groupAttr!C149&amp;"]件效果\" &amp;E149</f>
        <v>250/穿戴[1]件效果\70/获得强者的灵魂守护\70/MaxHp:    +20%\70/MaxMp:    +20%\70/物理防御: +8%\70/魔法防御: +5%\</v>
      </c>
      <c r="E149" t="s">
        <v>2046</v>
      </c>
      <c r="F149">
        <f>IF(groupAttr!D149=0,"",groupAttr!D149)</f>
        <v>20</v>
      </c>
      <c r="G149">
        <f>IF(groupAttr!E149=0,"",groupAttr!E149)</f>
        <v>20</v>
      </c>
      <c r="H149" t="str">
        <f>IF(groupAttr!F149=0,"",groupAttr!F149)</f>
        <v/>
      </c>
      <c r="I149" t="str">
        <f>IF(groupAttr!G149=0,"",groupAttr!G149)</f>
        <v/>
      </c>
      <c r="J149">
        <f>IF(groupAttr!H149=0,"",groupAttr!H149)</f>
        <v>8</v>
      </c>
      <c r="K149">
        <f>IF(groupAttr!I149=0,"",groupAttr!I149)</f>
        <v>8</v>
      </c>
      <c r="L149">
        <f>IF(groupAttr!J149=0,"",groupAttr!J149)</f>
        <v>5</v>
      </c>
      <c r="M149">
        <f>IF(groupAttr!K149=0,"",groupAttr!K149)</f>
        <v>5</v>
      </c>
      <c r="N149" t="str">
        <f>IF(groupAttr!L149=0,"",groupAttr!L149)</f>
        <v/>
      </c>
      <c r="O149" t="str">
        <f>IF(groupAttr!M149=0,"",groupAttr!M149)</f>
        <v/>
      </c>
      <c r="P149" t="str">
        <f>IF(groupAttr!N149=0,"",groupAttr!N149)</f>
        <v/>
      </c>
      <c r="Q149" t="str">
        <f>IF(groupAttr!O149=0,"",groupAttr!O149)</f>
        <v/>
      </c>
      <c r="R149" t="str">
        <f>IF(groupAttr!P149=0,"",groupAttr!P149)</f>
        <v/>
      </c>
      <c r="S149" t="str">
        <f>IF(groupAttr!Q149=0,"",groupAttr!Q149)</f>
        <v/>
      </c>
      <c r="T149" t="str">
        <f>IF(groupAttr!R149=0,"",groupAttr!R149)</f>
        <v/>
      </c>
      <c r="U149" t="str">
        <f>IF(groupAttr!S149=0,"",groupAttr!S149)</f>
        <v/>
      </c>
      <c r="V149" t="str">
        <f>IF(groupAttr!T149=0,"",groupAttr!T149)</f>
        <v/>
      </c>
      <c r="W149" t="str">
        <f>IF(groupAttr!U149=0,"",groupAttr!U149)</f>
        <v/>
      </c>
      <c r="X149" t="str">
        <f>IF(groupAttr!V149=0,"",groupAttr!V149)</f>
        <v/>
      </c>
      <c r="Y149" t="str">
        <f>IF(groupAttr!W149=0,"",groupAttr!W149)</f>
        <v/>
      </c>
      <c r="Z149" t="str">
        <f>IF(groupAttr!X149=0,"",groupAttr!X149)</f>
        <v/>
      </c>
      <c r="AA149" t="str">
        <f>IF(groupAttr!Y149=0,"",groupAttr!Y149)</f>
        <v/>
      </c>
      <c r="AB149" t="str">
        <f>IF(groupAttr!Z149=0,"",groupAttr!Z149)</f>
        <v/>
      </c>
      <c r="AC149" t="str">
        <f>IF(groupAttr!AA149=0,"",groupAttr!AA149)</f>
        <v/>
      </c>
      <c r="AD149" t="str">
        <f>IF(groupAttr!AB149=0,"",groupAttr!AB149)</f>
        <v/>
      </c>
      <c r="AE149" t="str">
        <f>IF(groupAttr!AC149=0,"",groupAttr!AC149)</f>
        <v/>
      </c>
      <c r="AF149" t="str">
        <f>IF(groupAttr!AD149=0,"",groupAttr!AD149)</f>
        <v/>
      </c>
      <c r="AG149" t="str">
        <f>IF(groupAttr!AE149=0,"",groupAttr!AE149)</f>
        <v/>
      </c>
      <c r="AH149" t="str">
        <f>IF(groupAttr!AF149=0,"",groupAttr!AF149)</f>
        <v/>
      </c>
      <c r="AI149" t="str">
        <f>IF(groupAttr!AG149=0,"",groupAttr!AG149)</f>
        <v/>
      </c>
      <c r="AJ149" t="str">
        <f>IF(groupAttr!AH149=0,"",groupAttr!AH149)</f>
        <v/>
      </c>
      <c r="AK149" t="str">
        <f>IF(groupAttr!AI149=0,"",groupAttr!AI149)</f>
        <v/>
      </c>
      <c r="AL149" t="str">
        <f>IF(groupAttr!AJ149=0,"",groupAttr!AJ149)</f>
        <v/>
      </c>
      <c r="AM149" t="str">
        <f>IF(groupAttr!AK149=0,"",groupAttr!AK149)</f>
        <v/>
      </c>
      <c r="AN149" t="str">
        <f>IF(groupAttr!AL149=0,"",groupAttr!AL149)</f>
        <v/>
      </c>
      <c r="AO149" t="str">
        <f>IF(groupAttr!AM149=0,"",groupAttr!AM149)</f>
        <v/>
      </c>
      <c r="AP149" t="str">
        <f>IF(groupAttr!AN149=0,"",groupAttr!AN149)</f>
        <v/>
      </c>
      <c r="AQ149" t="str">
        <f>IF(groupAttr!AO149=0,"",groupAttr!AO149)</f>
        <v/>
      </c>
      <c r="AR149" t="str">
        <f>IF(groupAttr!AP149=0,"",groupAttr!AP149)</f>
        <v/>
      </c>
      <c r="AS149" t="str">
        <f>IF(groupAttr!AQ149=0,"",groupAttr!AQ149)</f>
        <v/>
      </c>
      <c r="AT149" t="str">
        <f>IF(groupAttr!AR149=0,"",groupAttr!AR149)</f>
        <v/>
      </c>
      <c r="AU149" t="str">
        <f>IF(groupAttr!AS149=0,"",groupAttr!AS149)</f>
        <v/>
      </c>
      <c r="AV149" t="str">
        <f>IF(groupAttr!AT149=0,"",groupAttr!AT149)</f>
        <v/>
      </c>
      <c r="AW149" t="str">
        <f>IF(groupAttr!AU149=0,"",groupAttr!AU149)</f>
        <v/>
      </c>
      <c r="AX149" t="str">
        <f>IF(groupAttr!AV149=0,"",groupAttr!AV149)</f>
        <v/>
      </c>
      <c r="AY149" t="str">
        <f>IF(groupAttr!AW149=0,"",groupAttr!AW149)</f>
        <v/>
      </c>
      <c r="AZ149" t="str">
        <f>IF(groupAttr!AX149=0,"",groupAttr!AX149)</f>
        <v/>
      </c>
      <c r="BA149" t="str">
        <f>IF(groupAttr!AY149=0,"",groupAttr!AY149)</f>
        <v/>
      </c>
      <c r="BB149" t="str">
        <f>IF(groupAttr!AZ149=0,"",groupAttr!AZ149)</f>
        <v/>
      </c>
      <c r="BC149" t="str">
        <f>IF(groupAttr!BA149=0,"",groupAttr!BA149)</f>
        <v/>
      </c>
      <c r="BD149" t="str">
        <f>IF(groupAttr!BB149=0,"",groupAttr!BB149)</f>
        <v/>
      </c>
      <c r="BE149" t="str">
        <f>IF(groupAttr!BC149=0,"",groupAttr!BC149)</f>
        <v/>
      </c>
      <c r="BF149" t="str">
        <f>IF(groupAttr!BD149=0,"",groupAttr!BD149)</f>
        <v/>
      </c>
      <c r="BG149" t="str">
        <f>IF(groupAttr!BE149=0,"",groupAttr!BE149)</f>
        <v/>
      </c>
    </row>
    <row r="150" spans="1:59" x14ac:dyDescent="0.2">
      <c r="A150" t="str">
        <f>IF(B150=0,"", CONCATENATE("223/",groupAttr!B150,"|",groupText!V150,"|",groupText!AA150,":\-\",D150))</f>
        <v>223/神甲铸魂|1|151/(元常妙迹袍≮铸魂≯,菱歌羽衣≮铸魂≯):\-\250/穿戴[1]件效果\70/获得强者的灵魂守护\70/MaxHp:    +20%\70/MaxMp:    +20%\70/物理防御: +8%\70/魔法防御: +5%\</v>
      </c>
      <c r="B150">
        <f>groupAttr!A150</f>
        <v>191</v>
      </c>
      <c r="C150" t="str">
        <f>groupAttr!B150</f>
        <v>神甲铸魂</v>
      </c>
      <c r="D150" t="str">
        <f>"250/穿戴["&amp;groupAttr!C150&amp;"]件效果\" &amp;E150</f>
        <v>250/穿戴[1]件效果\70/获得强者的灵魂守护\70/MaxHp:    +20%\70/MaxMp:    +20%\70/物理防御: +8%\70/魔法防御: +5%\</v>
      </c>
      <c r="E150" t="s">
        <v>2046</v>
      </c>
      <c r="F150">
        <f>IF(groupAttr!D150=0,"",groupAttr!D150)</f>
        <v>20</v>
      </c>
      <c r="G150">
        <f>IF(groupAttr!E150=0,"",groupAttr!E150)</f>
        <v>20</v>
      </c>
      <c r="H150" t="str">
        <f>IF(groupAttr!F150=0,"",groupAttr!F150)</f>
        <v/>
      </c>
      <c r="I150" t="str">
        <f>IF(groupAttr!G150=0,"",groupAttr!G150)</f>
        <v/>
      </c>
      <c r="J150">
        <f>IF(groupAttr!H150=0,"",groupAttr!H150)</f>
        <v>8</v>
      </c>
      <c r="K150">
        <f>IF(groupAttr!I150=0,"",groupAttr!I150)</f>
        <v>8</v>
      </c>
      <c r="L150">
        <f>IF(groupAttr!J150=0,"",groupAttr!J150)</f>
        <v>5</v>
      </c>
      <c r="M150">
        <f>IF(groupAttr!K150=0,"",groupAttr!K150)</f>
        <v>5</v>
      </c>
      <c r="N150" t="str">
        <f>IF(groupAttr!L150=0,"",groupAttr!L150)</f>
        <v/>
      </c>
      <c r="O150" t="str">
        <f>IF(groupAttr!M150=0,"",groupAttr!M150)</f>
        <v/>
      </c>
      <c r="P150" t="str">
        <f>IF(groupAttr!N150=0,"",groupAttr!N150)</f>
        <v/>
      </c>
      <c r="Q150" t="str">
        <f>IF(groupAttr!O150=0,"",groupAttr!O150)</f>
        <v/>
      </c>
      <c r="R150" t="str">
        <f>IF(groupAttr!P150=0,"",groupAttr!P150)</f>
        <v/>
      </c>
      <c r="S150" t="str">
        <f>IF(groupAttr!Q150=0,"",groupAttr!Q150)</f>
        <v/>
      </c>
      <c r="T150" t="str">
        <f>IF(groupAttr!R150=0,"",groupAttr!R150)</f>
        <v/>
      </c>
      <c r="U150" t="str">
        <f>IF(groupAttr!S150=0,"",groupAttr!S150)</f>
        <v/>
      </c>
      <c r="V150" t="str">
        <f>IF(groupAttr!T150=0,"",groupAttr!T150)</f>
        <v/>
      </c>
      <c r="W150" t="str">
        <f>IF(groupAttr!U150=0,"",groupAttr!U150)</f>
        <v/>
      </c>
      <c r="X150" t="str">
        <f>IF(groupAttr!V150=0,"",groupAttr!V150)</f>
        <v/>
      </c>
      <c r="Y150" t="str">
        <f>IF(groupAttr!W150=0,"",groupAttr!W150)</f>
        <v/>
      </c>
      <c r="Z150" t="str">
        <f>IF(groupAttr!X150=0,"",groupAttr!X150)</f>
        <v/>
      </c>
      <c r="AA150" t="str">
        <f>IF(groupAttr!Y150=0,"",groupAttr!Y150)</f>
        <v/>
      </c>
      <c r="AB150" t="str">
        <f>IF(groupAttr!Z150=0,"",groupAttr!Z150)</f>
        <v/>
      </c>
      <c r="AC150" t="str">
        <f>IF(groupAttr!AA150=0,"",groupAttr!AA150)</f>
        <v/>
      </c>
      <c r="AD150" t="str">
        <f>IF(groupAttr!AB150=0,"",groupAttr!AB150)</f>
        <v/>
      </c>
      <c r="AE150" t="str">
        <f>IF(groupAttr!AC150=0,"",groupAttr!AC150)</f>
        <v/>
      </c>
      <c r="AF150" t="str">
        <f>IF(groupAttr!AD150=0,"",groupAttr!AD150)</f>
        <v/>
      </c>
      <c r="AG150" t="str">
        <f>IF(groupAttr!AE150=0,"",groupAttr!AE150)</f>
        <v/>
      </c>
      <c r="AH150" t="str">
        <f>IF(groupAttr!AF150=0,"",groupAttr!AF150)</f>
        <v/>
      </c>
      <c r="AI150" t="str">
        <f>IF(groupAttr!AG150=0,"",groupAttr!AG150)</f>
        <v/>
      </c>
      <c r="AJ150" t="str">
        <f>IF(groupAttr!AH150=0,"",groupAttr!AH150)</f>
        <v/>
      </c>
      <c r="AK150" t="str">
        <f>IF(groupAttr!AI150=0,"",groupAttr!AI150)</f>
        <v/>
      </c>
      <c r="AL150" t="str">
        <f>IF(groupAttr!AJ150=0,"",groupAttr!AJ150)</f>
        <v/>
      </c>
      <c r="AM150" t="str">
        <f>IF(groupAttr!AK150=0,"",groupAttr!AK150)</f>
        <v/>
      </c>
      <c r="AN150" t="str">
        <f>IF(groupAttr!AL150=0,"",groupAttr!AL150)</f>
        <v/>
      </c>
      <c r="AO150" t="str">
        <f>IF(groupAttr!AM150=0,"",groupAttr!AM150)</f>
        <v/>
      </c>
      <c r="AP150" t="str">
        <f>IF(groupAttr!AN150=0,"",groupAttr!AN150)</f>
        <v/>
      </c>
      <c r="AQ150" t="str">
        <f>IF(groupAttr!AO150=0,"",groupAttr!AO150)</f>
        <v/>
      </c>
      <c r="AR150" t="str">
        <f>IF(groupAttr!AP150=0,"",groupAttr!AP150)</f>
        <v/>
      </c>
      <c r="AS150" t="str">
        <f>IF(groupAttr!AQ150=0,"",groupAttr!AQ150)</f>
        <v/>
      </c>
      <c r="AT150" t="str">
        <f>IF(groupAttr!AR150=0,"",groupAttr!AR150)</f>
        <v/>
      </c>
      <c r="AU150" t="str">
        <f>IF(groupAttr!AS150=0,"",groupAttr!AS150)</f>
        <v/>
      </c>
      <c r="AV150" t="str">
        <f>IF(groupAttr!AT150=0,"",groupAttr!AT150)</f>
        <v/>
      </c>
      <c r="AW150" t="str">
        <f>IF(groupAttr!AU150=0,"",groupAttr!AU150)</f>
        <v/>
      </c>
      <c r="AX150" t="str">
        <f>IF(groupAttr!AV150=0,"",groupAttr!AV150)</f>
        <v/>
      </c>
      <c r="AY150" t="str">
        <f>IF(groupAttr!AW150=0,"",groupAttr!AW150)</f>
        <v/>
      </c>
      <c r="AZ150" t="str">
        <f>IF(groupAttr!AX150=0,"",groupAttr!AX150)</f>
        <v/>
      </c>
      <c r="BA150" t="str">
        <f>IF(groupAttr!AY150=0,"",groupAttr!AY150)</f>
        <v/>
      </c>
      <c r="BB150" t="str">
        <f>IF(groupAttr!AZ150=0,"",groupAttr!AZ150)</f>
        <v/>
      </c>
      <c r="BC150" t="str">
        <f>IF(groupAttr!BA150=0,"",groupAttr!BA150)</f>
        <v/>
      </c>
      <c r="BD150" t="str">
        <f>IF(groupAttr!BB150=0,"",groupAttr!BB150)</f>
        <v/>
      </c>
      <c r="BE150" t="str">
        <f>IF(groupAttr!BC150=0,"",groupAttr!BC150)</f>
        <v/>
      </c>
      <c r="BF150" t="str">
        <f>IF(groupAttr!BD150=0,"",groupAttr!BD150)</f>
        <v/>
      </c>
      <c r="BG150" t="str">
        <f>IF(groupAttr!BE150=0,"",groupAttr!BE150)</f>
        <v/>
      </c>
    </row>
    <row r="151" spans="1:59" x14ac:dyDescent="0.2">
      <c r="A151" t="str">
        <f>IF(B151=0,"", CONCATENATE("223/",groupAttr!B151,"|",groupText!V151,"|",groupText!AA151,":\-\",D151))</f>
        <v>223/神甲铸魂|1|151/(耀夜袍≮铸魂≯,雀殒云衣≮铸魂≯):\-\250/穿戴[1]件效果\70/获得强者的灵魂守护\70/MaxHp:    +20%\70/MaxMp:    +20%\70/物理防御: +8%\70/魔法防御: +5%\</v>
      </c>
      <c r="B151">
        <f>groupAttr!A151</f>
        <v>192</v>
      </c>
      <c r="C151" t="str">
        <f>groupAttr!B151</f>
        <v>神甲铸魂</v>
      </c>
      <c r="D151" t="str">
        <f>"250/穿戴["&amp;groupAttr!C151&amp;"]件效果\" &amp;E151</f>
        <v>250/穿戴[1]件效果\70/获得强者的灵魂守护\70/MaxHp:    +20%\70/MaxMp:    +20%\70/物理防御: +8%\70/魔法防御: +5%\</v>
      </c>
      <c r="E151" t="s">
        <v>2046</v>
      </c>
      <c r="F151">
        <f>IF(groupAttr!D151=0,"",groupAttr!D151)</f>
        <v>20</v>
      </c>
      <c r="G151">
        <f>IF(groupAttr!E151=0,"",groupAttr!E151)</f>
        <v>20</v>
      </c>
      <c r="H151" t="str">
        <f>IF(groupAttr!F151=0,"",groupAttr!F151)</f>
        <v/>
      </c>
      <c r="I151" t="str">
        <f>IF(groupAttr!G151=0,"",groupAttr!G151)</f>
        <v/>
      </c>
      <c r="J151">
        <f>IF(groupAttr!H151=0,"",groupAttr!H151)</f>
        <v>8</v>
      </c>
      <c r="K151">
        <f>IF(groupAttr!I151=0,"",groupAttr!I151)</f>
        <v>8</v>
      </c>
      <c r="L151">
        <f>IF(groupAttr!J151=0,"",groupAttr!J151)</f>
        <v>5</v>
      </c>
      <c r="M151">
        <f>IF(groupAttr!K151=0,"",groupAttr!K151)</f>
        <v>5</v>
      </c>
      <c r="N151" t="str">
        <f>IF(groupAttr!L151=0,"",groupAttr!L151)</f>
        <v/>
      </c>
      <c r="O151" t="str">
        <f>IF(groupAttr!M151=0,"",groupAttr!M151)</f>
        <v/>
      </c>
      <c r="P151" t="str">
        <f>IF(groupAttr!N151=0,"",groupAttr!N151)</f>
        <v/>
      </c>
      <c r="Q151" t="str">
        <f>IF(groupAttr!O151=0,"",groupAttr!O151)</f>
        <v/>
      </c>
      <c r="R151" t="str">
        <f>IF(groupAttr!P151=0,"",groupAttr!P151)</f>
        <v/>
      </c>
      <c r="S151" t="str">
        <f>IF(groupAttr!Q151=0,"",groupAttr!Q151)</f>
        <v/>
      </c>
      <c r="T151" t="str">
        <f>IF(groupAttr!R151=0,"",groupAttr!R151)</f>
        <v/>
      </c>
      <c r="U151" t="str">
        <f>IF(groupAttr!S151=0,"",groupAttr!S151)</f>
        <v/>
      </c>
      <c r="V151" t="str">
        <f>IF(groupAttr!T151=0,"",groupAttr!T151)</f>
        <v/>
      </c>
      <c r="W151" t="str">
        <f>IF(groupAttr!U151=0,"",groupAttr!U151)</f>
        <v/>
      </c>
      <c r="X151" t="str">
        <f>IF(groupAttr!V151=0,"",groupAttr!V151)</f>
        <v/>
      </c>
      <c r="Y151" t="str">
        <f>IF(groupAttr!W151=0,"",groupAttr!W151)</f>
        <v/>
      </c>
      <c r="Z151" t="str">
        <f>IF(groupAttr!X151=0,"",groupAttr!X151)</f>
        <v/>
      </c>
      <c r="AA151" t="str">
        <f>IF(groupAttr!Y151=0,"",groupAttr!Y151)</f>
        <v/>
      </c>
      <c r="AB151" t="str">
        <f>IF(groupAttr!Z151=0,"",groupAttr!Z151)</f>
        <v/>
      </c>
      <c r="AC151" t="str">
        <f>IF(groupAttr!AA151=0,"",groupAttr!AA151)</f>
        <v/>
      </c>
      <c r="AD151" t="str">
        <f>IF(groupAttr!AB151=0,"",groupAttr!AB151)</f>
        <v/>
      </c>
      <c r="AE151" t="str">
        <f>IF(groupAttr!AC151=0,"",groupAttr!AC151)</f>
        <v/>
      </c>
      <c r="AF151" t="str">
        <f>IF(groupAttr!AD151=0,"",groupAttr!AD151)</f>
        <v/>
      </c>
      <c r="AG151" t="str">
        <f>IF(groupAttr!AE151=0,"",groupAttr!AE151)</f>
        <v/>
      </c>
      <c r="AH151" t="str">
        <f>IF(groupAttr!AF151=0,"",groupAttr!AF151)</f>
        <v/>
      </c>
      <c r="AI151" t="str">
        <f>IF(groupAttr!AG151=0,"",groupAttr!AG151)</f>
        <v/>
      </c>
      <c r="AJ151" t="str">
        <f>IF(groupAttr!AH151=0,"",groupAttr!AH151)</f>
        <v/>
      </c>
      <c r="AK151" t="str">
        <f>IF(groupAttr!AI151=0,"",groupAttr!AI151)</f>
        <v/>
      </c>
      <c r="AL151" t="str">
        <f>IF(groupAttr!AJ151=0,"",groupAttr!AJ151)</f>
        <v/>
      </c>
      <c r="AM151" t="str">
        <f>IF(groupAttr!AK151=0,"",groupAttr!AK151)</f>
        <v/>
      </c>
      <c r="AN151" t="str">
        <f>IF(groupAttr!AL151=0,"",groupAttr!AL151)</f>
        <v/>
      </c>
      <c r="AO151" t="str">
        <f>IF(groupAttr!AM151=0,"",groupAttr!AM151)</f>
        <v/>
      </c>
      <c r="AP151" t="str">
        <f>IF(groupAttr!AN151=0,"",groupAttr!AN151)</f>
        <v/>
      </c>
      <c r="AQ151" t="str">
        <f>IF(groupAttr!AO151=0,"",groupAttr!AO151)</f>
        <v/>
      </c>
      <c r="AR151" t="str">
        <f>IF(groupAttr!AP151=0,"",groupAttr!AP151)</f>
        <v/>
      </c>
      <c r="AS151" t="str">
        <f>IF(groupAttr!AQ151=0,"",groupAttr!AQ151)</f>
        <v/>
      </c>
      <c r="AT151" t="str">
        <f>IF(groupAttr!AR151=0,"",groupAttr!AR151)</f>
        <v/>
      </c>
      <c r="AU151" t="str">
        <f>IF(groupAttr!AS151=0,"",groupAttr!AS151)</f>
        <v/>
      </c>
      <c r="AV151" t="str">
        <f>IF(groupAttr!AT151=0,"",groupAttr!AT151)</f>
        <v/>
      </c>
      <c r="AW151" t="str">
        <f>IF(groupAttr!AU151=0,"",groupAttr!AU151)</f>
        <v/>
      </c>
      <c r="AX151" t="str">
        <f>IF(groupAttr!AV151=0,"",groupAttr!AV151)</f>
        <v/>
      </c>
      <c r="AY151" t="str">
        <f>IF(groupAttr!AW151=0,"",groupAttr!AW151)</f>
        <v/>
      </c>
      <c r="AZ151" t="str">
        <f>IF(groupAttr!AX151=0,"",groupAttr!AX151)</f>
        <v/>
      </c>
      <c r="BA151" t="str">
        <f>IF(groupAttr!AY151=0,"",groupAttr!AY151)</f>
        <v/>
      </c>
      <c r="BB151" t="str">
        <f>IF(groupAttr!AZ151=0,"",groupAttr!AZ151)</f>
        <v/>
      </c>
      <c r="BC151" t="str">
        <f>IF(groupAttr!BA151=0,"",groupAttr!BA151)</f>
        <v/>
      </c>
      <c r="BD151" t="str">
        <f>IF(groupAttr!BB151=0,"",groupAttr!BB151)</f>
        <v/>
      </c>
      <c r="BE151" t="str">
        <f>IF(groupAttr!BC151=0,"",groupAttr!BC151)</f>
        <v/>
      </c>
      <c r="BF151" t="str">
        <f>IF(groupAttr!BD151=0,"",groupAttr!BD151)</f>
        <v/>
      </c>
      <c r="BG151" t="str">
        <f>IF(groupAttr!BE151=0,"",groupAttr!BE151)</f>
        <v/>
      </c>
    </row>
    <row r="152" spans="1:59" x14ac:dyDescent="0.2">
      <c r="A152" t="str">
        <f>IF(B152=0,"", CONCATENATE("223/",groupAttr!B152,"|",groupText!V152,"|",groupText!AA152,":\-\",D152))</f>
        <v>223/神甲铸魂|1|151/(霸王战甲≮铸魂≯,云窗雾阁衣≮铸魂≯):\-\250/穿戴[1]件效果\70/获得强者的灵魂守护\70/MaxHp:    +20%\70/MaxMp:    +20%\70/物理防御: +8%\70/魔法防御: +5%\</v>
      </c>
      <c r="B152">
        <f>groupAttr!A152</f>
        <v>193</v>
      </c>
      <c r="C152" t="str">
        <f>groupAttr!B152</f>
        <v>神甲铸魂</v>
      </c>
      <c r="D152" t="str">
        <f>"250/穿戴["&amp;groupAttr!C152&amp;"]件效果\" &amp;E152</f>
        <v>250/穿戴[1]件效果\70/获得强者的灵魂守护\70/MaxHp:    +20%\70/MaxMp:    +20%\70/物理防御: +8%\70/魔法防御: +5%\</v>
      </c>
      <c r="E152" t="s">
        <v>2046</v>
      </c>
      <c r="F152">
        <f>IF(groupAttr!D152=0,"",groupAttr!D152)</f>
        <v>20</v>
      </c>
      <c r="G152">
        <f>IF(groupAttr!E152=0,"",groupAttr!E152)</f>
        <v>20</v>
      </c>
      <c r="H152" t="str">
        <f>IF(groupAttr!F152=0,"",groupAttr!F152)</f>
        <v/>
      </c>
      <c r="I152" t="str">
        <f>IF(groupAttr!G152=0,"",groupAttr!G152)</f>
        <v/>
      </c>
      <c r="J152">
        <f>IF(groupAttr!H152=0,"",groupAttr!H152)</f>
        <v>8</v>
      </c>
      <c r="K152">
        <f>IF(groupAttr!I152=0,"",groupAttr!I152)</f>
        <v>8</v>
      </c>
      <c r="L152">
        <f>IF(groupAttr!J152=0,"",groupAttr!J152)</f>
        <v>5</v>
      </c>
      <c r="M152">
        <f>IF(groupAttr!K152=0,"",groupAttr!K152)</f>
        <v>5</v>
      </c>
      <c r="N152" t="str">
        <f>IF(groupAttr!L152=0,"",groupAttr!L152)</f>
        <v/>
      </c>
      <c r="O152" t="str">
        <f>IF(groupAttr!M152=0,"",groupAttr!M152)</f>
        <v/>
      </c>
      <c r="P152" t="str">
        <f>IF(groupAttr!N152=0,"",groupAttr!N152)</f>
        <v/>
      </c>
      <c r="Q152" t="str">
        <f>IF(groupAttr!O152=0,"",groupAttr!O152)</f>
        <v/>
      </c>
      <c r="R152" t="str">
        <f>IF(groupAttr!P152=0,"",groupAttr!P152)</f>
        <v/>
      </c>
      <c r="S152" t="str">
        <f>IF(groupAttr!Q152=0,"",groupAttr!Q152)</f>
        <v/>
      </c>
      <c r="T152" t="str">
        <f>IF(groupAttr!R152=0,"",groupAttr!R152)</f>
        <v/>
      </c>
      <c r="U152" t="str">
        <f>IF(groupAttr!S152=0,"",groupAttr!S152)</f>
        <v/>
      </c>
      <c r="V152" t="str">
        <f>IF(groupAttr!T152=0,"",groupAttr!T152)</f>
        <v/>
      </c>
      <c r="W152" t="str">
        <f>IF(groupAttr!U152=0,"",groupAttr!U152)</f>
        <v/>
      </c>
      <c r="X152" t="str">
        <f>IF(groupAttr!V152=0,"",groupAttr!V152)</f>
        <v/>
      </c>
      <c r="Y152" t="str">
        <f>IF(groupAttr!W152=0,"",groupAttr!W152)</f>
        <v/>
      </c>
      <c r="Z152" t="str">
        <f>IF(groupAttr!X152=0,"",groupAttr!X152)</f>
        <v/>
      </c>
      <c r="AA152" t="str">
        <f>IF(groupAttr!Y152=0,"",groupAttr!Y152)</f>
        <v/>
      </c>
      <c r="AB152" t="str">
        <f>IF(groupAttr!Z152=0,"",groupAttr!Z152)</f>
        <v/>
      </c>
      <c r="AC152" t="str">
        <f>IF(groupAttr!AA152=0,"",groupAttr!AA152)</f>
        <v/>
      </c>
      <c r="AD152" t="str">
        <f>IF(groupAttr!AB152=0,"",groupAttr!AB152)</f>
        <v/>
      </c>
      <c r="AE152" t="str">
        <f>IF(groupAttr!AC152=0,"",groupAttr!AC152)</f>
        <v/>
      </c>
      <c r="AF152" t="str">
        <f>IF(groupAttr!AD152=0,"",groupAttr!AD152)</f>
        <v/>
      </c>
      <c r="AG152" t="str">
        <f>IF(groupAttr!AE152=0,"",groupAttr!AE152)</f>
        <v/>
      </c>
      <c r="AH152" t="str">
        <f>IF(groupAttr!AF152=0,"",groupAttr!AF152)</f>
        <v/>
      </c>
      <c r="AI152" t="str">
        <f>IF(groupAttr!AG152=0,"",groupAttr!AG152)</f>
        <v/>
      </c>
      <c r="AJ152" t="str">
        <f>IF(groupAttr!AH152=0,"",groupAttr!AH152)</f>
        <v/>
      </c>
      <c r="AK152" t="str">
        <f>IF(groupAttr!AI152=0,"",groupAttr!AI152)</f>
        <v/>
      </c>
      <c r="AL152" t="str">
        <f>IF(groupAttr!AJ152=0,"",groupAttr!AJ152)</f>
        <v/>
      </c>
      <c r="AM152" t="str">
        <f>IF(groupAttr!AK152=0,"",groupAttr!AK152)</f>
        <v/>
      </c>
      <c r="AN152" t="str">
        <f>IF(groupAttr!AL152=0,"",groupAttr!AL152)</f>
        <v/>
      </c>
      <c r="AO152" t="str">
        <f>IF(groupAttr!AM152=0,"",groupAttr!AM152)</f>
        <v/>
      </c>
      <c r="AP152" t="str">
        <f>IF(groupAttr!AN152=0,"",groupAttr!AN152)</f>
        <v/>
      </c>
      <c r="AQ152" t="str">
        <f>IF(groupAttr!AO152=0,"",groupAttr!AO152)</f>
        <v/>
      </c>
      <c r="AR152" t="str">
        <f>IF(groupAttr!AP152=0,"",groupAttr!AP152)</f>
        <v/>
      </c>
      <c r="AS152" t="str">
        <f>IF(groupAttr!AQ152=0,"",groupAttr!AQ152)</f>
        <v/>
      </c>
      <c r="AT152" t="str">
        <f>IF(groupAttr!AR152=0,"",groupAttr!AR152)</f>
        <v/>
      </c>
      <c r="AU152" t="str">
        <f>IF(groupAttr!AS152=0,"",groupAttr!AS152)</f>
        <v/>
      </c>
      <c r="AV152" t="str">
        <f>IF(groupAttr!AT152=0,"",groupAttr!AT152)</f>
        <v/>
      </c>
      <c r="AW152" t="str">
        <f>IF(groupAttr!AU152=0,"",groupAttr!AU152)</f>
        <v/>
      </c>
      <c r="AX152" t="str">
        <f>IF(groupAttr!AV152=0,"",groupAttr!AV152)</f>
        <v/>
      </c>
      <c r="AY152" t="str">
        <f>IF(groupAttr!AW152=0,"",groupAttr!AW152)</f>
        <v/>
      </c>
      <c r="AZ152" t="str">
        <f>IF(groupAttr!AX152=0,"",groupAttr!AX152)</f>
        <v/>
      </c>
      <c r="BA152" t="str">
        <f>IF(groupAttr!AY152=0,"",groupAttr!AY152)</f>
        <v/>
      </c>
      <c r="BB152" t="str">
        <f>IF(groupAttr!AZ152=0,"",groupAttr!AZ152)</f>
        <v/>
      </c>
      <c r="BC152" t="str">
        <f>IF(groupAttr!BA152=0,"",groupAttr!BA152)</f>
        <v/>
      </c>
      <c r="BD152" t="str">
        <f>IF(groupAttr!BB152=0,"",groupAttr!BB152)</f>
        <v/>
      </c>
      <c r="BE152" t="str">
        <f>IF(groupAttr!BC152=0,"",groupAttr!BC152)</f>
        <v/>
      </c>
      <c r="BF152" t="str">
        <f>IF(groupAttr!BD152=0,"",groupAttr!BD152)</f>
        <v/>
      </c>
      <c r="BG152" t="str">
        <f>IF(groupAttr!BE152=0,"",groupAttr!BE152)</f>
        <v/>
      </c>
    </row>
    <row r="153" spans="1:59" x14ac:dyDescent="0.2">
      <c r="A153" t="str">
        <f>IF(B153=0,"", CONCATENATE("223/",groupAttr!B153,"|",groupText!V153,"|",groupText!AA153,":\-\",D153))</f>
        <v>223/神甲铸魂|1|151/(金丝战袍≮铸魂≯,灯院霜衣≮铸魂≯):\-\250/穿戴[1]件效果\70/获得强者的灵魂守护\70/MaxHp:    +20%\70/MaxMp:    +20%\70/物理防御: +8%\70/魔法防御: +5%\</v>
      </c>
      <c r="B153">
        <f>groupAttr!A153</f>
        <v>194</v>
      </c>
      <c r="C153" t="str">
        <f>groupAttr!B153</f>
        <v>神甲铸魂</v>
      </c>
      <c r="D153" t="str">
        <f>"250/穿戴["&amp;groupAttr!C153&amp;"]件效果\" &amp;E153</f>
        <v>250/穿戴[1]件效果\70/获得强者的灵魂守护\70/MaxHp:    +20%\70/MaxMp:    +20%\70/物理防御: +8%\70/魔法防御: +5%\</v>
      </c>
      <c r="E153" t="s">
        <v>2046</v>
      </c>
      <c r="F153">
        <f>IF(groupAttr!D153=0,"",groupAttr!D153)</f>
        <v>20</v>
      </c>
      <c r="G153">
        <f>IF(groupAttr!E153=0,"",groupAttr!E153)</f>
        <v>20</v>
      </c>
      <c r="H153" t="str">
        <f>IF(groupAttr!F153=0,"",groupAttr!F153)</f>
        <v/>
      </c>
      <c r="I153" t="str">
        <f>IF(groupAttr!G153=0,"",groupAttr!G153)</f>
        <v/>
      </c>
      <c r="J153">
        <f>IF(groupAttr!H153=0,"",groupAttr!H153)</f>
        <v>8</v>
      </c>
      <c r="K153">
        <f>IF(groupAttr!I153=0,"",groupAttr!I153)</f>
        <v>8</v>
      </c>
      <c r="L153">
        <f>IF(groupAttr!J153=0,"",groupAttr!J153)</f>
        <v>5</v>
      </c>
      <c r="M153">
        <f>IF(groupAttr!K153=0,"",groupAttr!K153)</f>
        <v>5</v>
      </c>
      <c r="N153" t="str">
        <f>IF(groupAttr!L153=0,"",groupAttr!L153)</f>
        <v/>
      </c>
      <c r="O153" t="str">
        <f>IF(groupAttr!M153=0,"",groupAttr!M153)</f>
        <v/>
      </c>
      <c r="P153" t="str">
        <f>IF(groupAttr!N153=0,"",groupAttr!N153)</f>
        <v/>
      </c>
      <c r="Q153" t="str">
        <f>IF(groupAttr!O153=0,"",groupAttr!O153)</f>
        <v/>
      </c>
      <c r="R153" t="str">
        <f>IF(groupAttr!P153=0,"",groupAttr!P153)</f>
        <v/>
      </c>
      <c r="S153" t="str">
        <f>IF(groupAttr!Q153=0,"",groupAttr!Q153)</f>
        <v/>
      </c>
      <c r="T153" t="str">
        <f>IF(groupAttr!R153=0,"",groupAttr!R153)</f>
        <v/>
      </c>
      <c r="U153" t="str">
        <f>IF(groupAttr!S153=0,"",groupAttr!S153)</f>
        <v/>
      </c>
      <c r="V153" t="str">
        <f>IF(groupAttr!T153=0,"",groupAttr!T153)</f>
        <v/>
      </c>
      <c r="W153" t="str">
        <f>IF(groupAttr!U153=0,"",groupAttr!U153)</f>
        <v/>
      </c>
      <c r="X153" t="str">
        <f>IF(groupAttr!V153=0,"",groupAttr!V153)</f>
        <v/>
      </c>
      <c r="Y153" t="str">
        <f>IF(groupAttr!W153=0,"",groupAttr!W153)</f>
        <v/>
      </c>
      <c r="Z153" t="str">
        <f>IF(groupAttr!X153=0,"",groupAttr!X153)</f>
        <v/>
      </c>
      <c r="AA153" t="str">
        <f>IF(groupAttr!Y153=0,"",groupAttr!Y153)</f>
        <v/>
      </c>
      <c r="AB153" t="str">
        <f>IF(groupAttr!Z153=0,"",groupAttr!Z153)</f>
        <v/>
      </c>
      <c r="AC153" t="str">
        <f>IF(groupAttr!AA153=0,"",groupAttr!AA153)</f>
        <v/>
      </c>
      <c r="AD153" t="str">
        <f>IF(groupAttr!AB153=0,"",groupAttr!AB153)</f>
        <v/>
      </c>
      <c r="AE153" t="str">
        <f>IF(groupAttr!AC153=0,"",groupAttr!AC153)</f>
        <v/>
      </c>
      <c r="AF153" t="str">
        <f>IF(groupAttr!AD153=0,"",groupAttr!AD153)</f>
        <v/>
      </c>
      <c r="AG153" t="str">
        <f>IF(groupAttr!AE153=0,"",groupAttr!AE153)</f>
        <v/>
      </c>
      <c r="AH153" t="str">
        <f>IF(groupAttr!AF153=0,"",groupAttr!AF153)</f>
        <v/>
      </c>
      <c r="AI153" t="str">
        <f>IF(groupAttr!AG153=0,"",groupAttr!AG153)</f>
        <v/>
      </c>
      <c r="AJ153" t="str">
        <f>IF(groupAttr!AH153=0,"",groupAttr!AH153)</f>
        <v/>
      </c>
      <c r="AK153" t="str">
        <f>IF(groupAttr!AI153=0,"",groupAttr!AI153)</f>
        <v/>
      </c>
      <c r="AL153" t="str">
        <f>IF(groupAttr!AJ153=0,"",groupAttr!AJ153)</f>
        <v/>
      </c>
      <c r="AM153" t="str">
        <f>IF(groupAttr!AK153=0,"",groupAttr!AK153)</f>
        <v/>
      </c>
      <c r="AN153" t="str">
        <f>IF(groupAttr!AL153=0,"",groupAttr!AL153)</f>
        <v/>
      </c>
      <c r="AO153" t="str">
        <f>IF(groupAttr!AM153=0,"",groupAttr!AM153)</f>
        <v/>
      </c>
      <c r="AP153" t="str">
        <f>IF(groupAttr!AN153=0,"",groupAttr!AN153)</f>
        <v/>
      </c>
      <c r="AQ153" t="str">
        <f>IF(groupAttr!AO153=0,"",groupAttr!AO153)</f>
        <v/>
      </c>
      <c r="AR153" t="str">
        <f>IF(groupAttr!AP153=0,"",groupAttr!AP153)</f>
        <v/>
      </c>
      <c r="AS153" t="str">
        <f>IF(groupAttr!AQ153=0,"",groupAttr!AQ153)</f>
        <v/>
      </c>
      <c r="AT153" t="str">
        <f>IF(groupAttr!AR153=0,"",groupAttr!AR153)</f>
        <v/>
      </c>
      <c r="AU153" t="str">
        <f>IF(groupAttr!AS153=0,"",groupAttr!AS153)</f>
        <v/>
      </c>
      <c r="AV153" t="str">
        <f>IF(groupAttr!AT153=0,"",groupAttr!AT153)</f>
        <v/>
      </c>
      <c r="AW153" t="str">
        <f>IF(groupAttr!AU153=0,"",groupAttr!AU153)</f>
        <v/>
      </c>
      <c r="AX153" t="str">
        <f>IF(groupAttr!AV153=0,"",groupAttr!AV153)</f>
        <v/>
      </c>
      <c r="AY153" t="str">
        <f>IF(groupAttr!AW153=0,"",groupAttr!AW153)</f>
        <v/>
      </c>
      <c r="AZ153" t="str">
        <f>IF(groupAttr!AX153=0,"",groupAttr!AX153)</f>
        <v/>
      </c>
      <c r="BA153" t="str">
        <f>IF(groupAttr!AY153=0,"",groupAttr!AY153)</f>
        <v/>
      </c>
      <c r="BB153" t="str">
        <f>IF(groupAttr!AZ153=0,"",groupAttr!AZ153)</f>
        <v/>
      </c>
      <c r="BC153" t="str">
        <f>IF(groupAttr!BA153=0,"",groupAttr!BA153)</f>
        <v/>
      </c>
      <c r="BD153" t="str">
        <f>IF(groupAttr!BB153=0,"",groupAttr!BB153)</f>
        <v/>
      </c>
      <c r="BE153" t="str">
        <f>IF(groupAttr!BC153=0,"",groupAttr!BC153)</f>
        <v/>
      </c>
      <c r="BF153" t="str">
        <f>IF(groupAttr!BD153=0,"",groupAttr!BD153)</f>
        <v/>
      </c>
      <c r="BG153" t="str">
        <f>IF(groupAttr!BE153=0,"",groupAttr!BE153)</f>
        <v/>
      </c>
    </row>
    <row r="154" spans="1:59" x14ac:dyDescent="0.2">
      <c r="A154" t="str">
        <f>IF(B154=0,"", CONCATENATE("223/",groupAttr!B154,"|",groupText!V154,"|",groupText!AA154,":\-\",D154))</f>
        <v>223/神甲铸魂|1|151/(醉吟葬龙袍≮铸魂≯,月浦蟒衣≮铸魂≯):\-\250/穿戴[1]件效果\70/获得强者的灵魂守护\70/MaxHp:    +20%\70/MaxMp:    +20%\70/物理防御: +8%\70/魔法防御: +5%\</v>
      </c>
      <c r="B154">
        <f>groupAttr!A154</f>
        <v>195</v>
      </c>
      <c r="C154" t="str">
        <f>groupAttr!B154</f>
        <v>神甲铸魂</v>
      </c>
      <c r="D154" t="str">
        <f>"250/穿戴["&amp;groupAttr!C154&amp;"]件效果\" &amp;E154</f>
        <v>250/穿戴[1]件效果\70/获得强者的灵魂守护\70/MaxHp:    +20%\70/MaxMp:    +20%\70/物理防御: +8%\70/魔法防御: +5%\</v>
      </c>
      <c r="E154" t="s">
        <v>2046</v>
      </c>
      <c r="F154">
        <f>IF(groupAttr!D154=0,"",groupAttr!D154)</f>
        <v>20</v>
      </c>
      <c r="G154">
        <f>IF(groupAttr!E154=0,"",groupAttr!E154)</f>
        <v>20</v>
      </c>
      <c r="H154" t="str">
        <f>IF(groupAttr!F154=0,"",groupAttr!F154)</f>
        <v/>
      </c>
      <c r="I154" t="str">
        <f>IF(groupAttr!G154=0,"",groupAttr!G154)</f>
        <v/>
      </c>
      <c r="J154">
        <f>IF(groupAttr!H154=0,"",groupAttr!H154)</f>
        <v>8</v>
      </c>
      <c r="K154">
        <f>IF(groupAttr!I154=0,"",groupAttr!I154)</f>
        <v>8</v>
      </c>
      <c r="L154">
        <f>IF(groupAttr!J154=0,"",groupAttr!J154)</f>
        <v>5</v>
      </c>
      <c r="M154">
        <f>IF(groupAttr!K154=0,"",groupAttr!K154)</f>
        <v>5</v>
      </c>
      <c r="N154" t="str">
        <f>IF(groupAttr!L154=0,"",groupAttr!L154)</f>
        <v/>
      </c>
      <c r="O154" t="str">
        <f>IF(groupAttr!M154=0,"",groupAttr!M154)</f>
        <v/>
      </c>
      <c r="P154" t="str">
        <f>IF(groupAttr!N154=0,"",groupAttr!N154)</f>
        <v/>
      </c>
      <c r="Q154" t="str">
        <f>IF(groupAttr!O154=0,"",groupAttr!O154)</f>
        <v/>
      </c>
      <c r="R154" t="str">
        <f>IF(groupAttr!P154=0,"",groupAttr!P154)</f>
        <v/>
      </c>
      <c r="S154" t="str">
        <f>IF(groupAttr!Q154=0,"",groupAttr!Q154)</f>
        <v/>
      </c>
      <c r="T154" t="str">
        <f>IF(groupAttr!R154=0,"",groupAttr!R154)</f>
        <v/>
      </c>
      <c r="U154" t="str">
        <f>IF(groupAttr!S154=0,"",groupAttr!S154)</f>
        <v/>
      </c>
      <c r="V154" t="str">
        <f>IF(groupAttr!T154=0,"",groupAttr!T154)</f>
        <v/>
      </c>
      <c r="W154" t="str">
        <f>IF(groupAttr!U154=0,"",groupAttr!U154)</f>
        <v/>
      </c>
      <c r="X154" t="str">
        <f>IF(groupAttr!V154=0,"",groupAttr!V154)</f>
        <v/>
      </c>
      <c r="Y154" t="str">
        <f>IF(groupAttr!W154=0,"",groupAttr!W154)</f>
        <v/>
      </c>
      <c r="Z154" t="str">
        <f>IF(groupAttr!X154=0,"",groupAttr!X154)</f>
        <v/>
      </c>
      <c r="AA154" t="str">
        <f>IF(groupAttr!Y154=0,"",groupAttr!Y154)</f>
        <v/>
      </c>
      <c r="AB154" t="str">
        <f>IF(groupAttr!Z154=0,"",groupAttr!Z154)</f>
        <v/>
      </c>
      <c r="AC154" t="str">
        <f>IF(groupAttr!AA154=0,"",groupAttr!AA154)</f>
        <v/>
      </c>
      <c r="AD154" t="str">
        <f>IF(groupAttr!AB154=0,"",groupAttr!AB154)</f>
        <v/>
      </c>
      <c r="AE154" t="str">
        <f>IF(groupAttr!AC154=0,"",groupAttr!AC154)</f>
        <v/>
      </c>
      <c r="AF154" t="str">
        <f>IF(groupAttr!AD154=0,"",groupAttr!AD154)</f>
        <v/>
      </c>
      <c r="AG154" t="str">
        <f>IF(groupAttr!AE154=0,"",groupAttr!AE154)</f>
        <v/>
      </c>
      <c r="AH154" t="str">
        <f>IF(groupAttr!AF154=0,"",groupAttr!AF154)</f>
        <v/>
      </c>
      <c r="AI154" t="str">
        <f>IF(groupAttr!AG154=0,"",groupAttr!AG154)</f>
        <v/>
      </c>
      <c r="AJ154" t="str">
        <f>IF(groupAttr!AH154=0,"",groupAttr!AH154)</f>
        <v/>
      </c>
      <c r="AK154" t="str">
        <f>IF(groupAttr!AI154=0,"",groupAttr!AI154)</f>
        <v/>
      </c>
      <c r="AL154" t="str">
        <f>IF(groupAttr!AJ154=0,"",groupAttr!AJ154)</f>
        <v/>
      </c>
      <c r="AM154" t="str">
        <f>IF(groupAttr!AK154=0,"",groupAttr!AK154)</f>
        <v/>
      </c>
      <c r="AN154" t="str">
        <f>IF(groupAttr!AL154=0,"",groupAttr!AL154)</f>
        <v/>
      </c>
      <c r="AO154" t="str">
        <f>IF(groupAttr!AM154=0,"",groupAttr!AM154)</f>
        <v/>
      </c>
      <c r="AP154" t="str">
        <f>IF(groupAttr!AN154=0,"",groupAttr!AN154)</f>
        <v/>
      </c>
      <c r="AQ154" t="str">
        <f>IF(groupAttr!AO154=0,"",groupAttr!AO154)</f>
        <v/>
      </c>
      <c r="AR154" t="str">
        <f>IF(groupAttr!AP154=0,"",groupAttr!AP154)</f>
        <v/>
      </c>
      <c r="AS154" t="str">
        <f>IF(groupAttr!AQ154=0,"",groupAttr!AQ154)</f>
        <v/>
      </c>
      <c r="AT154" t="str">
        <f>IF(groupAttr!AR154=0,"",groupAttr!AR154)</f>
        <v/>
      </c>
      <c r="AU154" t="str">
        <f>IF(groupAttr!AS154=0,"",groupAttr!AS154)</f>
        <v/>
      </c>
      <c r="AV154" t="str">
        <f>IF(groupAttr!AT154=0,"",groupAttr!AT154)</f>
        <v/>
      </c>
      <c r="AW154" t="str">
        <f>IF(groupAttr!AU154=0,"",groupAttr!AU154)</f>
        <v/>
      </c>
      <c r="AX154" t="str">
        <f>IF(groupAttr!AV154=0,"",groupAttr!AV154)</f>
        <v/>
      </c>
      <c r="AY154" t="str">
        <f>IF(groupAttr!AW154=0,"",groupAttr!AW154)</f>
        <v/>
      </c>
      <c r="AZ154" t="str">
        <f>IF(groupAttr!AX154=0,"",groupAttr!AX154)</f>
        <v/>
      </c>
      <c r="BA154" t="str">
        <f>IF(groupAttr!AY154=0,"",groupAttr!AY154)</f>
        <v/>
      </c>
      <c r="BB154" t="str">
        <f>IF(groupAttr!AZ154=0,"",groupAttr!AZ154)</f>
        <v/>
      </c>
      <c r="BC154" t="str">
        <f>IF(groupAttr!BA154=0,"",groupAttr!BA154)</f>
        <v/>
      </c>
      <c r="BD154" t="str">
        <f>IF(groupAttr!BB154=0,"",groupAttr!BB154)</f>
        <v/>
      </c>
      <c r="BE154" t="str">
        <f>IF(groupAttr!BC154=0,"",groupAttr!BC154)</f>
        <v/>
      </c>
      <c r="BF154" t="str">
        <f>IF(groupAttr!BD154=0,"",groupAttr!BD154)</f>
        <v/>
      </c>
      <c r="BG154" t="str">
        <f>IF(groupAttr!BE154=0,"",groupAttr!BE154)</f>
        <v/>
      </c>
    </row>
    <row r="155" spans="1:59" x14ac:dyDescent="0.2">
      <c r="A155" t="str">
        <f>IF(B155=0,"", CONCATENATE("223/",groupAttr!B155,"|",groupText!V155,"|",groupText!AA155,":\-\",D155))</f>
        <v>223/神甲铸魂|1|151/(柳神九烈甲≮铸魂≯,涛澜禅衣≮铸魂≯):\-\250/穿戴[1]件效果\70/获得强者的灵魂守护\70/MaxHp:    +20%\70/MaxMp:    +20%\70/物理防御: +8%\70/魔法防御: +5%\</v>
      </c>
      <c r="B155">
        <f>groupAttr!A155</f>
        <v>196</v>
      </c>
      <c r="C155" t="str">
        <f>groupAttr!B155</f>
        <v>神甲铸魂</v>
      </c>
      <c r="D155" t="str">
        <f>"250/穿戴["&amp;groupAttr!C155&amp;"]件效果\" &amp;E155</f>
        <v>250/穿戴[1]件效果\70/获得强者的灵魂守护\70/MaxHp:    +20%\70/MaxMp:    +20%\70/物理防御: +8%\70/魔法防御: +5%\</v>
      </c>
      <c r="E155" t="s">
        <v>2046</v>
      </c>
      <c r="F155">
        <f>IF(groupAttr!D155=0,"",groupAttr!D155)</f>
        <v>20</v>
      </c>
      <c r="G155">
        <f>IF(groupAttr!E155=0,"",groupAttr!E155)</f>
        <v>20</v>
      </c>
      <c r="H155" t="str">
        <f>IF(groupAttr!F155=0,"",groupAttr!F155)</f>
        <v/>
      </c>
      <c r="I155" t="str">
        <f>IF(groupAttr!G155=0,"",groupAttr!G155)</f>
        <v/>
      </c>
      <c r="J155">
        <f>IF(groupAttr!H155=0,"",groupAttr!H155)</f>
        <v>8</v>
      </c>
      <c r="K155">
        <f>IF(groupAttr!I155=0,"",groupAttr!I155)</f>
        <v>8</v>
      </c>
      <c r="L155">
        <f>IF(groupAttr!J155=0,"",groupAttr!J155)</f>
        <v>5</v>
      </c>
      <c r="M155">
        <f>IF(groupAttr!K155=0,"",groupAttr!K155)</f>
        <v>5</v>
      </c>
      <c r="N155" t="str">
        <f>IF(groupAttr!L155=0,"",groupAttr!L155)</f>
        <v/>
      </c>
      <c r="O155" t="str">
        <f>IF(groupAttr!M155=0,"",groupAttr!M155)</f>
        <v/>
      </c>
      <c r="P155" t="str">
        <f>IF(groupAttr!N155=0,"",groupAttr!N155)</f>
        <v/>
      </c>
      <c r="Q155" t="str">
        <f>IF(groupAttr!O155=0,"",groupAttr!O155)</f>
        <v/>
      </c>
      <c r="R155" t="str">
        <f>IF(groupAttr!P155=0,"",groupAttr!P155)</f>
        <v/>
      </c>
      <c r="S155" t="str">
        <f>IF(groupAttr!Q155=0,"",groupAttr!Q155)</f>
        <v/>
      </c>
      <c r="T155" t="str">
        <f>IF(groupAttr!R155=0,"",groupAttr!R155)</f>
        <v/>
      </c>
      <c r="U155" t="str">
        <f>IF(groupAttr!S155=0,"",groupAttr!S155)</f>
        <v/>
      </c>
      <c r="V155" t="str">
        <f>IF(groupAttr!T155=0,"",groupAttr!T155)</f>
        <v/>
      </c>
      <c r="W155" t="str">
        <f>IF(groupAttr!U155=0,"",groupAttr!U155)</f>
        <v/>
      </c>
      <c r="X155" t="str">
        <f>IF(groupAttr!V155=0,"",groupAttr!V155)</f>
        <v/>
      </c>
      <c r="Y155" t="str">
        <f>IF(groupAttr!W155=0,"",groupAttr!W155)</f>
        <v/>
      </c>
      <c r="Z155" t="str">
        <f>IF(groupAttr!X155=0,"",groupAttr!X155)</f>
        <v/>
      </c>
      <c r="AA155" t="str">
        <f>IF(groupAttr!Y155=0,"",groupAttr!Y155)</f>
        <v/>
      </c>
      <c r="AB155" t="str">
        <f>IF(groupAttr!Z155=0,"",groupAttr!Z155)</f>
        <v/>
      </c>
      <c r="AC155" t="str">
        <f>IF(groupAttr!AA155=0,"",groupAttr!AA155)</f>
        <v/>
      </c>
      <c r="AD155" t="str">
        <f>IF(groupAttr!AB155=0,"",groupAttr!AB155)</f>
        <v/>
      </c>
      <c r="AE155" t="str">
        <f>IF(groupAttr!AC155=0,"",groupAttr!AC155)</f>
        <v/>
      </c>
      <c r="AF155" t="str">
        <f>IF(groupAttr!AD155=0,"",groupAttr!AD155)</f>
        <v/>
      </c>
      <c r="AG155" t="str">
        <f>IF(groupAttr!AE155=0,"",groupAttr!AE155)</f>
        <v/>
      </c>
      <c r="AH155" t="str">
        <f>IF(groupAttr!AF155=0,"",groupAttr!AF155)</f>
        <v/>
      </c>
      <c r="AI155" t="str">
        <f>IF(groupAttr!AG155=0,"",groupAttr!AG155)</f>
        <v/>
      </c>
      <c r="AJ155" t="str">
        <f>IF(groupAttr!AH155=0,"",groupAttr!AH155)</f>
        <v/>
      </c>
      <c r="AK155" t="str">
        <f>IF(groupAttr!AI155=0,"",groupAttr!AI155)</f>
        <v/>
      </c>
      <c r="AL155" t="str">
        <f>IF(groupAttr!AJ155=0,"",groupAttr!AJ155)</f>
        <v/>
      </c>
      <c r="AM155" t="str">
        <f>IF(groupAttr!AK155=0,"",groupAttr!AK155)</f>
        <v/>
      </c>
      <c r="AN155" t="str">
        <f>IF(groupAttr!AL155=0,"",groupAttr!AL155)</f>
        <v/>
      </c>
      <c r="AO155" t="str">
        <f>IF(groupAttr!AM155=0,"",groupAttr!AM155)</f>
        <v/>
      </c>
      <c r="AP155" t="str">
        <f>IF(groupAttr!AN155=0,"",groupAttr!AN155)</f>
        <v/>
      </c>
      <c r="AQ155" t="str">
        <f>IF(groupAttr!AO155=0,"",groupAttr!AO155)</f>
        <v/>
      </c>
      <c r="AR155" t="str">
        <f>IF(groupAttr!AP155=0,"",groupAttr!AP155)</f>
        <v/>
      </c>
      <c r="AS155" t="str">
        <f>IF(groupAttr!AQ155=0,"",groupAttr!AQ155)</f>
        <v/>
      </c>
      <c r="AT155" t="str">
        <f>IF(groupAttr!AR155=0,"",groupAttr!AR155)</f>
        <v/>
      </c>
      <c r="AU155" t="str">
        <f>IF(groupAttr!AS155=0,"",groupAttr!AS155)</f>
        <v/>
      </c>
      <c r="AV155" t="str">
        <f>IF(groupAttr!AT155=0,"",groupAttr!AT155)</f>
        <v/>
      </c>
      <c r="AW155" t="str">
        <f>IF(groupAttr!AU155=0,"",groupAttr!AU155)</f>
        <v/>
      </c>
      <c r="AX155" t="str">
        <f>IF(groupAttr!AV155=0,"",groupAttr!AV155)</f>
        <v/>
      </c>
      <c r="AY155" t="str">
        <f>IF(groupAttr!AW155=0,"",groupAttr!AW155)</f>
        <v/>
      </c>
      <c r="AZ155" t="str">
        <f>IF(groupAttr!AX155=0,"",groupAttr!AX155)</f>
        <v/>
      </c>
      <c r="BA155" t="str">
        <f>IF(groupAttr!AY155=0,"",groupAttr!AY155)</f>
        <v/>
      </c>
      <c r="BB155" t="str">
        <f>IF(groupAttr!AZ155=0,"",groupAttr!AZ155)</f>
        <v/>
      </c>
      <c r="BC155" t="str">
        <f>IF(groupAttr!BA155=0,"",groupAttr!BA155)</f>
        <v/>
      </c>
      <c r="BD155" t="str">
        <f>IF(groupAttr!BB155=0,"",groupAttr!BB155)</f>
        <v/>
      </c>
      <c r="BE155" t="str">
        <f>IF(groupAttr!BC155=0,"",groupAttr!BC155)</f>
        <v/>
      </c>
      <c r="BF155" t="str">
        <f>IF(groupAttr!BD155=0,"",groupAttr!BD155)</f>
        <v/>
      </c>
      <c r="BG155" t="str">
        <f>IF(groupAttr!BE155=0,"",groupAttr!BE155)</f>
        <v/>
      </c>
    </row>
    <row r="156" spans="1:59" x14ac:dyDescent="0.2">
      <c r="A156" t="str">
        <f>IF(B156=0,"", CONCATENATE("223/",groupAttr!B156,"|",groupText!V156,"|",groupText!AA156,":\-\",D156))</f>
        <v>223/神甲铸魂|1|151/(东溟战袍≮铸魂≯,影藏玉衣≮铸魂≯):\-\250/穿戴[1]件效果\70/获得强者的灵魂守护\70/MaxHp:    +20%\70/MaxMp:    +20%\70/物理防御: +8%\70/魔法防御: +5%\</v>
      </c>
      <c r="B156">
        <f>groupAttr!A156</f>
        <v>197</v>
      </c>
      <c r="C156" t="str">
        <f>groupAttr!B156</f>
        <v>神甲铸魂</v>
      </c>
      <c r="D156" t="str">
        <f>"250/穿戴["&amp;groupAttr!C156&amp;"]件效果\" &amp;E156</f>
        <v>250/穿戴[1]件效果\70/获得强者的灵魂守护\70/MaxHp:    +20%\70/MaxMp:    +20%\70/物理防御: +8%\70/魔法防御: +5%\</v>
      </c>
      <c r="E156" t="s">
        <v>2046</v>
      </c>
      <c r="F156">
        <f>IF(groupAttr!D156=0,"",groupAttr!D156)</f>
        <v>20</v>
      </c>
      <c r="G156">
        <f>IF(groupAttr!E156=0,"",groupAttr!E156)</f>
        <v>20</v>
      </c>
      <c r="H156" t="str">
        <f>IF(groupAttr!F156=0,"",groupAttr!F156)</f>
        <v/>
      </c>
      <c r="I156" t="str">
        <f>IF(groupAttr!G156=0,"",groupAttr!G156)</f>
        <v/>
      </c>
      <c r="J156">
        <f>IF(groupAttr!H156=0,"",groupAttr!H156)</f>
        <v>8</v>
      </c>
      <c r="K156">
        <f>IF(groupAttr!I156=0,"",groupAttr!I156)</f>
        <v>8</v>
      </c>
      <c r="L156">
        <f>IF(groupAttr!J156=0,"",groupAttr!J156)</f>
        <v>5</v>
      </c>
      <c r="M156">
        <f>IF(groupAttr!K156=0,"",groupAttr!K156)</f>
        <v>5</v>
      </c>
      <c r="N156" t="str">
        <f>IF(groupAttr!L156=0,"",groupAttr!L156)</f>
        <v/>
      </c>
      <c r="O156" t="str">
        <f>IF(groupAttr!M156=0,"",groupAttr!M156)</f>
        <v/>
      </c>
      <c r="P156" t="str">
        <f>IF(groupAttr!N156=0,"",groupAttr!N156)</f>
        <v/>
      </c>
      <c r="Q156" t="str">
        <f>IF(groupAttr!O156=0,"",groupAttr!O156)</f>
        <v/>
      </c>
      <c r="R156" t="str">
        <f>IF(groupAttr!P156=0,"",groupAttr!P156)</f>
        <v/>
      </c>
      <c r="S156" t="str">
        <f>IF(groupAttr!Q156=0,"",groupAttr!Q156)</f>
        <v/>
      </c>
      <c r="T156" t="str">
        <f>IF(groupAttr!R156=0,"",groupAttr!R156)</f>
        <v/>
      </c>
      <c r="U156" t="str">
        <f>IF(groupAttr!S156=0,"",groupAttr!S156)</f>
        <v/>
      </c>
      <c r="V156" t="str">
        <f>IF(groupAttr!T156=0,"",groupAttr!T156)</f>
        <v/>
      </c>
      <c r="W156" t="str">
        <f>IF(groupAttr!U156=0,"",groupAttr!U156)</f>
        <v/>
      </c>
      <c r="X156" t="str">
        <f>IF(groupAttr!V156=0,"",groupAttr!V156)</f>
        <v/>
      </c>
      <c r="Y156" t="str">
        <f>IF(groupAttr!W156=0,"",groupAttr!W156)</f>
        <v/>
      </c>
      <c r="Z156" t="str">
        <f>IF(groupAttr!X156=0,"",groupAttr!X156)</f>
        <v/>
      </c>
      <c r="AA156" t="str">
        <f>IF(groupAttr!Y156=0,"",groupAttr!Y156)</f>
        <v/>
      </c>
      <c r="AB156" t="str">
        <f>IF(groupAttr!Z156=0,"",groupAttr!Z156)</f>
        <v/>
      </c>
      <c r="AC156" t="str">
        <f>IF(groupAttr!AA156=0,"",groupAttr!AA156)</f>
        <v/>
      </c>
      <c r="AD156" t="str">
        <f>IF(groupAttr!AB156=0,"",groupAttr!AB156)</f>
        <v/>
      </c>
      <c r="AE156" t="str">
        <f>IF(groupAttr!AC156=0,"",groupAttr!AC156)</f>
        <v/>
      </c>
      <c r="AF156" t="str">
        <f>IF(groupAttr!AD156=0,"",groupAttr!AD156)</f>
        <v/>
      </c>
      <c r="AG156" t="str">
        <f>IF(groupAttr!AE156=0,"",groupAttr!AE156)</f>
        <v/>
      </c>
      <c r="AH156" t="str">
        <f>IF(groupAttr!AF156=0,"",groupAttr!AF156)</f>
        <v/>
      </c>
      <c r="AI156" t="str">
        <f>IF(groupAttr!AG156=0,"",groupAttr!AG156)</f>
        <v/>
      </c>
      <c r="AJ156" t="str">
        <f>IF(groupAttr!AH156=0,"",groupAttr!AH156)</f>
        <v/>
      </c>
      <c r="AK156" t="str">
        <f>IF(groupAttr!AI156=0,"",groupAttr!AI156)</f>
        <v/>
      </c>
      <c r="AL156" t="str">
        <f>IF(groupAttr!AJ156=0,"",groupAttr!AJ156)</f>
        <v/>
      </c>
      <c r="AM156" t="str">
        <f>IF(groupAttr!AK156=0,"",groupAttr!AK156)</f>
        <v/>
      </c>
      <c r="AN156" t="str">
        <f>IF(groupAttr!AL156=0,"",groupAttr!AL156)</f>
        <v/>
      </c>
      <c r="AO156" t="str">
        <f>IF(groupAttr!AM156=0,"",groupAttr!AM156)</f>
        <v/>
      </c>
      <c r="AP156" t="str">
        <f>IF(groupAttr!AN156=0,"",groupAttr!AN156)</f>
        <v/>
      </c>
      <c r="AQ156" t="str">
        <f>IF(groupAttr!AO156=0,"",groupAttr!AO156)</f>
        <v/>
      </c>
      <c r="AR156" t="str">
        <f>IF(groupAttr!AP156=0,"",groupAttr!AP156)</f>
        <v/>
      </c>
      <c r="AS156" t="str">
        <f>IF(groupAttr!AQ156=0,"",groupAttr!AQ156)</f>
        <v/>
      </c>
      <c r="AT156" t="str">
        <f>IF(groupAttr!AR156=0,"",groupAttr!AR156)</f>
        <v/>
      </c>
      <c r="AU156" t="str">
        <f>IF(groupAttr!AS156=0,"",groupAttr!AS156)</f>
        <v/>
      </c>
      <c r="AV156" t="str">
        <f>IF(groupAttr!AT156=0,"",groupAttr!AT156)</f>
        <v/>
      </c>
      <c r="AW156" t="str">
        <f>IF(groupAttr!AU156=0,"",groupAttr!AU156)</f>
        <v/>
      </c>
      <c r="AX156" t="str">
        <f>IF(groupAttr!AV156=0,"",groupAttr!AV156)</f>
        <v/>
      </c>
      <c r="AY156" t="str">
        <f>IF(groupAttr!AW156=0,"",groupAttr!AW156)</f>
        <v/>
      </c>
      <c r="AZ156" t="str">
        <f>IF(groupAttr!AX156=0,"",groupAttr!AX156)</f>
        <v/>
      </c>
      <c r="BA156" t="str">
        <f>IF(groupAttr!AY156=0,"",groupAttr!AY156)</f>
        <v/>
      </c>
      <c r="BB156" t="str">
        <f>IF(groupAttr!AZ156=0,"",groupAttr!AZ156)</f>
        <v/>
      </c>
      <c r="BC156" t="str">
        <f>IF(groupAttr!BA156=0,"",groupAttr!BA156)</f>
        <v/>
      </c>
      <c r="BD156" t="str">
        <f>IF(groupAttr!BB156=0,"",groupAttr!BB156)</f>
        <v/>
      </c>
      <c r="BE156" t="str">
        <f>IF(groupAttr!BC156=0,"",groupAttr!BC156)</f>
        <v/>
      </c>
      <c r="BF156" t="str">
        <f>IF(groupAttr!BD156=0,"",groupAttr!BD156)</f>
        <v/>
      </c>
      <c r="BG156" t="str">
        <f>IF(groupAttr!BE156=0,"",groupAttr!BE156)</f>
        <v/>
      </c>
    </row>
    <row r="157" spans="1:59" x14ac:dyDescent="0.2">
      <c r="A157" t="str">
        <f>IF(B157=0,"", CONCATENATE("223/",groupAttr!B157,"|",groupText!V157,"|",groupText!AA157,":\-\",D157))</f>
        <v>223/神甲铸魂|1|151/(疏烟幽寂甲≮铸魂≯,剑舞秋月衣≮铸魂≯):\-\250/穿戴[1]件效果\70/获得强者的灵魂守护\70/MaxHp:    +20%\70/MaxMp:    +20%\70/物理防御: +8%\70/魔法防御: +5%\</v>
      </c>
      <c r="B157">
        <f>groupAttr!A157</f>
        <v>198</v>
      </c>
      <c r="C157" t="str">
        <f>groupAttr!B157</f>
        <v>神甲铸魂</v>
      </c>
      <c r="D157" t="str">
        <f>"250/穿戴["&amp;groupAttr!C157&amp;"]件效果\" &amp;E157</f>
        <v>250/穿戴[1]件效果\70/获得强者的灵魂守护\70/MaxHp:    +20%\70/MaxMp:    +20%\70/物理防御: +8%\70/魔法防御: +5%\</v>
      </c>
      <c r="E157" t="s">
        <v>2046</v>
      </c>
      <c r="F157">
        <f>IF(groupAttr!D157=0,"",groupAttr!D157)</f>
        <v>20</v>
      </c>
      <c r="G157">
        <f>IF(groupAttr!E157=0,"",groupAttr!E157)</f>
        <v>20</v>
      </c>
      <c r="H157" t="str">
        <f>IF(groupAttr!F157=0,"",groupAttr!F157)</f>
        <v/>
      </c>
      <c r="I157" t="str">
        <f>IF(groupAttr!G157=0,"",groupAttr!G157)</f>
        <v/>
      </c>
      <c r="J157">
        <f>IF(groupAttr!H157=0,"",groupAttr!H157)</f>
        <v>8</v>
      </c>
      <c r="K157">
        <f>IF(groupAttr!I157=0,"",groupAttr!I157)</f>
        <v>8</v>
      </c>
      <c r="L157">
        <f>IF(groupAttr!J157=0,"",groupAttr!J157)</f>
        <v>5</v>
      </c>
      <c r="M157">
        <f>IF(groupAttr!K157=0,"",groupAttr!K157)</f>
        <v>5</v>
      </c>
      <c r="N157" t="str">
        <f>IF(groupAttr!L157=0,"",groupAttr!L157)</f>
        <v/>
      </c>
      <c r="O157" t="str">
        <f>IF(groupAttr!M157=0,"",groupAttr!M157)</f>
        <v/>
      </c>
      <c r="P157" t="str">
        <f>IF(groupAttr!N157=0,"",groupAttr!N157)</f>
        <v/>
      </c>
      <c r="Q157" t="str">
        <f>IF(groupAttr!O157=0,"",groupAttr!O157)</f>
        <v/>
      </c>
      <c r="R157" t="str">
        <f>IF(groupAttr!P157=0,"",groupAttr!P157)</f>
        <v/>
      </c>
      <c r="S157" t="str">
        <f>IF(groupAttr!Q157=0,"",groupAttr!Q157)</f>
        <v/>
      </c>
      <c r="T157" t="str">
        <f>IF(groupAttr!R157=0,"",groupAttr!R157)</f>
        <v/>
      </c>
      <c r="U157" t="str">
        <f>IF(groupAttr!S157=0,"",groupAttr!S157)</f>
        <v/>
      </c>
      <c r="V157" t="str">
        <f>IF(groupAttr!T157=0,"",groupAttr!T157)</f>
        <v/>
      </c>
      <c r="W157" t="str">
        <f>IF(groupAttr!U157=0,"",groupAttr!U157)</f>
        <v/>
      </c>
      <c r="X157" t="str">
        <f>IF(groupAttr!V157=0,"",groupAttr!V157)</f>
        <v/>
      </c>
      <c r="Y157" t="str">
        <f>IF(groupAttr!W157=0,"",groupAttr!W157)</f>
        <v/>
      </c>
      <c r="Z157" t="str">
        <f>IF(groupAttr!X157=0,"",groupAttr!X157)</f>
        <v/>
      </c>
      <c r="AA157" t="str">
        <f>IF(groupAttr!Y157=0,"",groupAttr!Y157)</f>
        <v/>
      </c>
      <c r="AB157" t="str">
        <f>IF(groupAttr!Z157=0,"",groupAttr!Z157)</f>
        <v/>
      </c>
      <c r="AC157" t="str">
        <f>IF(groupAttr!AA157=0,"",groupAttr!AA157)</f>
        <v/>
      </c>
      <c r="AD157" t="str">
        <f>IF(groupAttr!AB157=0,"",groupAttr!AB157)</f>
        <v/>
      </c>
      <c r="AE157" t="str">
        <f>IF(groupAttr!AC157=0,"",groupAttr!AC157)</f>
        <v/>
      </c>
      <c r="AF157" t="str">
        <f>IF(groupAttr!AD157=0,"",groupAttr!AD157)</f>
        <v/>
      </c>
      <c r="AG157" t="str">
        <f>IF(groupAttr!AE157=0,"",groupAttr!AE157)</f>
        <v/>
      </c>
      <c r="AH157" t="str">
        <f>IF(groupAttr!AF157=0,"",groupAttr!AF157)</f>
        <v/>
      </c>
      <c r="AI157" t="str">
        <f>IF(groupAttr!AG157=0,"",groupAttr!AG157)</f>
        <v/>
      </c>
      <c r="AJ157" t="str">
        <f>IF(groupAttr!AH157=0,"",groupAttr!AH157)</f>
        <v/>
      </c>
      <c r="AK157" t="str">
        <f>IF(groupAttr!AI157=0,"",groupAttr!AI157)</f>
        <v/>
      </c>
      <c r="AL157" t="str">
        <f>IF(groupAttr!AJ157=0,"",groupAttr!AJ157)</f>
        <v/>
      </c>
      <c r="AM157" t="str">
        <f>IF(groupAttr!AK157=0,"",groupAttr!AK157)</f>
        <v/>
      </c>
      <c r="AN157" t="str">
        <f>IF(groupAttr!AL157=0,"",groupAttr!AL157)</f>
        <v/>
      </c>
      <c r="AO157" t="str">
        <f>IF(groupAttr!AM157=0,"",groupAttr!AM157)</f>
        <v/>
      </c>
      <c r="AP157" t="str">
        <f>IF(groupAttr!AN157=0,"",groupAttr!AN157)</f>
        <v/>
      </c>
      <c r="AQ157" t="str">
        <f>IF(groupAttr!AO157=0,"",groupAttr!AO157)</f>
        <v/>
      </c>
      <c r="AR157" t="str">
        <f>IF(groupAttr!AP157=0,"",groupAttr!AP157)</f>
        <v/>
      </c>
      <c r="AS157" t="str">
        <f>IF(groupAttr!AQ157=0,"",groupAttr!AQ157)</f>
        <v/>
      </c>
      <c r="AT157" t="str">
        <f>IF(groupAttr!AR157=0,"",groupAttr!AR157)</f>
        <v/>
      </c>
      <c r="AU157" t="str">
        <f>IF(groupAttr!AS157=0,"",groupAttr!AS157)</f>
        <v/>
      </c>
      <c r="AV157" t="str">
        <f>IF(groupAttr!AT157=0,"",groupAttr!AT157)</f>
        <v/>
      </c>
      <c r="AW157" t="str">
        <f>IF(groupAttr!AU157=0,"",groupAttr!AU157)</f>
        <v/>
      </c>
      <c r="AX157" t="str">
        <f>IF(groupAttr!AV157=0,"",groupAttr!AV157)</f>
        <v/>
      </c>
      <c r="AY157" t="str">
        <f>IF(groupAttr!AW157=0,"",groupAttr!AW157)</f>
        <v/>
      </c>
      <c r="AZ157" t="str">
        <f>IF(groupAttr!AX157=0,"",groupAttr!AX157)</f>
        <v/>
      </c>
      <c r="BA157" t="str">
        <f>IF(groupAttr!AY157=0,"",groupAttr!AY157)</f>
        <v/>
      </c>
      <c r="BB157" t="str">
        <f>IF(groupAttr!AZ157=0,"",groupAttr!AZ157)</f>
        <v/>
      </c>
      <c r="BC157" t="str">
        <f>IF(groupAttr!BA157=0,"",groupAttr!BA157)</f>
        <v/>
      </c>
      <c r="BD157" t="str">
        <f>IF(groupAttr!BB157=0,"",groupAttr!BB157)</f>
        <v/>
      </c>
      <c r="BE157" t="str">
        <f>IF(groupAttr!BC157=0,"",groupAttr!BC157)</f>
        <v/>
      </c>
      <c r="BF157" t="str">
        <f>IF(groupAttr!BD157=0,"",groupAttr!BD157)</f>
        <v/>
      </c>
      <c r="BG157" t="str">
        <f>IF(groupAttr!BE157=0,"",groupAttr!BE157)</f>
        <v/>
      </c>
    </row>
    <row r="158" spans="1:59" x14ac:dyDescent="0.2">
      <c r="A158" t="str">
        <f>IF(B158=0,"", CONCATENATE("223/",groupAttr!B158,"|",groupText!V158,"|",groupText!AA158,":\-\",D158))</f>
        <v>223/神甲铸魂|1|151/(堕天甲≮铸魂≯,沓飒舞≮铸魂≯):\-\250/穿戴[1]件效果\70/获得强者的灵魂守护\70/MaxHp:    +20%\70/MaxMp:    +20%\70/物理防御: +8%\70/魔法防御: +5%\</v>
      </c>
      <c r="B158">
        <f>groupAttr!A158</f>
        <v>199</v>
      </c>
      <c r="C158" t="str">
        <f>groupAttr!B158</f>
        <v>神甲铸魂</v>
      </c>
      <c r="D158" t="str">
        <f>"250/穿戴["&amp;groupAttr!C158&amp;"]件效果\" &amp;E158</f>
        <v>250/穿戴[1]件效果\70/获得强者的灵魂守护\70/MaxHp:    +20%\70/MaxMp:    +20%\70/物理防御: +8%\70/魔法防御: +5%\</v>
      </c>
      <c r="E158" t="s">
        <v>2046</v>
      </c>
      <c r="F158">
        <f>IF(groupAttr!D158=0,"",groupAttr!D158)</f>
        <v>20</v>
      </c>
      <c r="G158">
        <f>IF(groupAttr!E158=0,"",groupAttr!E158)</f>
        <v>20</v>
      </c>
      <c r="H158" t="str">
        <f>IF(groupAttr!F158=0,"",groupAttr!F158)</f>
        <v/>
      </c>
      <c r="I158" t="str">
        <f>IF(groupAttr!G158=0,"",groupAttr!G158)</f>
        <v/>
      </c>
      <c r="J158">
        <f>IF(groupAttr!H158=0,"",groupAttr!H158)</f>
        <v>8</v>
      </c>
      <c r="K158">
        <f>IF(groupAttr!I158=0,"",groupAttr!I158)</f>
        <v>8</v>
      </c>
      <c r="L158">
        <f>IF(groupAttr!J158=0,"",groupAttr!J158)</f>
        <v>5</v>
      </c>
      <c r="M158">
        <f>IF(groupAttr!K158=0,"",groupAttr!K158)</f>
        <v>5</v>
      </c>
      <c r="N158" t="str">
        <f>IF(groupAttr!L158=0,"",groupAttr!L158)</f>
        <v/>
      </c>
      <c r="O158" t="str">
        <f>IF(groupAttr!M158=0,"",groupAttr!M158)</f>
        <v/>
      </c>
      <c r="P158" t="str">
        <f>IF(groupAttr!N158=0,"",groupAttr!N158)</f>
        <v/>
      </c>
      <c r="Q158" t="str">
        <f>IF(groupAttr!O158=0,"",groupAttr!O158)</f>
        <v/>
      </c>
      <c r="R158" t="str">
        <f>IF(groupAttr!P158=0,"",groupAttr!P158)</f>
        <v/>
      </c>
      <c r="S158" t="str">
        <f>IF(groupAttr!Q158=0,"",groupAttr!Q158)</f>
        <v/>
      </c>
      <c r="T158" t="str">
        <f>IF(groupAttr!R158=0,"",groupAttr!R158)</f>
        <v/>
      </c>
      <c r="U158" t="str">
        <f>IF(groupAttr!S158=0,"",groupAttr!S158)</f>
        <v/>
      </c>
      <c r="V158" t="str">
        <f>IF(groupAttr!T158=0,"",groupAttr!T158)</f>
        <v/>
      </c>
      <c r="W158" t="str">
        <f>IF(groupAttr!U158=0,"",groupAttr!U158)</f>
        <v/>
      </c>
      <c r="X158" t="str">
        <f>IF(groupAttr!V158=0,"",groupAttr!V158)</f>
        <v/>
      </c>
      <c r="Y158" t="str">
        <f>IF(groupAttr!W158=0,"",groupAttr!W158)</f>
        <v/>
      </c>
      <c r="Z158" t="str">
        <f>IF(groupAttr!X158=0,"",groupAttr!X158)</f>
        <v/>
      </c>
      <c r="AA158" t="str">
        <f>IF(groupAttr!Y158=0,"",groupAttr!Y158)</f>
        <v/>
      </c>
      <c r="AB158" t="str">
        <f>IF(groupAttr!Z158=0,"",groupAttr!Z158)</f>
        <v/>
      </c>
      <c r="AC158" t="str">
        <f>IF(groupAttr!AA158=0,"",groupAttr!AA158)</f>
        <v/>
      </c>
      <c r="AD158" t="str">
        <f>IF(groupAttr!AB158=0,"",groupAttr!AB158)</f>
        <v/>
      </c>
      <c r="AE158" t="str">
        <f>IF(groupAttr!AC158=0,"",groupAttr!AC158)</f>
        <v/>
      </c>
      <c r="AF158" t="str">
        <f>IF(groupAttr!AD158=0,"",groupAttr!AD158)</f>
        <v/>
      </c>
      <c r="AG158" t="str">
        <f>IF(groupAttr!AE158=0,"",groupAttr!AE158)</f>
        <v/>
      </c>
      <c r="AH158" t="str">
        <f>IF(groupAttr!AF158=0,"",groupAttr!AF158)</f>
        <v/>
      </c>
      <c r="AI158" t="str">
        <f>IF(groupAttr!AG158=0,"",groupAttr!AG158)</f>
        <v/>
      </c>
      <c r="AJ158" t="str">
        <f>IF(groupAttr!AH158=0,"",groupAttr!AH158)</f>
        <v/>
      </c>
      <c r="AK158" t="str">
        <f>IF(groupAttr!AI158=0,"",groupAttr!AI158)</f>
        <v/>
      </c>
      <c r="AL158" t="str">
        <f>IF(groupAttr!AJ158=0,"",groupAttr!AJ158)</f>
        <v/>
      </c>
      <c r="AM158" t="str">
        <f>IF(groupAttr!AK158=0,"",groupAttr!AK158)</f>
        <v/>
      </c>
      <c r="AN158" t="str">
        <f>IF(groupAttr!AL158=0,"",groupAttr!AL158)</f>
        <v/>
      </c>
      <c r="AO158" t="str">
        <f>IF(groupAttr!AM158=0,"",groupAttr!AM158)</f>
        <v/>
      </c>
      <c r="AP158" t="str">
        <f>IF(groupAttr!AN158=0,"",groupAttr!AN158)</f>
        <v/>
      </c>
      <c r="AQ158" t="str">
        <f>IF(groupAttr!AO158=0,"",groupAttr!AO158)</f>
        <v/>
      </c>
      <c r="AR158" t="str">
        <f>IF(groupAttr!AP158=0,"",groupAttr!AP158)</f>
        <v/>
      </c>
      <c r="AS158" t="str">
        <f>IF(groupAttr!AQ158=0,"",groupAttr!AQ158)</f>
        <v/>
      </c>
      <c r="AT158" t="str">
        <f>IF(groupAttr!AR158=0,"",groupAttr!AR158)</f>
        <v/>
      </c>
      <c r="AU158" t="str">
        <f>IF(groupAttr!AS158=0,"",groupAttr!AS158)</f>
        <v/>
      </c>
      <c r="AV158" t="str">
        <f>IF(groupAttr!AT158=0,"",groupAttr!AT158)</f>
        <v/>
      </c>
      <c r="AW158" t="str">
        <f>IF(groupAttr!AU158=0,"",groupAttr!AU158)</f>
        <v/>
      </c>
      <c r="AX158" t="str">
        <f>IF(groupAttr!AV158=0,"",groupAttr!AV158)</f>
        <v/>
      </c>
      <c r="AY158" t="str">
        <f>IF(groupAttr!AW158=0,"",groupAttr!AW158)</f>
        <v/>
      </c>
      <c r="AZ158" t="str">
        <f>IF(groupAttr!AX158=0,"",groupAttr!AX158)</f>
        <v/>
      </c>
      <c r="BA158" t="str">
        <f>IF(groupAttr!AY158=0,"",groupAttr!AY158)</f>
        <v/>
      </c>
      <c r="BB158" t="str">
        <f>IF(groupAttr!AZ158=0,"",groupAttr!AZ158)</f>
        <v/>
      </c>
      <c r="BC158" t="str">
        <f>IF(groupAttr!BA158=0,"",groupAttr!BA158)</f>
        <v/>
      </c>
      <c r="BD158" t="str">
        <f>IF(groupAttr!BB158=0,"",groupAttr!BB158)</f>
        <v/>
      </c>
      <c r="BE158" t="str">
        <f>IF(groupAttr!BC158=0,"",groupAttr!BC158)</f>
        <v/>
      </c>
      <c r="BF158" t="str">
        <f>IF(groupAttr!BD158=0,"",groupAttr!BD158)</f>
        <v/>
      </c>
      <c r="BG158" t="str">
        <f>IF(groupAttr!BE158=0,"",groupAttr!BE158)</f>
        <v/>
      </c>
    </row>
    <row r="159" spans="1:59" x14ac:dyDescent="0.2">
      <c r="A159" t="str">
        <f>IF(B159=0,"", CONCATENATE("223/",groupAttr!B159,"|",groupText!V159,"|",groupText!AA159,":\-\",D159))</f>
        <v>223/神甲铸魂|1|151/(鎏霜月魄甲≮铸魂≯,离殃裳≮铸魂≯):\-\250/穿戴[1]件效果\70/获得强者的灵魂守护\70/MaxHp:    +20%\70/MaxMp:    +20%\70/物理防御: +8%\70/魔法防御: +5%\</v>
      </c>
      <c r="B159">
        <f>groupAttr!A159</f>
        <v>200</v>
      </c>
      <c r="C159" t="str">
        <f>groupAttr!B159</f>
        <v>神甲铸魂</v>
      </c>
      <c r="D159" t="str">
        <f>"250/穿戴["&amp;groupAttr!C159&amp;"]件效果\" &amp;E159</f>
        <v>250/穿戴[1]件效果\70/获得强者的灵魂守护\70/MaxHp:    +20%\70/MaxMp:    +20%\70/物理防御: +8%\70/魔法防御: +5%\</v>
      </c>
      <c r="E159" t="s">
        <v>2046</v>
      </c>
      <c r="F159">
        <f>IF(groupAttr!D159=0,"",groupAttr!D159)</f>
        <v>20</v>
      </c>
      <c r="G159">
        <f>IF(groupAttr!E159=0,"",groupAttr!E159)</f>
        <v>20</v>
      </c>
      <c r="H159" t="str">
        <f>IF(groupAttr!F159=0,"",groupAttr!F159)</f>
        <v/>
      </c>
      <c r="I159" t="str">
        <f>IF(groupAttr!G159=0,"",groupAttr!G159)</f>
        <v/>
      </c>
      <c r="J159">
        <f>IF(groupAttr!H159=0,"",groupAttr!H159)</f>
        <v>8</v>
      </c>
      <c r="K159">
        <f>IF(groupAttr!I159=0,"",groupAttr!I159)</f>
        <v>8</v>
      </c>
      <c r="L159">
        <f>IF(groupAttr!J159=0,"",groupAttr!J159)</f>
        <v>5</v>
      </c>
      <c r="M159">
        <f>IF(groupAttr!K159=0,"",groupAttr!K159)</f>
        <v>5</v>
      </c>
      <c r="N159" t="str">
        <f>IF(groupAttr!L159=0,"",groupAttr!L159)</f>
        <v/>
      </c>
      <c r="O159" t="str">
        <f>IF(groupAttr!M159=0,"",groupAttr!M159)</f>
        <v/>
      </c>
      <c r="P159" t="str">
        <f>IF(groupAttr!N159=0,"",groupAttr!N159)</f>
        <v/>
      </c>
      <c r="Q159" t="str">
        <f>IF(groupAttr!O159=0,"",groupAttr!O159)</f>
        <v/>
      </c>
      <c r="R159" t="str">
        <f>IF(groupAttr!P159=0,"",groupAttr!P159)</f>
        <v/>
      </c>
      <c r="S159" t="str">
        <f>IF(groupAttr!Q159=0,"",groupAttr!Q159)</f>
        <v/>
      </c>
      <c r="T159" t="str">
        <f>IF(groupAttr!R159=0,"",groupAttr!R159)</f>
        <v/>
      </c>
      <c r="U159" t="str">
        <f>IF(groupAttr!S159=0,"",groupAttr!S159)</f>
        <v/>
      </c>
      <c r="V159" t="str">
        <f>IF(groupAttr!T159=0,"",groupAttr!T159)</f>
        <v/>
      </c>
      <c r="W159" t="str">
        <f>IF(groupAttr!U159=0,"",groupAttr!U159)</f>
        <v/>
      </c>
      <c r="X159" t="str">
        <f>IF(groupAttr!V159=0,"",groupAttr!V159)</f>
        <v/>
      </c>
      <c r="Y159" t="str">
        <f>IF(groupAttr!W159=0,"",groupAttr!W159)</f>
        <v/>
      </c>
      <c r="Z159" t="str">
        <f>IF(groupAttr!X159=0,"",groupAttr!X159)</f>
        <v/>
      </c>
      <c r="AA159" t="str">
        <f>IF(groupAttr!Y159=0,"",groupAttr!Y159)</f>
        <v/>
      </c>
      <c r="AB159" t="str">
        <f>IF(groupAttr!Z159=0,"",groupAttr!Z159)</f>
        <v/>
      </c>
      <c r="AC159" t="str">
        <f>IF(groupAttr!AA159=0,"",groupAttr!AA159)</f>
        <v/>
      </c>
      <c r="AD159" t="str">
        <f>IF(groupAttr!AB159=0,"",groupAttr!AB159)</f>
        <v/>
      </c>
      <c r="AE159" t="str">
        <f>IF(groupAttr!AC159=0,"",groupAttr!AC159)</f>
        <v/>
      </c>
      <c r="AF159" t="str">
        <f>IF(groupAttr!AD159=0,"",groupAttr!AD159)</f>
        <v/>
      </c>
      <c r="AG159" t="str">
        <f>IF(groupAttr!AE159=0,"",groupAttr!AE159)</f>
        <v/>
      </c>
      <c r="AH159" t="str">
        <f>IF(groupAttr!AF159=0,"",groupAttr!AF159)</f>
        <v/>
      </c>
      <c r="AI159" t="str">
        <f>IF(groupAttr!AG159=0,"",groupAttr!AG159)</f>
        <v/>
      </c>
      <c r="AJ159" t="str">
        <f>IF(groupAttr!AH159=0,"",groupAttr!AH159)</f>
        <v/>
      </c>
      <c r="AK159" t="str">
        <f>IF(groupAttr!AI159=0,"",groupAttr!AI159)</f>
        <v/>
      </c>
      <c r="AL159" t="str">
        <f>IF(groupAttr!AJ159=0,"",groupAttr!AJ159)</f>
        <v/>
      </c>
      <c r="AM159" t="str">
        <f>IF(groupAttr!AK159=0,"",groupAttr!AK159)</f>
        <v/>
      </c>
      <c r="AN159" t="str">
        <f>IF(groupAttr!AL159=0,"",groupAttr!AL159)</f>
        <v/>
      </c>
      <c r="AO159" t="str">
        <f>IF(groupAttr!AM159=0,"",groupAttr!AM159)</f>
        <v/>
      </c>
      <c r="AP159" t="str">
        <f>IF(groupAttr!AN159=0,"",groupAttr!AN159)</f>
        <v/>
      </c>
      <c r="AQ159" t="str">
        <f>IF(groupAttr!AO159=0,"",groupAttr!AO159)</f>
        <v/>
      </c>
      <c r="AR159" t="str">
        <f>IF(groupAttr!AP159=0,"",groupAttr!AP159)</f>
        <v/>
      </c>
      <c r="AS159" t="str">
        <f>IF(groupAttr!AQ159=0,"",groupAttr!AQ159)</f>
        <v/>
      </c>
      <c r="AT159" t="str">
        <f>IF(groupAttr!AR159=0,"",groupAttr!AR159)</f>
        <v/>
      </c>
      <c r="AU159" t="str">
        <f>IF(groupAttr!AS159=0,"",groupAttr!AS159)</f>
        <v/>
      </c>
      <c r="AV159" t="str">
        <f>IF(groupAttr!AT159=0,"",groupAttr!AT159)</f>
        <v/>
      </c>
      <c r="AW159" t="str">
        <f>IF(groupAttr!AU159=0,"",groupAttr!AU159)</f>
        <v/>
      </c>
      <c r="AX159" t="str">
        <f>IF(groupAttr!AV159=0,"",groupAttr!AV159)</f>
        <v/>
      </c>
      <c r="AY159" t="str">
        <f>IF(groupAttr!AW159=0,"",groupAttr!AW159)</f>
        <v/>
      </c>
      <c r="AZ159" t="str">
        <f>IF(groupAttr!AX159=0,"",groupAttr!AX159)</f>
        <v/>
      </c>
      <c r="BA159" t="str">
        <f>IF(groupAttr!AY159=0,"",groupAttr!AY159)</f>
        <v/>
      </c>
      <c r="BB159" t="str">
        <f>IF(groupAttr!AZ159=0,"",groupAttr!AZ159)</f>
        <v/>
      </c>
      <c r="BC159" t="str">
        <f>IF(groupAttr!BA159=0,"",groupAttr!BA159)</f>
        <v/>
      </c>
      <c r="BD159" t="str">
        <f>IF(groupAttr!BB159=0,"",groupAttr!BB159)</f>
        <v/>
      </c>
      <c r="BE159" t="str">
        <f>IF(groupAttr!BC159=0,"",groupAttr!BC159)</f>
        <v/>
      </c>
      <c r="BF159" t="str">
        <f>IF(groupAttr!BD159=0,"",groupAttr!BD159)</f>
        <v/>
      </c>
      <c r="BG159" t="str">
        <f>IF(groupAttr!BE159=0,"",groupAttr!BE159)</f>
        <v/>
      </c>
    </row>
    <row r="160" spans="1:59" x14ac:dyDescent="0.2">
      <c r="A160" t="str">
        <f>IF(B160=0,"", CONCATENATE("223/",groupAttr!B160,"|",groupText!V160,"|",groupText!AA160,":\-\",D160))</f>
        <v>223/神甲铸魂|1|151/(乞伏炽盘甲≮铸魂≯,殷璀芜音≮铸魂≯):\-\250/穿戴[1]件效果\70/获得强者的灵魂守护\70/MaxHp:    +20%\70/MaxMp:    +20%\70/物理防御: +8%\70/魔法防御: +5%\</v>
      </c>
      <c r="B160">
        <f>groupAttr!A160</f>
        <v>201</v>
      </c>
      <c r="C160" t="str">
        <f>groupAttr!B160</f>
        <v>神甲铸魂</v>
      </c>
      <c r="D160" t="str">
        <f>"250/穿戴["&amp;groupAttr!C160&amp;"]件效果\" &amp;E160</f>
        <v>250/穿戴[1]件效果\70/获得强者的灵魂守护\70/MaxHp:    +20%\70/MaxMp:    +20%\70/物理防御: +8%\70/魔法防御: +5%\</v>
      </c>
      <c r="E160" t="s">
        <v>2046</v>
      </c>
      <c r="F160">
        <f>IF(groupAttr!D160=0,"",groupAttr!D160)</f>
        <v>20</v>
      </c>
      <c r="G160">
        <f>IF(groupAttr!E160=0,"",groupAttr!E160)</f>
        <v>20</v>
      </c>
      <c r="H160" t="str">
        <f>IF(groupAttr!F160=0,"",groupAttr!F160)</f>
        <v/>
      </c>
      <c r="I160" t="str">
        <f>IF(groupAttr!G160=0,"",groupAttr!G160)</f>
        <v/>
      </c>
      <c r="J160">
        <f>IF(groupAttr!H160=0,"",groupAttr!H160)</f>
        <v>8</v>
      </c>
      <c r="K160">
        <f>IF(groupAttr!I160=0,"",groupAttr!I160)</f>
        <v>8</v>
      </c>
      <c r="L160">
        <f>IF(groupAttr!J160=0,"",groupAttr!J160)</f>
        <v>5</v>
      </c>
      <c r="M160">
        <f>IF(groupAttr!K160=0,"",groupAttr!K160)</f>
        <v>5</v>
      </c>
      <c r="N160" t="str">
        <f>IF(groupAttr!L160=0,"",groupAttr!L160)</f>
        <v/>
      </c>
      <c r="O160" t="str">
        <f>IF(groupAttr!M160=0,"",groupAttr!M160)</f>
        <v/>
      </c>
      <c r="P160" t="str">
        <f>IF(groupAttr!N160=0,"",groupAttr!N160)</f>
        <v/>
      </c>
      <c r="Q160" t="str">
        <f>IF(groupAttr!O160=0,"",groupAttr!O160)</f>
        <v/>
      </c>
      <c r="R160" t="str">
        <f>IF(groupAttr!P160=0,"",groupAttr!P160)</f>
        <v/>
      </c>
      <c r="S160" t="str">
        <f>IF(groupAttr!Q160=0,"",groupAttr!Q160)</f>
        <v/>
      </c>
      <c r="T160" t="str">
        <f>IF(groupAttr!R160=0,"",groupAttr!R160)</f>
        <v/>
      </c>
      <c r="U160" t="str">
        <f>IF(groupAttr!S160=0,"",groupAttr!S160)</f>
        <v/>
      </c>
      <c r="V160" t="str">
        <f>IF(groupAttr!T160=0,"",groupAttr!T160)</f>
        <v/>
      </c>
      <c r="W160" t="str">
        <f>IF(groupAttr!U160=0,"",groupAttr!U160)</f>
        <v/>
      </c>
      <c r="X160" t="str">
        <f>IF(groupAttr!V160=0,"",groupAttr!V160)</f>
        <v/>
      </c>
      <c r="Y160" t="str">
        <f>IF(groupAttr!W160=0,"",groupAttr!W160)</f>
        <v/>
      </c>
      <c r="Z160" t="str">
        <f>IF(groupAttr!X160=0,"",groupAttr!X160)</f>
        <v/>
      </c>
      <c r="AA160" t="str">
        <f>IF(groupAttr!Y160=0,"",groupAttr!Y160)</f>
        <v/>
      </c>
      <c r="AB160" t="str">
        <f>IF(groupAttr!Z160=0,"",groupAttr!Z160)</f>
        <v/>
      </c>
      <c r="AC160" t="str">
        <f>IF(groupAttr!AA160=0,"",groupAttr!AA160)</f>
        <v/>
      </c>
      <c r="AD160" t="str">
        <f>IF(groupAttr!AB160=0,"",groupAttr!AB160)</f>
        <v/>
      </c>
      <c r="AE160" t="str">
        <f>IF(groupAttr!AC160=0,"",groupAttr!AC160)</f>
        <v/>
      </c>
      <c r="AF160" t="str">
        <f>IF(groupAttr!AD160=0,"",groupAttr!AD160)</f>
        <v/>
      </c>
      <c r="AG160" t="str">
        <f>IF(groupAttr!AE160=0,"",groupAttr!AE160)</f>
        <v/>
      </c>
      <c r="AH160" t="str">
        <f>IF(groupAttr!AF160=0,"",groupAttr!AF160)</f>
        <v/>
      </c>
      <c r="AI160" t="str">
        <f>IF(groupAttr!AG160=0,"",groupAttr!AG160)</f>
        <v/>
      </c>
      <c r="AJ160" t="str">
        <f>IF(groupAttr!AH160=0,"",groupAttr!AH160)</f>
        <v/>
      </c>
      <c r="AK160" t="str">
        <f>IF(groupAttr!AI160=0,"",groupAttr!AI160)</f>
        <v/>
      </c>
      <c r="AL160" t="str">
        <f>IF(groupAttr!AJ160=0,"",groupAttr!AJ160)</f>
        <v/>
      </c>
      <c r="AM160" t="str">
        <f>IF(groupAttr!AK160=0,"",groupAttr!AK160)</f>
        <v/>
      </c>
      <c r="AN160" t="str">
        <f>IF(groupAttr!AL160=0,"",groupAttr!AL160)</f>
        <v/>
      </c>
      <c r="AO160" t="str">
        <f>IF(groupAttr!AM160=0,"",groupAttr!AM160)</f>
        <v/>
      </c>
      <c r="AP160" t="str">
        <f>IF(groupAttr!AN160=0,"",groupAttr!AN160)</f>
        <v/>
      </c>
      <c r="AQ160" t="str">
        <f>IF(groupAttr!AO160=0,"",groupAttr!AO160)</f>
        <v/>
      </c>
      <c r="AR160" t="str">
        <f>IF(groupAttr!AP160=0,"",groupAttr!AP160)</f>
        <v/>
      </c>
      <c r="AS160" t="str">
        <f>IF(groupAttr!AQ160=0,"",groupAttr!AQ160)</f>
        <v/>
      </c>
      <c r="AT160" t="str">
        <f>IF(groupAttr!AR160=0,"",groupAttr!AR160)</f>
        <v/>
      </c>
      <c r="AU160" t="str">
        <f>IF(groupAttr!AS160=0,"",groupAttr!AS160)</f>
        <v/>
      </c>
      <c r="AV160" t="str">
        <f>IF(groupAttr!AT160=0,"",groupAttr!AT160)</f>
        <v/>
      </c>
      <c r="AW160" t="str">
        <f>IF(groupAttr!AU160=0,"",groupAttr!AU160)</f>
        <v/>
      </c>
      <c r="AX160" t="str">
        <f>IF(groupAttr!AV160=0,"",groupAttr!AV160)</f>
        <v/>
      </c>
      <c r="AY160" t="str">
        <f>IF(groupAttr!AW160=0,"",groupAttr!AW160)</f>
        <v/>
      </c>
      <c r="AZ160" t="str">
        <f>IF(groupAttr!AX160=0,"",groupAttr!AX160)</f>
        <v/>
      </c>
      <c r="BA160" t="str">
        <f>IF(groupAttr!AY160=0,"",groupAttr!AY160)</f>
        <v/>
      </c>
      <c r="BB160" t="str">
        <f>IF(groupAttr!AZ160=0,"",groupAttr!AZ160)</f>
        <v/>
      </c>
      <c r="BC160" t="str">
        <f>IF(groupAttr!BA160=0,"",groupAttr!BA160)</f>
        <v/>
      </c>
      <c r="BD160" t="str">
        <f>IF(groupAttr!BB160=0,"",groupAttr!BB160)</f>
        <v/>
      </c>
      <c r="BE160" t="str">
        <f>IF(groupAttr!BC160=0,"",groupAttr!BC160)</f>
        <v/>
      </c>
      <c r="BF160" t="str">
        <f>IF(groupAttr!BD160=0,"",groupAttr!BD160)</f>
        <v/>
      </c>
      <c r="BG160" t="str">
        <f>IF(groupAttr!BE160=0,"",groupAttr!BE160)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0"/>
  <sheetViews>
    <sheetView topLeftCell="A46" workbookViewId="0">
      <selection activeCell="A46" sqref="A1:A1048576"/>
    </sheetView>
  </sheetViews>
  <sheetFormatPr defaultRowHeight="14.25" x14ac:dyDescent="0.2"/>
  <cols>
    <col min="1" max="1" width="67" customWidth="1"/>
    <col min="2" max="2" width="6.125" customWidth="1"/>
    <col min="4" max="20" width="2.75" customWidth="1"/>
    <col min="23" max="23" width="16.75" customWidth="1"/>
    <col min="24" max="24" width="20.625" customWidth="1"/>
    <col min="25" max="25" width="28" customWidth="1"/>
    <col min="26" max="26" width="21.5" customWidth="1"/>
    <col min="27" max="27" width="53.875" customWidth="1"/>
    <col min="28" max="28" width="32.875" customWidth="1"/>
    <col min="29" max="29" width="11.375" customWidth="1"/>
  </cols>
  <sheetData>
    <row r="1" spans="1:30" x14ac:dyDescent="0.2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U1" t="s">
        <v>1681</v>
      </c>
      <c r="W1" t="s">
        <v>1682</v>
      </c>
    </row>
    <row r="2" spans="1:30" x14ac:dyDescent="0.2">
      <c r="A2" t="str">
        <f>CONCATENATE(B2," ",U2," ",W2," ",Z2," ",AB2," ",AC2," ",AD2)</f>
        <v>1 3 王者套装 王者头盔|王者项链|王者戒指|王者护腕|王者腰带|王者之靴  0|0|0|0|0|0|0|0|0|0|0|0|0|0|0|0|0|0|0|0|0|0|0|0|0|0|0|0|0|0|0|0|0|0|0|0|0|0|0|0 0|0|0|0|0|0|0|0|0|0|0|0|0|0|0|0|0|0|0|0|0|0|0|0|0|0|0|0|0|0|0|0|0|0|0|0|0|0|0|0 500|500|15|15|0|0|0|0|0|0|0|0|0|0|15|15|0|0|0|100|0|0|0|0|0|0|0|0|0|0|0|0|0|0|0|0|0|0|0|0|0</v>
      </c>
      <c r="B2">
        <v>1</v>
      </c>
      <c r="C2">
        <f>groupAttr!A2</f>
        <v>100</v>
      </c>
      <c r="D2" t="str">
        <f>IF( ISNA(VLOOKUP($C2*10&amp;D$1,groupitems!$B:$D,3,FALSE)),"", VLOOKUP($C2*10&amp;D$1,groupitems!$B:$D,3,FALSE))</f>
        <v>王者头盔</v>
      </c>
      <c r="E2" t="str">
        <f>IF( ISNA(VLOOKUP($C2*10&amp;E$1,groupitems!$B:$D,3,FALSE)),"", VLOOKUP($C2*10&amp;E$1,groupitems!$B:$D,3,FALSE))</f>
        <v>王者项链</v>
      </c>
      <c r="F2" t="str">
        <f>IF( ISNA(VLOOKUP($C2*10&amp;F$1,groupitems!$B:$D,3,FALSE)),"", VLOOKUP($C2*10&amp;F$1,groupitems!$B:$D,3,FALSE))</f>
        <v>王者戒指</v>
      </c>
      <c r="G2" t="str">
        <f>IF( ISNA(VLOOKUP($C2*10&amp;G$1,groupitems!$B:$D,3,FALSE)),"", VLOOKUP($C2*10&amp;G$1,groupitems!$B:$D,3,FALSE))</f>
        <v>王者护腕</v>
      </c>
      <c r="H2" t="str">
        <f>IF( ISNA(VLOOKUP($C2*10&amp;H$1,groupitems!$B:$D,3,FALSE)),"", VLOOKUP($C2*10&amp;H$1,groupitems!$B:$D,3,FALSE))</f>
        <v>王者腰带</v>
      </c>
      <c r="I2" t="str">
        <f>IF( ISNA(VLOOKUP($C2*10&amp;I$1,groupitems!$B:$D,3,FALSE)),"", VLOOKUP($C2*10&amp;I$1,groupitems!$B:$D,3,FALSE))</f>
        <v>王者之靴</v>
      </c>
      <c r="J2" t="str">
        <f>IF( ISNA(VLOOKUP($C2*10&amp;J$1,groupitems!$B:$D,3,FALSE)),"", VLOOKUP($C2*10&amp;J$1,groupitems!$B:$D,3,FALSE))</f>
        <v/>
      </c>
      <c r="K2" t="str">
        <f>IF( ISNA(VLOOKUP($C2*10&amp;K$1,groupitems!$B:$D,3,FALSE)),"", VLOOKUP($C2*10&amp;K$1,groupitems!$B:$D,3,FALSE))</f>
        <v/>
      </c>
      <c r="L2" t="str">
        <f>IF( ISNA(VLOOKUP($C2*10&amp;L$1,groupitems!$B:$D,3,FALSE)),"", VLOOKUP($C2*10&amp;L$1,groupitems!$B:$D,3,FALSE))</f>
        <v/>
      </c>
      <c r="M2" t="str">
        <f>IF( ISNA(VLOOKUP($C2*10&amp;M$1,groupitems!$B:$D,3,FALSE)),"", VLOOKUP($C2*10&amp;M$1,groupitems!$B:$D,3,FALSE))</f>
        <v/>
      </c>
      <c r="N2" t="str">
        <f>IF( ISNA(VLOOKUP($C2*10&amp;N$1,groupitems!$B:$D,3,FALSE)),"", VLOOKUP($C2*10&amp;N$1,groupitems!$B:$D,3,FALSE))</f>
        <v/>
      </c>
      <c r="O2" t="str">
        <f>IF( ISNA(VLOOKUP($C2*10&amp;O$1,groupitems!$B:$D,3,FALSE)),"", VLOOKUP($C2*10&amp;O$1,groupitems!$B:$D,3,FALSE))</f>
        <v/>
      </c>
      <c r="P2" t="str">
        <f>IF( ISNA(VLOOKUP($C2*10&amp;P$1,groupitems!$B:$D,3,FALSE)),"", VLOOKUP($C2*10&amp;P$1,groupitems!$B:$D,3,FALSE))</f>
        <v/>
      </c>
      <c r="Q2" t="str">
        <f>IF( ISNA(VLOOKUP($C2*10&amp;Q$1,groupitems!$B:$D,3,FALSE)),"", VLOOKUP($C2*10&amp;Q$1,groupitems!$B:$D,3,FALSE))</f>
        <v/>
      </c>
      <c r="R2" t="str">
        <f>IF( ISNA(VLOOKUP($C2*10&amp;R$1,groupitems!$B:$D,3,FALSE)),"", VLOOKUP($C2*10&amp;R$1,groupitems!$B:$D,3,FALSE))</f>
        <v/>
      </c>
      <c r="S2" t="str">
        <f>IF( ISNA(VLOOKUP($C2*10&amp;S$1,groupitems!$B:$D,3,FALSE)),"", VLOOKUP($C2*10&amp;S$1,groupitems!$B:$D,3,FALSE))</f>
        <v/>
      </c>
      <c r="T2">
        <v>0</v>
      </c>
      <c r="U2">
        <f>groupAttr!C2</f>
        <v>3</v>
      </c>
      <c r="V2">
        <f>16-COUNTIF(D2:S2,"")-T2</f>
        <v>6</v>
      </c>
      <c r="W2" t="str">
        <f>groupAttr!B2</f>
        <v>王者套装</v>
      </c>
      <c r="X2" t="str">
        <f>CONCATENATE( D2,IF(LEN(D2)=0,"","|"),E2,IF(LEN(E2)=0,"","|"),F2,IF(LEN(F2)=0,"","|"),G2,IF(LEN(G2)=0,"","|"),H2,IF(LEN(H2)=0,"","|"),I2,IF(LEN(I2)=0,"","|"),J2,IF(LEN(J2)=0,"","|"),K2,IF(LEN(K2)=0,"","|"),L2,IF(LEN(L2)=0,"","|"),M2,IF(LEN(M2)=0,"","|"),N2,IF(LEN(N2)=0,"","|"),O2,IF(LEN(O2)=0,"","|"),P2,IF(LEN(P2)=0,"","|"),Q2,IF(LEN(Q2)=0,"","|"),R2,IF(LEN(R2)=0,"","|"),S2,IF(LEN(S2)=0,"","|"),)</f>
        <v>王者头盔|王者项链|王者戒指|王者护腕|王者腰带|王者之靴|</v>
      </c>
      <c r="Y2" t="str">
        <f>IF(T2=1,"151/("&amp;D2&amp;","&amp;E2&amp;"))", CONCATENATE(IF(LEN(D2)=0,"","151/")&amp; D2,IF(LEN(D2)=0,"","|"),IF(LEN(E2)=0,"","151/")&amp;E2,IF(LEN(E2)=0,"","|"),IF(LEN(F2)=0,"","151/")&amp;F2,IF(LEN(F2)=0,"","|"),IF(LEN(G2)=0,"","151/")&amp;G2,IF(LEN(G2)=0,"","|"),IF(LEN(H2)=0,"","151/")&amp;H2,IF(LEN(H2)=0,"","|"),IF(LEN(I2)=0,"","151/")&amp;I2,IF(LEN(I2)=0,"","|"),IF(LEN(J2)=0,"","151/")&amp;J2,IF(LEN(J2)=0,"","|"),IF(LEN(K2)=0,"","151/")&amp;K2,IF(LEN(K2)=0,"","|"),IF(LEN(L2)=0,"","151/")&amp;L2,IF(LEN(L2)=0,"","|"),IF(LEN(M2)=0,"","151/")&amp;M2,IF(LEN(M2)=0,"","|"),IF(LEN(N2)=0,"","151/")&amp;N2,IF(LEN(N2)=0,"","|"),IF(LEN(O2)=0,"","151/")&amp;O2,IF(LEN(O2)=0,"","|"),IF(LEN(P2)=0,"","151/")&amp;P2,IF(LEN(P2)=0,"","|"),IF(LEN(Q2)=0,"","151/")&amp;Q2,IF(LEN(Q2)=0,"","|"),IF(LEN(R2)=0,"","151/")&amp;R2,IF(LEN(R2)=0,"","|"),IF(LEN(S2)=0,"","151/")&amp;S2,IF(LEN(S2)=0,"","|"),))</f>
        <v>151/王者头盔|151/王者项链|151/王者戒指|151/王者护腕|151/王者腰带|151/王者之靴|</v>
      </c>
      <c r="Z2" t="str">
        <f>LEFT(X2,LEN(X2)-1)</f>
        <v>王者头盔|王者项链|王者戒指|王者护腕|王者腰带|王者之靴</v>
      </c>
      <c r="AA2" t="str">
        <f>LEFT(Y2,LEN(Y2)-1)</f>
        <v>151/王者头盔|151/王者项链|151/王者戒指|151/王者护腕|151/王者腰带|151/王者之靴</v>
      </c>
      <c r="AB2" t="str">
        <f xml:space="preserve"> CONCATENATE( " ",groupAttr!AS2,"|",groupAttr!AX2,"|",groupAttr!AV2,"|",groupAttr!BC2,"|",groupAttr!BB2,"|",groupAttr!BA2,"|",groupAttr!AW2,"|","0","|",groupAttr!AQ2,"|",groupAttr!AT2,"|",groupAttr!AU2,"|",groupAttr!BD2,"|",groupAttr!AY2,"|","0","|",groupAttr!BE2,"|",groupAttr!BJ2,"|",groupAttr!BF2,"|",groupAttr!BG2,"|",groupAttr!BH2,"|",groupAttr!BI2,"|",groupAttr!BK2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2" t="str">
        <f>groupAttr!D2&amp;"|" &amp;groupAttr!E2&amp;"|" &amp;groupAttr!H2&amp;"|" &amp;groupAttr!J2&amp;"|" &amp;groupAttr!L2&amp;"|" &amp;groupAttr!N2&amp;"|" &amp;groupAttr!P2&amp;"|" &amp;groupAttr!R2&amp;"|" &amp;groupAttr!S2&amp;"|" &amp;groupAttr!T2&amp;"|" &amp;groupAttr!U2&amp;"|" &amp;groupAttr!V2&amp;"|" &amp;groupAttr!F2&amp;"|" &amp;groupAttr!G2&amp;"|" &amp;groupAttr!I2&amp;"|" &amp;groupAttr!K2&amp;"|" &amp;groupAttr!M2&amp;"|" &amp;groupAttr!O2&amp;"|" &amp;groupAttr!Q2&amp;"|0|0|0|0|0|0|0|0|0|0|0|0|0|0|0|0|0|0|0|0|0"</f>
        <v>0|0|0|0|0|0|0|0|0|0|0|0|0|0|0|0|0|0|0|0|0|0|0|0|0|0|0|0|0|0|0|0|0|0|0|0|0|0|0|0</v>
      </c>
      <c r="AD2" t="str">
        <f>groupAttr!W2&amp;"|" &amp;groupAttr!X2&amp;"|" &amp;groupAttr!AA2&amp;"|" &amp;groupAttr!AC2&amp;"|" &amp;groupAttr!AE2&amp;"|" &amp;groupAttr!AG2&amp;"|" &amp;groupAttr!AI2&amp;"|" &amp;groupAttr!AK2&amp;"|" &amp;groupAttr!AL2&amp;"|" &amp;groupAttr!AM2&amp;"|" &amp;groupAttr!AN2&amp;"|" &amp;groupAttr!AO2&amp;"|" &amp;groupAttr!Y2&amp;"|" &amp;groupAttr!Z2&amp;"|" &amp;groupAttr!AB2&amp;"|" &amp;groupAttr!AD2&amp;"|" &amp;groupAttr!AF2&amp;"|" &amp;groupAttr!AH2&amp;"|" &amp;groupAttr!AJ2&amp;"|" &amp;(groupAttr!AP2 + 100)&amp;"|0|0|0|0|0|0|0|0|0|0|0|0|0|0|0|0|0|0|0|0|0"</f>
        <v>500|500|15|15|0|0|0|0|0|0|0|0|0|0|15|15|0|0|0|100|0|0|0|0|0|0|0|0|0|0|0|0|0|0|0|0|0|0|0|0|0</v>
      </c>
    </row>
    <row r="3" spans="1:30" x14ac:dyDescent="0.2">
      <c r="A3" t="str">
        <f t="shared" ref="A3:A66" si="0">CONCATENATE(B3," ",U3," ",W3," ",Z3," ",AB3," ",AC3," ",AD3)</f>
        <v>2 4 王者套装 王者头盔|王者项链|王者戒指|王者护腕|王者腰带|王者之靴  0|0|0|0|0|0|0|0|0|0|0|0|0|0|0|0|0|0|0|0|0|0|0|0|0|0|0|0|0|0|0|0|0|0|0|0|0|0|0|0 0|0|0|0|0|0|0|0|0|0|0|0|0|0|0|0|0|0|0|0|0|0|0|0|0|0|0|0|0|0|0|0|0|0|0|0|0|0|0|0 0|0|0|0|25|25|25|0|0|0|0|0|0|0|0|0|25|25|25|100|0|0|0|0|0|0|0|0|0|0|0|0|0|0|0|0|0|0|0|0|0</v>
      </c>
      <c r="B3">
        <v>2</v>
      </c>
      <c r="C3">
        <f>groupAttr!A3</f>
        <v>100</v>
      </c>
      <c r="D3" t="str">
        <f>IF( ISNA(VLOOKUP($C3*10&amp;D$1,groupitems!$B:$D,3,FALSE)),"", VLOOKUP($C3*10&amp;D$1,groupitems!$B:$D,3,FALSE))</f>
        <v>王者头盔</v>
      </c>
      <c r="E3" t="str">
        <f>IF( ISNA(VLOOKUP($C3*10&amp;E$1,groupitems!$B:$D,3,FALSE)),"", VLOOKUP($C3*10&amp;E$1,groupitems!$B:$D,3,FALSE))</f>
        <v>王者项链</v>
      </c>
      <c r="F3" t="str">
        <f>IF( ISNA(VLOOKUP($C3*10&amp;F$1,groupitems!$B:$D,3,FALSE)),"", VLOOKUP($C3*10&amp;F$1,groupitems!$B:$D,3,FALSE))</f>
        <v>王者戒指</v>
      </c>
      <c r="G3" t="str">
        <f>IF( ISNA(VLOOKUP($C3*10&amp;G$1,groupitems!$B:$D,3,FALSE)),"", VLOOKUP($C3*10&amp;G$1,groupitems!$B:$D,3,FALSE))</f>
        <v>王者护腕</v>
      </c>
      <c r="H3" t="str">
        <f>IF( ISNA(VLOOKUP($C3*10&amp;H$1,groupitems!$B:$D,3,FALSE)),"", VLOOKUP($C3*10&amp;H$1,groupitems!$B:$D,3,FALSE))</f>
        <v>王者腰带</v>
      </c>
      <c r="I3" t="str">
        <f>IF( ISNA(VLOOKUP($C3*10&amp;I$1,groupitems!$B:$D,3,FALSE)),"", VLOOKUP($C3*10&amp;I$1,groupitems!$B:$D,3,FALSE))</f>
        <v>王者之靴</v>
      </c>
      <c r="J3" t="str">
        <f>IF( ISNA(VLOOKUP($C3*10&amp;J$1,groupitems!$B:$D,3,FALSE)),"", VLOOKUP($C3*10&amp;J$1,groupitems!$B:$D,3,FALSE))</f>
        <v/>
      </c>
      <c r="K3" t="str">
        <f>IF( ISNA(VLOOKUP($C3*10&amp;K$1,groupitems!$B:$D,3,FALSE)),"", VLOOKUP($C3*10&amp;K$1,groupitems!$B:$D,3,FALSE))</f>
        <v/>
      </c>
      <c r="L3" t="str">
        <f>IF( ISNA(VLOOKUP($C3*10&amp;L$1,groupitems!$B:$D,3,FALSE)),"", VLOOKUP($C3*10&amp;L$1,groupitems!$B:$D,3,FALSE))</f>
        <v/>
      </c>
      <c r="M3" t="str">
        <f>IF( ISNA(VLOOKUP($C3*10&amp;M$1,groupitems!$B:$D,3,FALSE)),"", VLOOKUP($C3*10&amp;M$1,groupitems!$B:$D,3,FALSE))</f>
        <v/>
      </c>
      <c r="N3" t="str">
        <f>IF( ISNA(VLOOKUP($C3*10&amp;N$1,groupitems!$B:$D,3,FALSE)),"", VLOOKUP($C3*10&amp;N$1,groupitems!$B:$D,3,FALSE))</f>
        <v/>
      </c>
      <c r="O3" t="str">
        <f>IF( ISNA(VLOOKUP($C3*10&amp;O$1,groupitems!$B:$D,3,FALSE)),"", VLOOKUP($C3*10&amp;O$1,groupitems!$B:$D,3,FALSE))</f>
        <v/>
      </c>
      <c r="P3" t="str">
        <f>IF( ISNA(VLOOKUP($C3*10&amp;P$1,groupitems!$B:$D,3,FALSE)),"", VLOOKUP($C3*10&amp;P$1,groupitems!$B:$D,3,FALSE))</f>
        <v/>
      </c>
      <c r="Q3" t="str">
        <f>IF( ISNA(VLOOKUP($C3*10&amp;Q$1,groupitems!$B:$D,3,FALSE)),"", VLOOKUP($C3*10&amp;Q$1,groupitems!$B:$D,3,FALSE))</f>
        <v/>
      </c>
      <c r="R3" t="str">
        <f>IF( ISNA(VLOOKUP($C3*10&amp;R$1,groupitems!$B:$D,3,FALSE)),"", VLOOKUP($C3*10&amp;R$1,groupitems!$B:$D,3,FALSE))</f>
        <v/>
      </c>
      <c r="S3" t="str">
        <f>IF( ISNA(VLOOKUP($C3*10&amp;S$1,groupitems!$B:$D,3,FALSE)),"", VLOOKUP($C3*10&amp;S$1,groupitems!$B:$D,3,FALSE))</f>
        <v/>
      </c>
      <c r="T3">
        <v>0</v>
      </c>
      <c r="U3">
        <f>groupAttr!C3</f>
        <v>4</v>
      </c>
      <c r="V3">
        <f t="shared" ref="V3:V66" si="1">16-COUNTIF(D3:S3,"")-T3</f>
        <v>6</v>
      </c>
      <c r="W3" t="str">
        <f>groupAttr!B3</f>
        <v>王者套装</v>
      </c>
      <c r="X3" t="str">
        <f t="shared" ref="X3:X66" si="2">CONCATENATE( D3,IF(LEN(D3)=0,"","|"),E3,IF(LEN(E3)=0,"","|"),F3,IF(LEN(F3)=0,"","|"),G3,IF(LEN(G3)=0,"","|"),H3,IF(LEN(H3)=0,"","|"),I3,IF(LEN(I3)=0,"","|"),J3,IF(LEN(J3)=0,"","|"),K3,IF(LEN(K3)=0,"","|"),L3,IF(LEN(L3)=0,"","|"),M3,IF(LEN(M3)=0,"","|"),N3,IF(LEN(N3)=0,"","|"),O3,IF(LEN(O3)=0,"","|"),P3,IF(LEN(P3)=0,"","|"),Q3,IF(LEN(Q3)=0,"","|"),R3,IF(LEN(R3)=0,"","|"),S3,IF(LEN(S3)=0,"","|"),)</f>
        <v>王者头盔|王者项链|王者戒指|王者护腕|王者腰带|王者之靴|</v>
      </c>
      <c r="Y3" t="str">
        <f t="shared" ref="Y3:Y66" si="3">IF(T3=1,"151/("&amp;D3&amp;","&amp;E3&amp;"))", CONCATENATE(IF(LEN(D3)=0,"","151/")&amp; D3,IF(LEN(D3)=0,"","|"),IF(LEN(E3)=0,"","151/")&amp;E3,IF(LEN(E3)=0,"","|"),IF(LEN(F3)=0,"","151/")&amp;F3,IF(LEN(F3)=0,"","|"),IF(LEN(G3)=0,"","151/")&amp;G3,IF(LEN(G3)=0,"","|"),IF(LEN(H3)=0,"","151/")&amp;H3,IF(LEN(H3)=0,"","|"),IF(LEN(I3)=0,"","151/")&amp;I3,IF(LEN(I3)=0,"","|"),IF(LEN(J3)=0,"","151/")&amp;J3,IF(LEN(J3)=0,"","|"),IF(LEN(K3)=0,"","151/")&amp;K3,IF(LEN(K3)=0,"","|"),IF(LEN(L3)=0,"","151/")&amp;L3,IF(LEN(L3)=0,"","|"),IF(LEN(M3)=0,"","151/")&amp;M3,IF(LEN(M3)=0,"","|"),IF(LEN(N3)=0,"","151/")&amp;N3,IF(LEN(N3)=0,"","|"),IF(LEN(O3)=0,"","151/")&amp;O3,IF(LEN(O3)=0,"","|"),IF(LEN(P3)=0,"","151/")&amp;P3,IF(LEN(P3)=0,"","|"),IF(LEN(Q3)=0,"","151/")&amp;Q3,IF(LEN(Q3)=0,"","|"),IF(LEN(R3)=0,"","151/")&amp;R3,IF(LEN(R3)=0,"","|"),IF(LEN(S3)=0,"","151/")&amp;S3,IF(LEN(S3)=0,"","|"),))</f>
        <v>151/王者头盔|151/王者项链|151/王者戒指|151/王者护腕|151/王者腰带|151/王者之靴|</v>
      </c>
      <c r="Z3" t="str">
        <f t="shared" ref="Z3:Z66" si="4">LEFT(X3,LEN(X3)-1)</f>
        <v>王者头盔|王者项链|王者戒指|王者护腕|王者腰带|王者之靴</v>
      </c>
      <c r="AA3" t="str">
        <f t="shared" ref="AA3:AA66" si="5">LEFT(Y3,LEN(Y3)-1)</f>
        <v>151/王者头盔|151/王者项链|151/王者戒指|151/王者护腕|151/王者腰带|151/王者之靴</v>
      </c>
      <c r="AB3" t="str">
        <f xml:space="preserve"> CONCATENATE( " ",groupAttr!AS3,"|",groupAttr!AX3,"|",groupAttr!AV3,"|",groupAttr!BC3,"|",groupAttr!BB3,"|",groupAttr!BA3,"|",groupAttr!AW3,"|","0","|",groupAttr!AQ3,"|",groupAttr!AT3,"|",groupAttr!AU3,"|",groupAttr!BD3,"|",groupAttr!AY3,"|","0","|",groupAttr!BE3,"|",groupAttr!BJ3,"|",groupAttr!BF3,"|",groupAttr!BG3,"|",groupAttr!BH3,"|",groupAttr!BI3,"|",groupAttr!BK3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3" t="str">
        <f>groupAttr!D3&amp;"|" &amp;groupAttr!E3&amp;"|" &amp;groupAttr!H3&amp;"|" &amp;groupAttr!J3&amp;"|" &amp;groupAttr!L3&amp;"|" &amp;groupAttr!N3&amp;"|" &amp;groupAttr!P3&amp;"|" &amp;groupAttr!R3&amp;"|" &amp;groupAttr!S3&amp;"|" &amp;groupAttr!T3&amp;"|" &amp;groupAttr!U3&amp;"|" &amp;groupAttr!V3&amp;"|" &amp;groupAttr!F3&amp;"|" &amp;groupAttr!G3&amp;"|" &amp;groupAttr!I3&amp;"|" &amp;groupAttr!K3&amp;"|" &amp;groupAttr!M3&amp;"|" &amp;groupAttr!O3&amp;"|" &amp;groupAttr!Q3&amp;"|0|0|0|0|0|0|0|0|0|0|0|0|0|0|0|0|0|0|0|0|0"</f>
        <v>0|0|0|0|0|0|0|0|0|0|0|0|0|0|0|0|0|0|0|0|0|0|0|0|0|0|0|0|0|0|0|0|0|0|0|0|0|0|0|0</v>
      </c>
      <c r="AD3" t="str">
        <f>groupAttr!W3&amp;"|" &amp;groupAttr!X3&amp;"|" &amp;groupAttr!AA3&amp;"|" &amp;groupAttr!AC3&amp;"|" &amp;groupAttr!AE3&amp;"|" &amp;groupAttr!AG3&amp;"|" &amp;groupAttr!AI3&amp;"|" &amp;groupAttr!AK3&amp;"|" &amp;groupAttr!AL3&amp;"|" &amp;groupAttr!AM3&amp;"|" &amp;groupAttr!AN3&amp;"|" &amp;groupAttr!AO3&amp;"|" &amp;groupAttr!Y3&amp;"|" &amp;groupAttr!Z3&amp;"|" &amp;groupAttr!AB3&amp;"|" &amp;groupAttr!AD3&amp;"|" &amp;groupAttr!AF3&amp;"|" &amp;groupAttr!AH3&amp;"|" &amp;groupAttr!AJ3&amp;"|" &amp;(groupAttr!AP3 + 100)&amp;"|0|0|0|0|0|0|0|0|0|0|0|0|0|0|0|0|0|0|0|0|0"</f>
        <v>0|0|0|0|25|25|25|0|0|0|0|0|0|0|0|0|25|25|25|100|0|0|0|0|0|0|0|0|0|0|0|0|0|0|0|0|0|0|0|0|0</v>
      </c>
    </row>
    <row r="4" spans="1:30" x14ac:dyDescent="0.2">
      <c r="A4" t="str">
        <f t="shared" si="0"/>
        <v>3 6 王者套装 王者头盔|王者项链|王者戒指|王者护腕|王者腰带|王者之靴  0|0|0|0|0|0|0|0|0|0|0|0|0|0|0|0|0|0|0|0|0|0|0|0|0|0|0|0|0|0|0|0|0|0|0|0|0|0|0|0 0|0|0|0|10|10|10|0|0|0|0|0|0|0|0|0|10|10|10|0|0|0|0|0|0|0|0|0|0|0|0|0|0|0|0|0|0|0|0|0 0|0|0|0|0|0|0|15|5|0|0|0|0|0|0|0|0|0|0|100|0|0|0|0|0|0|0|0|0|0|0|0|0|0|0|0|0|0|0|0|0</v>
      </c>
      <c r="B4">
        <v>3</v>
      </c>
      <c r="C4">
        <f>groupAttr!A4</f>
        <v>100</v>
      </c>
      <c r="D4" t="str">
        <f>IF( ISNA(VLOOKUP($C4*10&amp;D$1,groupitems!$B:$D,3,FALSE)),"", VLOOKUP($C4*10&amp;D$1,groupitems!$B:$D,3,FALSE))</f>
        <v>王者头盔</v>
      </c>
      <c r="E4" t="str">
        <f>IF( ISNA(VLOOKUP($C4*10&amp;E$1,groupitems!$B:$D,3,FALSE)),"", VLOOKUP($C4*10&amp;E$1,groupitems!$B:$D,3,FALSE))</f>
        <v>王者项链</v>
      </c>
      <c r="F4" t="str">
        <f>IF( ISNA(VLOOKUP($C4*10&amp;F$1,groupitems!$B:$D,3,FALSE)),"", VLOOKUP($C4*10&amp;F$1,groupitems!$B:$D,3,FALSE))</f>
        <v>王者戒指</v>
      </c>
      <c r="G4" t="str">
        <f>IF( ISNA(VLOOKUP($C4*10&amp;G$1,groupitems!$B:$D,3,FALSE)),"", VLOOKUP($C4*10&amp;G$1,groupitems!$B:$D,3,FALSE))</f>
        <v>王者护腕</v>
      </c>
      <c r="H4" t="str">
        <f>IF( ISNA(VLOOKUP($C4*10&amp;H$1,groupitems!$B:$D,3,FALSE)),"", VLOOKUP($C4*10&amp;H$1,groupitems!$B:$D,3,FALSE))</f>
        <v>王者腰带</v>
      </c>
      <c r="I4" t="str">
        <f>IF( ISNA(VLOOKUP($C4*10&amp;I$1,groupitems!$B:$D,3,FALSE)),"", VLOOKUP($C4*10&amp;I$1,groupitems!$B:$D,3,FALSE))</f>
        <v>王者之靴</v>
      </c>
      <c r="J4" t="str">
        <f>IF( ISNA(VLOOKUP($C4*10&amp;J$1,groupitems!$B:$D,3,FALSE)),"", VLOOKUP($C4*10&amp;J$1,groupitems!$B:$D,3,FALSE))</f>
        <v/>
      </c>
      <c r="K4" t="str">
        <f>IF( ISNA(VLOOKUP($C4*10&amp;K$1,groupitems!$B:$D,3,FALSE)),"", VLOOKUP($C4*10&amp;K$1,groupitems!$B:$D,3,FALSE))</f>
        <v/>
      </c>
      <c r="L4" t="str">
        <f>IF( ISNA(VLOOKUP($C4*10&amp;L$1,groupitems!$B:$D,3,FALSE)),"", VLOOKUP($C4*10&amp;L$1,groupitems!$B:$D,3,FALSE))</f>
        <v/>
      </c>
      <c r="M4" t="str">
        <f>IF( ISNA(VLOOKUP($C4*10&amp;M$1,groupitems!$B:$D,3,FALSE)),"", VLOOKUP($C4*10&amp;M$1,groupitems!$B:$D,3,FALSE))</f>
        <v/>
      </c>
      <c r="N4" t="str">
        <f>IF( ISNA(VLOOKUP($C4*10&amp;N$1,groupitems!$B:$D,3,FALSE)),"", VLOOKUP($C4*10&amp;N$1,groupitems!$B:$D,3,FALSE))</f>
        <v/>
      </c>
      <c r="O4" t="str">
        <f>IF( ISNA(VLOOKUP($C4*10&amp;O$1,groupitems!$B:$D,3,FALSE)),"", VLOOKUP($C4*10&amp;O$1,groupitems!$B:$D,3,FALSE))</f>
        <v/>
      </c>
      <c r="P4" t="str">
        <f>IF( ISNA(VLOOKUP($C4*10&amp;P$1,groupitems!$B:$D,3,FALSE)),"", VLOOKUP($C4*10&amp;P$1,groupitems!$B:$D,3,FALSE))</f>
        <v/>
      </c>
      <c r="Q4" t="str">
        <f>IF( ISNA(VLOOKUP($C4*10&amp;Q$1,groupitems!$B:$D,3,FALSE)),"", VLOOKUP($C4*10&amp;Q$1,groupitems!$B:$D,3,FALSE))</f>
        <v/>
      </c>
      <c r="R4" t="str">
        <f>IF( ISNA(VLOOKUP($C4*10&amp;R$1,groupitems!$B:$D,3,FALSE)),"", VLOOKUP($C4*10&amp;R$1,groupitems!$B:$D,3,FALSE))</f>
        <v/>
      </c>
      <c r="S4" t="str">
        <f>IF( ISNA(VLOOKUP($C4*10&amp;S$1,groupitems!$B:$D,3,FALSE)),"", VLOOKUP($C4*10&amp;S$1,groupitems!$B:$D,3,FALSE))</f>
        <v/>
      </c>
      <c r="T4">
        <v>0</v>
      </c>
      <c r="U4">
        <f>groupAttr!C4</f>
        <v>6</v>
      </c>
      <c r="V4">
        <f t="shared" si="1"/>
        <v>6</v>
      </c>
      <c r="W4" t="str">
        <f>groupAttr!B4</f>
        <v>王者套装</v>
      </c>
      <c r="X4" t="str">
        <f t="shared" si="2"/>
        <v>王者头盔|王者项链|王者戒指|王者护腕|王者腰带|王者之靴|</v>
      </c>
      <c r="Y4" t="str">
        <f t="shared" si="3"/>
        <v>151/王者头盔|151/王者项链|151/王者戒指|151/王者护腕|151/王者腰带|151/王者之靴|</v>
      </c>
      <c r="Z4" t="str">
        <f t="shared" si="4"/>
        <v>王者头盔|王者项链|王者戒指|王者护腕|王者腰带|王者之靴</v>
      </c>
      <c r="AA4" t="str">
        <f t="shared" si="5"/>
        <v>151/王者头盔|151/王者项链|151/王者戒指|151/王者护腕|151/王者腰带|151/王者之靴</v>
      </c>
      <c r="AB4" t="str">
        <f xml:space="preserve"> CONCATENATE( " ",groupAttr!AS4,"|",groupAttr!AX4,"|",groupAttr!AV4,"|",groupAttr!BC4,"|",groupAttr!BB4,"|",groupAttr!BA4,"|",groupAttr!AW4,"|","0","|",groupAttr!AQ4,"|",groupAttr!AT4,"|",groupAttr!AU4,"|",groupAttr!BD4,"|",groupAttr!AY4,"|","0","|",groupAttr!BE4,"|",groupAttr!BJ4,"|",groupAttr!BF4,"|",groupAttr!BG4,"|",groupAttr!BH4,"|",groupAttr!BI4,"|",groupAttr!BK4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4" t="str">
        <f>groupAttr!D4&amp;"|" &amp;groupAttr!E4&amp;"|" &amp;groupAttr!H4&amp;"|" &amp;groupAttr!J4&amp;"|" &amp;groupAttr!L4&amp;"|" &amp;groupAttr!N4&amp;"|" &amp;groupAttr!P4&amp;"|" &amp;groupAttr!R4&amp;"|" &amp;groupAttr!S4&amp;"|" &amp;groupAttr!T4&amp;"|" &amp;groupAttr!U4&amp;"|" &amp;groupAttr!V4&amp;"|" &amp;groupAttr!F4&amp;"|" &amp;groupAttr!G4&amp;"|" &amp;groupAttr!I4&amp;"|" &amp;groupAttr!K4&amp;"|" &amp;groupAttr!M4&amp;"|" &amp;groupAttr!O4&amp;"|" &amp;groupAttr!Q4&amp;"|0|0|0|0|0|0|0|0|0|0|0|0|0|0|0|0|0|0|0|0|0"</f>
        <v>0|0|0|0|10|10|10|0|0|0|0|0|0|0|0|0|10|10|10|0|0|0|0|0|0|0|0|0|0|0|0|0|0|0|0|0|0|0|0|0</v>
      </c>
      <c r="AD4" t="str">
        <f>groupAttr!W4&amp;"|" &amp;groupAttr!X4&amp;"|" &amp;groupAttr!AA4&amp;"|" &amp;groupAttr!AC4&amp;"|" &amp;groupAttr!AE4&amp;"|" &amp;groupAttr!AG4&amp;"|" &amp;groupAttr!AI4&amp;"|" &amp;groupAttr!AK4&amp;"|" &amp;groupAttr!AL4&amp;"|" &amp;groupAttr!AM4&amp;"|" &amp;groupAttr!AN4&amp;"|" &amp;groupAttr!AO4&amp;"|" &amp;groupAttr!Y4&amp;"|" &amp;groupAttr!Z4&amp;"|" &amp;groupAttr!AB4&amp;"|" &amp;groupAttr!AD4&amp;"|" &amp;groupAttr!AF4&amp;"|" &amp;groupAttr!AH4&amp;"|" &amp;groupAttr!AJ4&amp;"|" &amp;(groupAttr!AP4 + 100)&amp;"|0|0|0|0|0|0|0|0|0|0|0|0|0|0|0|0|0|0|0|0|0"</f>
        <v>0|0|0|0|0|0|0|15|5|0|0|0|0|0|0|0|0|0|0|100|0|0|0|0|0|0|0|0|0|0|0|0|0|0|0|0|0|0|0|0|0</v>
      </c>
    </row>
    <row r="5" spans="1:30" x14ac:dyDescent="0.2">
      <c r="A5" t="str">
        <f t="shared" si="0"/>
        <v>4 3 传奇套装 传奇之冠|传奇项链|传奇之戒|传奇护腕|传奇腰带|传奇之靴  0|0|0|0|0|0|0|0|0|0|0|0|0|0|0|0|0|0|0|0|0|0|0|0|0|0|0|0|0|0|0|0|0|0|0|0|0|0|0|0 0|0|0|0|0|0|0|0|0|0|0|0|0|0|0|0|0|0|0|0|0|0|0|0|0|0|0|0|0|0|0|0|0|0|0|0|0|0|0|0 0|0|0|0|15|15|15|0|0|0|0|0|0|0|0|0|15|15|15|100|0|0|0|0|0|0|0|0|0|0|0|0|0|0|0|0|0|0|0|0|0</v>
      </c>
      <c r="B5">
        <v>4</v>
      </c>
      <c r="C5">
        <f>groupAttr!A5</f>
        <v>101</v>
      </c>
      <c r="D5" t="str">
        <f>IF( ISNA(VLOOKUP($C5*10&amp;D$1,groupitems!$B:$D,3,FALSE)),"", VLOOKUP($C5*10&amp;D$1,groupitems!$B:$D,3,FALSE))</f>
        <v>传奇之冠</v>
      </c>
      <c r="E5" t="str">
        <f>IF( ISNA(VLOOKUP($C5*10&amp;E$1,groupitems!$B:$D,3,FALSE)),"", VLOOKUP($C5*10&amp;E$1,groupitems!$B:$D,3,FALSE))</f>
        <v>传奇项链</v>
      </c>
      <c r="F5" t="str">
        <f>IF( ISNA(VLOOKUP($C5*10&amp;F$1,groupitems!$B:$D,3,FALSE)),"", VLOOKUP($C5*10&amp;F$1,groupitems!$B:$D,3,FALSE))</f>
        <v>传奇之戒</v>
      </c>
      <c r="G5" t="str">
        <f>IF( ISNA(VLOOKUP($C5*10&amp;G$1,groupitems!$B:$D,3,FALSE)),"", VLOOKUP($C5*10&amp;G$1,groupitems!$B:$D,3,FALSE))</f>
        <v>传奇护腕</v>
      </c>
      <c r="H5" t="str">
        <f>IF( ISNA(VLOOKUP($C5*10&amp;H$1,groupitems!$B:$D,3,FALSE)),"", VLOOKUP($C5*10&amp;H$1,groupitems!$B:$D,3,FALSE))</f>
        <v>传奇腰带</v>
      </c>
      <c r="I5" t="str">
        <f>IF( ISNA(VLOOKUP($C5*10&amp;I$1,groupitems!$B:$D,3,FALSE)),"", VLOOKUP($C5*10&amp;I$1,groupitems!$B:$D,3,FALSE))</f>
        <v>传奇之靴</v>
      </c>
      <c r="J5" t="str">
        <f>IF( ISNA(VLOOKUP($C5*10&amp;J$1,groupitems!$B:$D,3,FALSE)),"", VLOOKUP($C5*10&amp;J$1,groupitems!$B:$D,3,FALSE))</f>
        <v/>
      </c>
      <c r="K5" t="str">
        <f>IF( ISNA(VLOOKUP($C5*10&amp;K$1,groupitems!$B:$D,3,FALSE)),"", VLOOKUP($C5*10&amp;K$1,groupitems!$B:$D,3,FALSE))</f>
        <v/>
      </c>
      <c r="L5" t="str">
        <f>IF( ISNA(VLOOKUP($C5*10&amp;L$1,groupitems!$B:$D,3,FALSE)),"", VLOOKUP($C5*10&amp;L$1,groupitems!$B:$D,3,FALSE))</f>
        <v/>
      </c>
      <c r="M5" t="str">
        <f>IF( ISNA(VLOOKUP($C5*10&amp;M$1,groupitems!$B:$D,3,FALSE)),"", VLOOKUP($C5*10&amp;M$1,groupitems!$B:$D,3,FALSE))</f>
        <v/>
      </c>
      <c r="N5" t="str">
        <f>IF( ISNA(VLOOKUP($C5*10&amp;N$1,groupitems!$B:$D,3,FALSE)),"", VLOOKUP($C5*10&amp;N$1,groupitems!$B:$D,3,FALSE))</f>
        <v/>
      </c>
      <c r="O5" t="str">
        <f>IF( ISNA(VLOOKUP($C5*10&amp;O$1,groupitems!$B:$D,3,FALSE)),"", VLOOKUP($C5*10&amp;O$1,groupitems!$B:$D,3,FALSE))</f>
        <v/>
      </c>
      <c r="P5" t="str">
        <f>IF( ISNA(VLOOKUP($C5*10&amp;P$1,groupitems!$B:$D,3,FALSE)),"", VLOOKUP($C5*10&amp;P$1,groupitems!$B:$D,3,FALSE))</f>
        <v/>
      </c>
      <c r="Q5" t="str">
        <f>IF( ISNA(VLOOKUP($C5*10&amp;Q$1,groupitems!$B:$D,3,FALSE)),"", VLOOKUP($C5*10&amp;Q$1,groupitems!$B:$D,3,FALSE))</f>
        <v/>
      </c>
      <c r="R5" t="str">
        <f>IF( ISNA(VLOOKUP($C5*10&amp;R$1,groupitems!$B:$D,3,FALSE)),"", VLOOKUP($C5*10&amp;R$1,groupitems!$B:$D,3,FALSE))</f>
        <v/>
      </c>
      <c r="S5" t="str">
        <f>IF( ISNA(VLOOKUP($C5*10&amp;S$1,groupitems!$B:$D,3,FALSE)),"", VLOOKUP($C5*10&amp;S$1,groupitems!$B:$D,3,FALSE))</f>
        <v/>
      </c>
      <c r="T5">
        <v>0</v>
      </c>
      <c r="U5">
        <f>groupAttr!C5</f>
        <v>3</v>
      </c>
      <c r="V5">
        <f t="shared" si="1"/>
        <v>6</v>
      </c>
      <c r="W5" t="str">
        <f>groupAttr!B5</f>
        <v>传奇套装</v>
      </c>
      <c r="X5" t="str">
        <f t="shared" si="2"/>
        <v>传奇之冠|传奇项链|传奇之戒|传奇护腕|传奇腰带|传奇之靴|</v>
      </c>
      <c r="Y5" t="str">
        <f t="shared" si="3"/>
        <v>151/传奇之冠|151/传奇项链|151/传奇之戒|151/传奇护腕|151/传奇腰带|151/传奇之靴|</v>
      </c>
      <c r="Z5" t="str">
        <f t="shared" si="4"/>
        <v>传奇之冠|传奇项链|传奇之戒|传奇护腕|传奇腰带|传奇之靴</v>
      </c>
      <c r="AA5" t="str">
        <f t="shared" si="5"/>
        <v>151/传奇之冠|151/传奇项链|151/传奇之戒|151/传奇护腕|151/传奇腰带|151/传奇之靴</v>
      </c>
      <c r="AB5" t="str">
        <f xml:space="preserve"> CONCATENATE( " ",groupAttr!AS5,"|",groupAttr!AX5,"|",groupAttr!AV5,"|",groupAttr!BC5,"|",groupAttr!BB5,"|",groupAttr!BA5,"|",groupAttr!AW5,"|","0","|",groupAttr!AQ5,"|",groupAttr!AT5,"|",groupAttr!AU5,"|",groupAttr!BD5,"|",groupAttr!AY5,"|","0","|",groupAttr!BE5,"|",groupAttr!BJ5,"|",groupAttr!BF5,"|",groupAttr!BG5,"|",groupAttr!BH5,"|",groupAttr!BI5,"|",groupAttr!BK5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5" t="str">
        <f>groupAttr!D5&amp;"|" &amp;groupAttr!E5&amp;"|" &amp;groupAttr!H5&amp;"|" &amp;groupAttr!J5&amp;"|" &amp;groupAttr!L5&amp;"|" &amp;groupAttr!N5&amp;"|" &amp;groupAttr!P5&amp;"|" &amp;groupAttr!R5&amp;"|" &amp;groupAttr!S5&amp;"|" &amp;groupAttr!T5&amp;"|" &amp;groupAttr!U5&amp;"|" &amp;groupAttr!V5&amp;"|" &amp;groupAttr!F5&amp;"|" &amp;groupAttr!G5&amp;"|" &amp;groupAttr!I5&amp;"|" &amp;groupAttr!K5&amp;"|" &amp;groupAttr!M5&amp;"|" &amp;groupAttr!O5&amp;"|" &amp;groupAttr!Q5&amp;"|0|0|0|0|0|0|0|0|0|0|0|0|0|0|0|0|0|0|0|0|0"</f>
        <v>0|0|0|0|0|0|0|0|0|0|0|0|0|0|0|0|0|0|0|0|0|0|0|0|0|0|0|0|0|0|0|0|0|0|0|0|0|0|0|0</v>
      </c>
      <c r="AD5" t="str">
        <f>groupAttr!W5&amp;"|" &amp;groupAttr!X5&amp;"|" &amp;groupAttr!AA5&amp;"|" &amp;groupAttr!AC5&amp;"|" &amp;groupAttr!AE5&amp;"|" &amp;groupAttr!AG5&amp;"|" &amp;groupAttr!AI5&amp;"|" &amp;groupAttr!AK5&amp;"|" &amp;groupAttr!AL5&amp;"|" &amp;groupAttr!AM5&amp;"|" &amp;groupAttr!AN5&amp;"|" &amp;groupAttr!AO5&amp;"|" &amp;groupAttr!Y5&amp;"|" &amp;groupAttr!Z5&amp;"|" &amp;groupAttr!AB5&amp;"|" &amp;groupAttr!AD5&amp;"|" &amp;groupAttr!AF5&amp;"|" &amp;groupAttr!AH5&amp;"|" &amp;groupAttr!AJ5&amp;"|" &amp;(groupAttr!AP5 + 100)&amp;"|0|0|0|0|0|0|0|0|0|0|0|0|0|0|0|0|0|0|0|0|0"</f>
        <v>0|0|0|0|15|15|15|0|0|0|0|0|0|0|0|0|15|15|15|100|0|0|0|0|0|0|0|0|0|0|0|0|0|0|0|0|0|0|0|0|0</v>
      </c>
    </row>
    <row r="6" spans="1:30" x14ac:dyDescent="0.2">
      <c r="A6" t="str">
        <f t="shared" si="0"/>
        <v>5 4 传奇套装 传奇之冠|传奇项链|传奇之戒|传奇护腕|传奇腰带|传奇之靴  0|0|0|0|0|0|0|0|0|0|0|0|0|0|0|0|0|0|0|0|0|0|0|0|0|0|0|0|0|0|0|0|0|0|0|0|0|0|0|0 5|0|0|0|0|0|0|0|0|0|0|0|0|0|0|0|0|0|0|0|0|0|0|0|0|0|0|0|0|0|0|0|0|0|0|0|0|0|0|0 0|0|20|20|0|0|0|0|0|0|0|0|0|0|20|20|0|0|0|100|0|0|0|0|0|0|0|0|0|0|0|0|0|0|0|0|0|0|0|0|0</v>
      </c>
      <c r="B6">
        <v>5</v>
      </c>
      <c r="C6">
        <f>groupAttr!A6</f>
        <v>101</v>
      </c>
      <c r="D6" t="str">
        <f>IF( ISNA(VLOOKUP($C6*10&amp;D$1,groupitems!$B:$D,3,FALSE)),"", VLOOKUP($C6*10&amp;D$1,groupitems!$B:$D,3,FALSE))</f>
        <v>传奇之冠</v>
      </c>
      <c r="E6" t="str">
        <f>IF( ISNA(VLOOKUP($C6*10&amp;E$1,groupitems!$B:$D,3,FALSE)),"", VLOOKUP($C6*10&amp;E$1,groupitems!$B:$D,3,FALSE))</f>
        <v>传奇项链</v>
      </c>
      <c r="F6" t="str">
        <f>IF( ISNA(VLOOKUP($C6*10&amp;F$1,groupitems!$B:$D,3,FALSE)),"", VLOOKUP($C6*10&amp;F$1,groupitems!$B:$D,3,FALSE))</f>
        <v>传奇之戒</v>
      </c>
      <c r="G6" t="str">
        <f>IF( ISNA(VLOOKUP($C6*10&amp;G$1,groupitems!$B:$D,3,FALSE)),"", VLOOKUP($C6*10&amp;G$1,groupitems!$B:$D,3,FALSE))</f>
        <v>传奇护腕</v>
      </c>
      <c r="H6" t="str">
        <f>IF( ISNA(VLOOKUP($C6*10&amp;H$1,groupitems!$B:$D,3,FALSE)),"", VLOOKUP($C6*10&amp;H$1,groupitems!$B:$D,3,FALSE))</f>
        <v>传奇腰带</v>
      </c>
      <c r="I6" t="str">
        <f>IF( ISNA(VLOOKUP($C6*10&amp;I$1,groupitems!$B:$D,3,FALSE)),"", VLOOKUP($C6*10&amp;I$1,groupitems!$B:$D,3,FALSE))</f>
        <v>传奇之靴</v>
      </c>
      <c r="J6" t="str">
        <f>IF( ISNA(VLOOKUP($C6*10&amp;J$1,groupitems!$B:$D,3,FALSE)),"", VLOOKUP($C6*10&amp;J$1,groupitems!$B:$D,3,FALSE))</f>
        <v/>
      </c>
      <c r="K6" t="str">
        <f>IF( ISNA(VLOOKUP($C6*10&amp;K$1,groupitems!$B:$D,3,FALSE)),"", VLOOKUP($C6*10&amp;K$1,groupitems!$B:$D,3,FALSE))</f>
        <v/>
      </c>
      <c r="L6" t="str">
        <f>IF( ISNA(VLOOKUP($C6*10&amp;L$1,groupitems!$B:$D,3,FALSE)),"", VLOOKUP($C6*10&amp;L$1,groupitems!$B:$D,3,FALSE))</f>
        <v/>
      </c>
      <c r="M6" t="str">
        <f>IF( ISNA(VLOOKUP($C6*10&amp;M$1,groupitems!$B:$D,3,FALSE)),"", VLOOKUP($C6*10&amp;M$1,groupitems!$B:$D,3,FALSE))</f>
        <v/>
      </c>
      <c r="N6" t="str">
        <f>IF( ISNA(VLOOKUP($C6*10&amp;N$1,groupitems!$B:$D,3,FALSE)),"", VLOOKUP($C6*10&amp;N$1,groupitems!$B:$D,3,FALSE))</f>
        <v/>
      </c>
      <c r="O6" t="str">
        <f>IF( ISNA(VLOOKUP($C6*10&amp;O$1,groupitems!$B:$D,3,FALSE)),"", VLOOKUP($C6*10&amp;O$1,groupitems!$B:$D,3,FALSE))</f>
        <v/>
      </c>
      <c r="P6" t="str">
        <f>IF( ISNA(VLOOKUP($C6*10&amp;P$1,groupitems!$B:$D,3,FALSE)),"", VLOOKUP($C6*10&amp;P$1,groupitems!$B:$D,3,FALSE))</f>
        <v/>
      </c>
      <c r="Q6" t="str">
        <f>IF( ISNA(VLOOKUP($C6*10&amp;Q$1,groupitems!$B:$D,3,FALSE)),"", VLOOKUP($C6*10&amp;Q$1,groupitems!$B:$D,3,FALSE))</f>
        <v/>
      </c>
      <c r="R6" t="str">
        <f>IF( ISNA(VLOOKUP($C6*10&amp;R$1,groupitems!$B:$D,3,FALSE)),"", VLOOKUP($C6*10&amp;R$1,groupitems!$B:$D,3,FALSE))</f>
        <v/>
      </c>
      <c r="S6" t="str">
        <f>IF( ISNA(VLOOKUP($C6*10&amp;S$1,groupitems!$B:$D,3,FALSE)),"", VLOOKUP($C6*10&amp;S$1,groupitems!$B:$D,3,FALSE))</f>
        <v/>
      </c>
      <c r="T6">
        <v>0</v>
      </c>
      <c r="U6">
        <f>groupAttr!C6</f>
        <v>4</v>
      </c>
      <c r="V6">
        <f t="shared" si="1"/>
        <v>6</v>
      </c>
      <c r="W6" t="str">
        <f>groupAttr!B6</f>
        <v>传奇套装</v>
      </c>
      <c r="X6" t="str">
        <f t="shared" si="2"/>
        <v>传奇之冠|传奇项链|传奇之戒|传奇护腕|传奇腰带|传奇之靴|</v>
      </c>
      <c r="Y6" t="str">
        <f t="shared" si="3"/>
        <v>151/传奇之冠|151/传奇项链|151/传奇之戒|151/传奇护腕|151/传奇腰带|151/传奇之靴|</v>
      </c>
      <c r="Z6" t="str">
        <f t="shared" si="4"/>
        <v>传奇之冠|传奇项链|传奇之戒|传奇护腕|传奇腰带|传奇之靴</v>
      </c>
      <c r="AA6" t="str">
        <f t="shared" si="5"/>
        <v>151/传奇之冠|151/传奇项链|151/传奇之戒|151/传奇护腕|151/传奇腰带|151/传奇之靴</v>
      </c>
      <c r="AB6" t="str">
        <f xml:space="preserve"> CONCATENATE( " ",groupAttr!AS6,"|",groupAttr!AX6,"|",groupAttr!AV6,"|",groupAttr!BC6,"|",groupAttr!BB6,"|",groupAttr!BA6,"|",groupAttr!AW6,"|","0","|",groupAttr!AQ6,"|",groupAttr!AT6,"|",groupAttr!AU6,"|",groupAttr!BD6,"|",groupAttr!AY6,"|","0","|",groupAttr!BE6,"|",groupAttr!BJ6,"|",groupAttr!BF6,"|",groupAttr!BG6,"|",groupAttr!BH6,"|",groupAttr!BI6,"|",groupAttr!BK6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6" t="str">
        <f>groupAttr!D6&amp;"|" &amp;groupAttr!E6&amp;"|" &amp;groupAttr!H6&amp;"|" &amp;groupAttr!J6&amp;"|" &amp;groupAttr!L6&amp;"|" &amp;groupAttr!N6&amp;"|" &amp;groupAttr!P6&amp;"|" &amp;groupAttr!R6&amp;"|" &amp;groupAttr!S6&amp;"|" &amp;groupAttr!T6&amp;"|" &amp;groupAttr!U6&amp;"|" &amp;groupAttr!V6&amp;"|" &amp;groupAttr!F6&amp;"|" &amp;groupAttr!G6&amp;"|" &amp;groupAttr!I6&amp;"|" &amp;groupAttr!K6&amp;"|" &amp;groupAttr!M6&amp;"|" &amp;groupAttr!O6&amp;"|" &amp;groupAttr!Q6&amp;"|0|0|0|0|0|0|0|0|0|0|0|0|0|0|0|0|0|0|0|0|0"</f>
        <v>5|0|0|0|0|0|0|0|0|0|0|0|0|0|0|0|0|0|0|0|0|0|0|0|0|0|0|0|0|0|0|0|0|0|0|0|0|0|0|0</v>
      </c>
      <c r="AD6" t="str">
        <f>groupAttr!W6&amp;"|" &amp;groupAttr!X6&amp;"|" &amp;groupAttr!AA6&amp;"|" &amp;groupAttr!AC6&amp;"|" &amp;groupAttr!AE6&amp;"|" &amp;groupAttr!AG6&amp;"|" &amp;groupAttr!AI6&amp;"|" &amp;groupAttr!AK6&amp;"|" &amp;groupAttr!AL6&amp;"|" &amp;groupAttr!AM6&amp;"|" &amp;groupAttr!AN6&amp;"|" &amp;groupAttr!AO6&amp;"|" &amp;groupAttr!Y6&amp;"|" &amp;groupAttr!Z6&amp;"|" &amp;groupAttr!AB6&amp;"|" &amp;groupAttr!AD6&amp;"|" &amp;groupAttr!AF6&amp;"|" &amp;groupAttr!AH6&amp;"|" &amp;groupAttr!AJ6&amp;"|" &amp;(groupAttr!AP6 + 100)&amp;"|0|0|0|0|0|0|0|0|0|0|0|0|0|0|0|0|0|0|0|0|0"</f>
        <v>0|0|20|20|0|0|0|0|0|0|0|0|0|0|20|20|0|0|0|100|0|0|0|0|0|0|0|0|0|0|0|0|0|0|0|0|0|0|0|0|0</v>
      </c>
    </row>
    <row r="7" spans="1:30" x14ac:dyDescent="0.2">
      <c r="A7" t="str">
        <f t="shared" si="0"/>
        <v>6 6 传奇套装 传奇之冠|传奇项链|传奇之戒|传奇护腕|传奇腰带|传奇之靴  0|0|0|0|0|0|0|0|0|0|0|0|0|0|0|0|0|0|0|0|0|0|0|0|0|0|0|0|0|0|0|0|0|0|0|0|0|0|0|0 0|0|0|0|8|8|8|0|0|0|0|0|0|0|0|0|8|8|8|0|0|0|0|0|0|0|0|0|0|0|0|0|0|0|0|0|0|0|0|0 600|600|0|0|0|0|0|0|0|0|0|0|0|0|0|0|0|0|0|100|0|0|0|0|0|0|0|0|0|0|0|0|0|0|0|0|0|0|0|0|0</v>
      </c>
      <c r="B7">
        <v>6</v>
      </c>
      <c r="C7">
        <f>groupAttr!A7</f>
        <v>101</v>
      </c>
      <c r="D7" t="str">
        <f>IF( ISNA(VLOOKUP($C7*10&amp;D$1,groupitems!$B:$D,3,FALSE)),"", VLOOKUP($C7*10&amp;D$1,groupitems!$B:$D,3,FALSE))</f>
        <v>传奇之冠</v>
      </c>
      <c r="E7" t="str">
        <f>IF( ISNA(VLOOKUP($C7*10&amp;E$1,groupitems!$B:$D,3,FALSE)),"", VLOOKUP($C7*10&amp;E$1,groupitems!$B:$D,3,FALSE))</f>
        <v>传奇项链</v>
      </c>
      <c r="F7" t="str">
        <f>IF( ISNA(VLOOKUP($C7*10&amp;F$1,groupitems!$B:$D,3,FALSE)),"", VLOOKUP($C7*10&amp;F$1,groupitems!$B:$D,3,FALSE))</f>
        <v>传奇之戒</v>
      </c>
      <c r="G7" t="str">
        <f>IF( ISNA(VLOOKUP($C7*10&amp;G$1,groupitems!$B:$D,3,FALSE)),"", VLOOKUP($C7*10&amp;G$1,groupitems!$B:$D,3,FALSE))</f>
        <v>传奇护腕</v>
      </c>
      <c r="H7" t="str">
        <f>IF( ISNA(VLOOKUP($C7*10&amp;H$1,groupitems!$B:$D,3,FALSE)),"", VLOOKUP($C7*10&amp;H$1,groupitems!$B:$D,3,FALSE))</f>
        <v>传奇腰带</v>
      </c>
      <c r="I7" t="str">
        <f>IF( ISNA(VLOOKUP($C7*10&amp;I$1,groupitems!$B:$D,3,FALSE)),"", VLOOKUP($C7*10&amp;I$1,groupitems!$B:$D,3,FALSE))</f>
        <v>传奇之靴</v>
      </c>
      <c r="J7" t="str">
        <f>IF( ISNA(VLOOKUP($C7*10&amp;J$1,groupitems!$B:$D,3,FALSE)),"", VLOOKUP($C7*10&amp;J$1,groupitems!$B:$D,3,FALSE))</f>
        <v/>
      </c>
      <c r="K7" t="str">
        <f>IF( ISNA(VLOOKUP($C7*10&amp;K$1,groupitems!$B:$D,3,FALSE)),"", VLOOKUP($C7*10&amp;K$1,groupitems!$B:$D,3,FALSE))</f>
        <v/>
      </c>
      <c r="L7" t="str">
        <f>IF( ISNA(VLOOKUP($C7*10&amp;L$1,groupitems!$B:$D,3,FALSE)),"", VLOOKUP($C7*10&amp;L$1,groupitems!$B:$D,3,FALSE))</f>
        <v/>
      </c>
      <c r="M7" t="str">
        <f>IF( ISNA(VLOOKUP($C7*10&amp;M$1,groupitems!$B:$D,3,FALSE)),"", VLOOKUP($C7*10&amp;M$1,groupitems!$B:$D,3,FALSE))</f>
        <v/>
      </c>
      <c r="N7" t="str">
        <f>IF( ISNA(VLOOKUP($C7*10&amp;N$1,groupitems!$B:$D,3,FALSE)),"", VLOOKUP($C7*10&amp;N$1,groupitems!$B:$D,3,FALSE))</f>
        <v/>
      </c>
      <c r="O7" t="str">
        <f>IF( ISNA(VLOOKUP($C7*10&amp;O$1,groupitems!$B:$D,3,FALSE)),"", VLOOKUP($C7*10&amp;O$1,groupitems!$B:$D,3,FALSE))</f>
        <v/>
      </c>
      <c r="P7" t="str">
        <f>IF( ISNA(VLOOKUP($C7*10&amp;P$1,groupitems!$B:$D,3,FALSE)),"", VLOOKUP($C7*10&amp;P$1,groupitems!$B:$D,3,FALSE))</f>
        <v/>
      </c>
      <c r="Q7" t="str">
        <f>IF( ISNA(VLOOKUP($C7*10&amp;Q$1,groupitems!$B:$D,3,FALSE)),"", VLOOKUP($C7*10&amp;Q$1,groupitems!$B:$D,3,FALSE))</f>
        <v/>
      </c>
      <c r="R7" t="str">
        <f>IF( ISNA(VLOOKUP($C7*10&amp;R$1,groupitems!$B:$D,3,FALSE)),"", VLOOKUP($C7*10&amp;R$1,groupitems!$B:$D,3,FALSE))</f>
        <v/>
      </c>
      <c r="S7" t="str">
        <f>IF( ISNA(VLOOKUP($C7*10&amp;S$1,groupitems!$B:$D,3,FALSE)),"", VLOOKUP($C7*10&amp;S$1,groupitems!$B:$D,3,FALSE))</f>
        <v/>
      </c>
      <c r="T7">
        <v>0</v>
      </c>
      <c r="U7">
        <f>groupAttr!C7</f>
        <v>6</v>
      </c>
      <c r="V7">
        <f t="shared" si="1"/>
        <v>6</v>
      </c>
      <c r="W7" t="str">
        <f>groupAttr!B7</f>
        <v>传奇套装</v>
      </c>
      <c r="X7" t="str">
        <f t="shared" si="2"/>
        <v>传奇之冠|传奇项链|传奇之戒|传奇护腕|传奇腰带|传奇之靴|</v>
      </c>
      <c r="Y7" t="str">
        <f t="shared" si="3"/>
        <v>151/传奇之冠|151/传奇项链|151/传奇之戒|151/传奇护腕|151/传奇腰带|151/传奇之靴|</v>
      </c>
      <c r="Z7" t="str">
        <f t="shared" si="4"/>
        <v>传奇之冠|传奇项链|传奇之戒|传奇护腕|传奇腰带|传奇之靴</v>
      </c>
      <c r="AA7" t="str">
        <f t="shared" si="5"/>
        <v>151/传奇之冠|151/传奇项链|151/传奇之戒|151/传奇护腕|151/传奇腰带|151/传奇之靴</v>
      </c>
      <c r="AB7" t="str">
        <f xml:space="preserve"> CONCATENATE( " ",groupAttr!AS7,"|",groupAttr!AX7,"|",groupAttr!AV7,"|",groupAttr!BC7,"|",groupAttr!BB7,"|",groupAttr!BA7,"|",groupAttr!AW7,"|","0","|",groupAttr!AQ7,"|",groupAttr!AT7,"|",groupAttr!AU7,"|",groupAttr!BD7,"|",groupAttr!AY7,"|","0","|",groupAttr!BE7,"|",groupAttr!BJ7,"|",groupAttr!BF7,"|",groupAttr!BG7,"|",groupAttr!BH7,"|",groupAttr!BI7,"|",groupAttr!BK7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7" t="str">
        <f>groupAttr!D7&amp;"|" &amp;groupAttr!E7&amp;"|" &amp;groupAttr!H7&amp;"|" &amp;groupAttr!J7&amp;"|" &amp;groupAttr!L7&amp;"|" &amp;groupAttr!N7&amp;"|" &amp;groupAttr!P7&amp;"|" &amp;groupAttr!R7&amp;"|" &amp;groupAttr!S7&amp;"|" &amp;groupAttr!T7&amp;"|" &amp;groupAttr!U7&amp;"|" &amp;groupAttr!V7&amp;"|" &amp;groupAttr!F7&amp;"|" &amp;groupAttr!G7&amp;"|" &amp;groupAttr!I7&amp;"|" &amp;groupAttr!K7&amp;"|" &amp;groupAttr!M7&amp;"|" &amp;groupAttr!O7&amp;"|" &amp;groupAttr!Q7&amp;"|0|0|0|0|0|0|0|0|0|0|0|0|0|0|0|0|0|0|0|0|0"</f>
        <v>0|0|0|0|8|8|8|0|0|0|0|0|0|0|0|0|8|8|8|0|0|0|0|0|0|0|0|0|0|0|0|0|0|0|0|0|0|0|0|0</v>
      </c>
      <c r="AD7" t="str">
        <f>groupAttr!W7&amp;"|" &amp;groupAttr!X7&amp;"|" &amp;groupAttr!AA7&amp;"|" &amp;groupAttr!AC7&amp;"|" &amp;groupAttr!AE7&amp;"|" &amp;groupAttr!AG7&amp;"|" &amp;groupAttr!AI7&amp;"|" &amp;groupAttr!AK7&amp;"|" &amp;groupAttr!AL7&amp;"|" &amp;groupAttr!AM7&amp;"|" &amp;groupAttr!AN7&amp;"|" &amp;groupAttr!AO7&amp;"|" &amp;groupAttr!Y7&amp;"|" &amp;groupAttr!Z7&amp;"|" &amp;groupAttr!AB7&amp;"|" &amp;groupAttr!AD7&amp;"|" &amp;groupAttr!AF7&amp;"|" &amp;groupAttr!AH7&amp;"|" &amp;groupAttr!AJ7&amp;"|" &amp;(groupAttr!AP7 + 100)&amp;"|0|0|0|0|0|0|0|0|0|0|0|0|0|0|0|0|0|0|0|0|0"</f>
        <v>600|600|0|0|0|0|0|0|0|0|0|0|0|0|0|0|0|0|0|100|0|0|0|0|0|0|0|0|0|0|0|0|0|0|0|0|0|0|0|0|0</v>
      </c>
    </row>
    <row r="8" spans="1:30" x14ac:dyDescent="0.2">
      <c r="A8" t="str">
        <f t="shared" si="0"/>
        <v>7 3 皓月套装 皓月之冠|皓月项链|皓月之戒|皓月护腕|皓月腰带|皓月之靴  0|0|0|0|0|0|0|0|0|0|0|0|0|0|0|0|0|0|0|0|0|0|0|0|0|0|0|0|0|0|0|0|0|0|0|0|0|0|0|0 8|8|8|0|0|0|0|0|0|0|0|0|0|0|8|0|0|0|0|0|0|0|0|0|0|0|0|0|0|0|0|0|0|0|0|0|0|0|0|0 0|0|0|0|0|0|0|0|0|0|0|0|0|0|0|0|0|0|0|100|0|0|0|0|0|0|0|0|0|0|0|0|0|0|0|0|0|0|0|0|0</v>
      </c>
      <c r="B8">
        <v>7</v>
      </c>
      <c r="C8">
        <f>groupAttr!A8</f>
        <v>102</v>
      </c>
      <c r="D8" t="str">
        <f>IF( ISNA(VLOOKUP($C8*10&amp;D$1,groupitems!$B:$D,3,FALSE)),"", VLOOKUP($C8*10&amp;D$1,groupitems!$B:$D,3,FALSE))</f>
        <v>皓月之冠</v>
      </c>
      <c r="E8" t="str">
        <f>IF( ISNA(VLOOKUP($C8*10&amp;E$1,groupitems!$B:$D,3,FALSE)),"", VLOOKUP($C8*10&amp;E$1,groupitems!$B:$D,3,FALSE))</f>
        <v>皓月项链</v>
      </c>
      <c r="F8" t="str">
        <f>IF( ISNA(VLOOKUP($C8*10&amp;F$1,groupitems!$B:$D,3,FALSE)),"", VLOOKUP($C8*10&amp;F$1,groupitems!$B:$D,3,FALSE))</f>
        <v>皓月之戒</v>
      </c>
      <c r="G8" t="str">
        <f>IF( ISNA(VLOOKUP($C8*10&amp;G$1,groupitems!$B:$D,3,FALSE)),"", VLOOKUP($C8*10&amp;G$1,groupitems!$B:$D,3,FALSE))</f>
        <v>皓月护腕</v>
      </c>
      <c r="H8" t="str">
        <f>IF( ISNA(VLOOKUP($C8*10&amp;H$1,groupitems!$B:$D,3,FALSE)),"", VLOOKUP($C8*10&amp;H$1,groupitems!$B:$D,3,FALSE))</f>
        <v>皓月腰带</v>
      </c>
      <c r="I8" t="str">
        <f>IF( ISNA(VLOOKUP($C8*10&amp;I$1,groupitems!$B:$D,3,FALSE)),"", VLOOKUP($C8*10&amp;I$1,groupitems!$B:$D,3,FALSE))</f>
        <v>皓月之靴</v>
      </c>
      <c r="J8" t="str">
        <f>IF( ISNA(VLOOKUP($C8*10&amp;J$1,groupitems!$B:$D,3,FALSE)),"", VLOOKUP($C8*10&amp;J$1,groupitems!$B:$D,3,FALSE))</f>
        <v/>
      </c>
      <c r="K8" t="str">
        <f>IF( ISNA(VLOOKUP($C8*10&amp;K$1,groupitems!$B:$D,3,FALSE)),"", VLOOKUP($C8*10&amp;K$1,groupitems!$B:$D,3,FALSE))</f>
        <v/>
      </c>
      <c r="L8" t="str">
        <f>IF( ISNA(VLOOKUP($C8*10&amp;L$1,groupitems!$B:$D,3,FALSE)),"", VLOOKUP($C8*10&amp;L$1,groupitems!$B:$D,3,FALSE))</f>
        <v/>
      </c>
      <c r="M8" t="str">
        <f>IF( ISNA(VLOOKUP($C8*10&amp;M$1,groupitems!$B:$D,3,FALSE)),"", VLOOKUP($C8*10&amp;M$1,groupitems!$B:$D,3,FALSE))</f>
        <v/>
      </c>
      <c r="N8" t="str">
        <f>IF( ISNA(VLOOKUP($C8*10&amp;N$1,groupitems!$B:$D,3,FALSE)),"", VLOOKUP($C8*10&amp;N$1,groupitems!$B:$D,3,FALSE))</f>
        <v/>
      </c>
      <c r="O8" t="str">
        <f>IF( ISNA(VLOOKUP($C8*10&amp;O$1,groupitems!$B:$D,3,FALSE)),"", VLOOKUP($C8*10&amp;O$1,groupitems!$B:$D,3,FALSE))</f>
        <v/>
      </c>
      <c r="P8" t="str">
        <f>IF( ISNA(VLOOKUP($C8*10&amp;P$1,groupitems!$B:$D,3,FALSE)),"", VLOOKUP($C8*10&amp;P$1,groupitems!$B:$D,3,FALSE))</f>
        <v/>
      </c>
      <c r="Q8" t="str">
        <f>IF( ISNA(VLOOKUP($C8*10&amp;Q$1,groupitems!$B:$D,3,FALSE)),"", VLOOKUP($C8*10&amp;Q$1,groupitems!$B:$D,3,FALSE))</f>
        <v/>
      </c>
      <c r="R8" t="str">
        <f>IF( ISNA(VLOOKUP($C8*10&amp;R$1,groupitems!$B:$D,3,FALSE)),"", VLOOKUP($C8*10&amp;R$1,groupitems!$B:$D,3,FALSE))</f>
        <v/>
      </c>
      <c r="S8" t="str">
        <f>IF( ISNA(VLOOKUP($C8*10&amp;S$1,groupitems!$B:$D,3,FALSE)),"", VLOOKUP($C8*10&amp;S$1,groupitems!$B:$D,3,FALSE))</f>
        <v/>
      </c>
      <c r="T8">
        <v>0</v>
      </c>
      <c r="U8">
        <f>groupAttr!C8</f>
        <v>3</v>
      </c>
      <c r="V8">
        <f t="shared" si="1"/>
        <v>6</v>
      </c>
      <c r="W8" t="str">
        <f>groupAttr!B8</f>
        <v>皓月套装</v>
      </c>
      <c r="X8" t="str">
        <f t="shared" si="2"/>
        <v>皓月之冠|皓月项链|皓月之戒|皓月护腕|皓月腰带|皓月之靴|</v>
      </c>
      <c r="Y8" t="str">
        <f t="shared" si="3"/>
        <v>151/皓月之冠|151/皓月项链|151/皓月之戒|151/皓月护腕|151/皓月腰带|151/皓月之靴|</v>
      </c>
      <c r="Z8" t="str">
        <f t="shared" si="4"/>
        <v>皓月之冠|皓月项链|皓月之戒|皓月护腕|皓月腰带|皓月之靴</v>
      </c>
      <c r="AA8" t="str">
        <f t="shared" si="5"/>
        <v>151/皓月之冠|151/皓月项链|151/皓月之戒|151/皓月护腕|151/皓月腰带|151/皓月之靴</v>
      </c>
      <c r="AB8" t="str">
        <f xml:space="preserve"> CONCATENATE( " ",groupAttr!AS8,"|",groupAttr!AX8,"|",groupAttr!AV8,"|",groupAttr!BC8,"|",groupAttr!BB8,"|",groupAttr!BA8,"|",groupAttr!AW8,"|","0","|",groupAttr!AQ8,"|",groupAttr!AT8,"|",groupAttr!AU8,"|",groupAttr!BD8,"|",groupAttr!AY8,"|","0","|",groupAttr!BE8,"|",groupAttr!BJ8,"|",groupAttr!BF8,"|",groupAttr!BG8,"|",groupAttr!BH8,"|",groupAttr!BI8,"|",groupAttr!BK8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8" t="str">
        <f>groupAttr!D8&amp;"|" &amp;groupAttr!E8&amp;"|" &amp;groupAttr!H8&amp;"|" &amp;groupAttr!J8&amp;"|" &amp;groupAttr!L8&amp;"|" &amp;groupAttr!N8&amp;"|" &amp;groupAttr!P8&amp;"|" &amp;groupAttr!R8&amp;"|" &amp;groupAttr!S8&amp;"|" &amp;groupAttr!T8&amp;"|" &amp;groupAttr!U8&amp;"|" &amp;groupAttr!V8&amp;"|" &amp;groupAttr!F8&amp;"|" &amp;groupAttr!G8&amp;"|" &amp;groupAttr!I8&amp;"|" &amp;groupAttr!K8&amp;"|" &amp;groupAttr!M8&amp;"|" &amp;groupAttr!O8&amp;"|" &amp;groupAttr!Q8&amp;"|0|0|0|0|0|0|0|0|0|0|0|0|0|0|0|0|0|0|0|0|0"</f>
        <v>8|8|8|0|0|0|0|0|0|0|0|0|0|0|8|0|0|0|0|0|0|0|0|0|0|0|0|0|0|0|0|0|0|0|0|0|0|0|0|0</v>
      </c>
      <c r="AD8" t="str">
        <f>groupAttr!W8&amp;"|" &amp;groupAttr!X8&amp;"|" &amp;groupAttr!AA8&amp;"|" &amp;groupAttr!AC8&amp;"|" &amp;groupAttr!AE8&amp;"|" &amp;groupAttr!AG8&amp;"|" &amp;groupAttr!AI8&amp;"|" &amp;groupAttr!AK8&amp;"|" &amp;groupAttr!AL8&amp;"|" &amp;groupAttr!AM8&amp;"|" &amp;groupAttr!AN8&amp;"|" &amp;groupAttr!AO8&amp;"|" &amp;groupAttr!Y8&amp;"|" &amp;groupAttr!Z8&amp;"|" &amp;groupAttr!AB8&amp;"|" &amp;groupAttr!AD8&amp;"|" &amp;groupAttr!AF8&amp;"|" &amp;groupAttr!AH8&amp;"|" &amp;groupAttr!AJ8&amp;"|" &amp;(groupAttr!AP8 + 100)&amp;"|0|0|0|0|0|0|0|0|0|0|0|0|0|0|0|0|0|0|0|0|0"</f>
        <v>0|0|0|0|0|0|0|0|0|0|0|0|0|0|0|0|0|0|0|100|0|0|0|0|0|0|0|0|0|0|0|0|0|0|0|0|0|0|0|0|0</v>
      </c>
    </row>
    <row r="9" spans="1:30" x14ac:dyDescent="0.2">
      <c r="A9" t="str">
        <f t="shared" si="0"/>
        <v>8 4 皓月套装 皓月之冠|皓月项链|皓月之戒|皓月护腕|皓月腰带|皓月之靴  0|0|0|0|0|0|0|0|0|0|0|0|0|0|0|0|0|0|0|0|0|0|0|0|0|0|0|0|0|0|0|0|0|0|0|0|0|0|0|0 0|0|12|0|5|5|5|0|0|0|0|0|0|0|12|0|5|5|5|0|0|0|0|0|0|0|0|0|0|0|0|0|0|0|0|0|0|0|0|0 0|0|0|0|0|0|0|0|0|0|0|0|0|0|0|0|0|0|0|100|0|0|0|0|0|0|0|0|0|0|0|0|0|0|0|0|0|0|0|0|0</v>
      </c>
      <c r="B9">
        <v>8</v>
      </c>
      <c r="C9">
        <f>groupAttr!A9</f>
        <v>102</v>
      </c>
      <c r="D9" t="str">
        <f>IF( ISNA(VLOOKUP($C9*10&amp;D$1,groupitems!$B:$D,3,FALSE)),"", VLOOKUP($C9*10&amp;D$1,groupitems!$B:$D,3,FALSE))</f>
        <v>皓月之冠</v>
      </c>
      <c r="E9" t="str">
        <f>IF( ISNA(VLOOKUP($C9*10&amp;E$1,groupitems!$B:$D,3,FALSE)),"", VLOOKUP($C9*10&amp;E$1,groupitems!$B:$D,3,FALSE))</f>
        <v>皓月项链</v>
      </c>
      <c r="F9" t="str">
        <f>IF( ISNA(VLOOKUP($C9*10&amp;F$1,groupitems!$B:$D,3,FALSE)),"", VLOOKUP($C9*10&amp;F$1,groupitems!$B:$D,3,FALSE))</f>
        <v>皓月之戒</v>
      </c>
      <c r="G9" t="str">
        <f>IF( ISNA(VLOOKUP($C9*10&amp;G$1,groupitems!$B:$D,3,FALSE)),"", VLOOKUP($C9*10&amp;G$1,groupitems!$B:$D,3,FALSE))</f>
        <v>皓月护腕</v>
      </c>
      <c r="H9" t="str">
        <f>IF( ISNA(VLOOKUP($C9*10&amp;H$1,groupitems!$B:$D,3,FALSE)),"", VLOOKUP($C9*10&amp;H$1,groupitems!$B:$D,3,FALSE))</f>
        <v>皓月腰带</v>
      </c>
      <c r="I9" t="str">
        <f>IF( ISNA(VLOOKUP($C9*10&amp;I$1,groupitems!$B:$D,3,FALSE)),"", VLOOKUP($C9*10&amp;I$1,groupitems!$B:$D,3,FALSE))</f>
        <v>皓月之靴</v>
      </c>
      <c r="J9" t="str">
        <f>IF( ISNA(VLOOKUP($C9*10&amp;J$1,groupitems!$B:$D,3,FALSE)),"", VLOOKUP($C9*10&amp;J$1,groupitems!$B:$D,3,FALSE))</f>
        <v/>
      </c>
      <c r="K9" t="str">
        <f>IF( ISNA(VLOOKUP($C9*10&amp;K$1,groupitems!$B:$D,3,FALSE)),"", VLOOKUP($C9*10&amp;K$1,groupitems!$B:$D,3,FALSE))</f>
        <v/>
      </c>
      <c r="L9" t="str">
        <f>IF( ISNA(VLOOKUP($C9*10&amp;L$1,groupitems!$B:$D,3,FALSE)),"", VLOOKUP($C9*10&amp;L$1,groupitems!$B:$D,3,FALSE))</f>
        <v/>
      </c>
      <c r="M9" t="str">
        <f>IF( ISNA(VLOOKUP($C9*10&amp;M$1,groupitems!$B:$D,3,FALSE)),"", VLOOKUP($C9*10&amp;M$1,groupitems!$B:$D,3,FALSE))</f>
        <v/>
      </c>
      <c r="N9" t="str">
        <f>IF( ISNA(VLOOKUP($C9*10&amp;N$1,groupitems!$B:$D,3,FALSE)),"", VLOOKUP($C9*10&amp;N$1,groupitems!$B:$D,3,FALSE))</f>
        <v/>
      </c>
      <c r="O9" t="str">
        <f>IF( ISNA(VLOOKUP($C9*10&amp;O$1,groupitems!$B:$D,3,FALSE)),"", VLOOKUP($C9*10&amp;O$1,groupitems!$B:$D,3,FALSE))</f>
        <v/>
      </c>
      <c r="P9" t="str">
        <f>IF( ISNA(VLOOKUP($C9*10&amp;P$1,groupitems!$B:$D,3,FALSE)),"", VLOOKUP($C9*10&amp;P$1,groupitems!$B:$D,3,FALSE))</f>
        <v/>
      </c>
      <c r="Q9" t="str">
        <f>IF( ISNA(VLOOKUP($C9*10&amp;Q$1,groupitems!$B:$D,3,FALSE)),"", VLOOKUP($C9*10&amp;Q$1,groupitems!$B:$D,3,FALSE))</f>
        <v/>
      </c>
      <c r="R9" t="str">
        <f>IF( ISNA(VLOOKUP($C9*10&amp;R$1,groupitems!$B:$D,3,FALSE)),"", VLOOKUP($C9*10&amp;R$1,groupitems!$B:$D,3,FALSE))</f>
        <v/>
      </c>
      <c r="S9" t="str">
        <f>IF( ISNA(VLOOKUP($C9*10&amp;S$1,groupitems!$B:$D,3,FALSE)),"", VLOOKUP($C9*10&amp;S$1,groupitems!$B:$D,3,FALSE))</f>
        <v/>
      </c>
      <c r="T9">
        <v>0</v>
      </c>
      <c r="U9">
        <f>groupAttr!C9</f>
        <v>4</v>
      </c>
      <c r="V9">
        <f t="shared" si="1"/>
        <v>6</v>
      </c>
      <c r="W9" t="str">
        <f>groupAttr!B9</f>
        <v>皓月套装</v>
      </c>
      <c r="X9" t="str">
        <f t="shared" si="2"/>
        <v>皓月之冠|皓月项链|皓月之戒|皓月护腕|皓月腰带|皓月之靴|</v>
      </c>
      <c r="Y9" t="str">
        <f t="shared" si="3"/>
        <v>151/皓月之冠|151/皓月项链|151/皓月之戒|151/皓月护腕|151/皓月腰带|151/皓月之靴|</v>
      </c>
      <c r="Z9" t="str">
        <f t="shared" si="4"/>
        <v>皓月之冠|皓月项链|皓月之戒|皓月护腕|皓月腰带|皓月之靴</v>
      </c>
      <c r="AA9" t="str">
        <f t="shared" si="5"/>
        <v>151/皓月之冠|151/皓月项链|151/皓月之戒|151/皓月护腕|151/皓月腰带|151/皓月之靴</v>
      </c>
      <c r="AB9" t="str">
        <f xml:space="preserve"> CONCATENATE( " ",groupAttr!AS9,"|",groupAttr!AX9,"|",groupAttr!AV9,"|",groupAttr!BC9,"|",groupAttr!BB9,"|",groupAttr!BA9,"|",groupAttr!AW9,"|","0","|",groupAttr!AQ9,"|",groupAttr!AT9,"|",groupAttr!AU9,"|",groupAttr!BD9,"|",groupAttr!AY9,"|","0","|",groupAttr!BE9,"|",groupAttr!BJ9,"|",groupAttr!BF9,"|",groupAttr!BG9,"|",groupAttr!BH9,"|",groupAttr!BI9,"|",groupAttr!BK9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9" t="str">
        <f>groupAttr!D9&amp;"|" &amp;groupAttr!E9&amp;"|" &amp;groupAttr!H9&amp;"|" &amp;groupAttr!J9&amp;"|" &amp;groupAttr!L9&amp;"|" &amp;groupAttr!N9&amp;"|" &amp;groupAttr!P9&amp;"|" &amp;groupAttr!R9&amp;"|" &amp;groupAttr!S9&amp;"|" &amp;groupAttr!T9&amp;"|" &amp;groupAttr!U9&amp;"|" &amp;groupAttr!V9&amp;"|" &amp;groupAttr!F9&amp;"|" &amp;groupAttr!G9&amp;"|" &amp;groupAttr!I9&amp;"|" &amp;groupAttr!K9&amp;"|" &amp;groupAttr!M9&amp;"|" &amp;groupAttr!O9&amp;"|" &amp;groupAttr!Q9&amp;"|0|0|0|0|0|0|0|0|0|0|0|0|0|0|0|0|0|0|0|0|0"</f>
        <v>0|0|12|0|5|5|5|0|0|0|0|0|0|0|12|0|5|5|5|0|0|0|0|0|0|0|0|0|0|0|0|0|0|0|0|0|0|0|0|0</v>
      </c>
      <c r="AD9" t="str">
        <f>groupAttr!W9&amp;"|" &amp;groupAttr!X9&amp;"|" &amp;groupAttr!AA9&amp;"|" &amp;groupAttr!AC9&amp;"|" &amp;groupAttr!AE9&amp;"|" &amp;groupAttr!AG9&amp;"|" &amp;groupAttr!AI9&amp;"|" &amp;groupAttr!AK9&amp;"|" &amp;groupAttr!AL9&amp;"|" &amp;groupAttr!AM9&amp;"|" &amp;groupAttr!AN9&amp;"|" &amp;groupAttr!AO9&amp;"|" &amp;groupAttr!Y9&amp;"|" &amp;groupAttr!Z9&amp;"|" &amp;groupAttr!AB9&amp;"|" &amp;groupAttr!AD9&amp;"|" &amp;groupAttr!AF9&amp;"|" &amp;groupAttr!AH9&amp;"|" &amp;groupAttr!AJ9&amp;"|" &amp;(groupAttr!AP9 + 100)&amp;"|0|0|0|0|0|0|0|0|0|0|0|0|0|0|0|0|0|0|0|0|0"</f>
        <v>0|0|0|0|0|0|0|0|0|0|0|0|0|0|0|0|0|0|0|100|0|0|0|0|0|0|0|0|0|0|0|0|0|0|0|0|0|0|0|0|0</v>
      </c>
    </row>
    <row r="10" spans="1:30" x14ac:dyDescent="0.2">
      <c r="A10" t="str">
        <f t="shared" si="0"/>
        <v>9 6 皓月套装 皓月之冠|皓月项链|皓月之戒|皓月护腕|皓月腰带|皓月之靴  0|0|0|0|0|0|0|0|0|0|0|0|0|0|0|0|0|0|0|0|0|0|0|0|0|0|0|0|0|0|0|0|0|0|0|0|0|0|0|0 0|0|0|0|3|3|3|0|0|0|0|0|0|0|0|0|3|3|3|0|0|0|0|0|0|0|0|0|0|0|0|0|0|0|0|0|0|0|0|0 0|0|0|0|35|35|35|0|0|0|0|0|0|0|0|0|35|35|35|100|0|0|0|0|0|0|0|0|0|0|0|0|0|0|0|0|0|0|0|0|0</v>
      </c>
      <c r="B10">
        <v>9</v>
      </c>
      <c r="C10">
        <f>groupAttr!A10</f>
        <v>102</v>
      </c>
      <c r="D10" t="str">
        <f>IF( ISNA(VLOOKUP($C10*10&amp;D$1,groupitems!$B:$D,3,FALSE)),"", VLOOKUP($C10*10&amp;D$1,groupitems!$B:$D,3,FALSE))</f>
        <v>皓月之冠</v>
      </c>
      <c r="E10" t="str">
        <f>IF( ISNA(VLOOKUP($C10*10&amp;E$1,groupitems!$B:$D,3,FALSE)),"", VLOOKUP($C10*10&amp;E$1,groupitems!$B:$D,3,FALSE))</f>
        <v>皓月项链</v>
      </c>
      <c r="F10" t="str">
        <f>IF( ISNA(VLOOKUP($C10*10&amp;F$1,groupitems!$B:$D,3,FALSE)),"", VLOOKUP($C10*10&amp;F$1,groupitems!$B:$D,3,FALSE))</f>
        <v>皓月之戒</v>
      </c>
      <c r="G10" t="str">
        <f>IF( ISNA(VLOOKUP($C10*10&amp;G$1,groupitems!$B:$D,3,FALSE)),"", VLOOKUP($C10*10&amp;G$1,groupitems!$B:$D,3,FALSE))</f>
        <v>皓月护腕</v>
      </c>
      <c r="H10" t="str">
        <f>IF( ISNA(VLOOKUP($C10*10&amp;H$1,groupitems!$B:$D,3,FALSE)),"", VLOOKUP($C10*10&amp;H$1,groupitems!$B:$D,3,FALSE))</f>
        <v>皓月腰带</v>
      </c>
      <c r="I10" t="str">
        <f>IF( ISNA(VLOOKUP($C10*10&amp;I$1,groupitems!$B:$D,3,FALSE)),"", VLOOKUP($C10*10&amp;I$1,groupitems!$B:$D,3,FALSE))</f>
        <v>皓月之靴</v>
      </c>
      <c r="J10" t="str">
        <f>IF( ISNA(VLOOKUP($C10*10&amp;J$1,groupitems!$B:$D,3,FALSE)),"", VLOOKUP($C10*10&amp;J$1,groupitems!$B:$D,3,FALSE))</f>
        <v/>
      </c>
      <c r="K10" t="str">
        <f>IF( ISNA(VLOOKUP($C10*10&amp;K$1,groupitems!$B:$D,3,FALSE)),"", VLOOKUP($C10*10&amp;K$1,groupitems!$B:$D,3,FALSE))</f>
        <v/>
      </c>
      <c r="L10" t="str">
        <f>IF( ISNA(VLOOKUP($C10*10&amp;L$1,groupitems!$B:$D,3,FALSE)),"", VLOOKUP($C10*10&amp;L$1,groupitems!$B:$D,3,FALSE))</f>
        <v/>
      </c>
      <c r="M10" t="str">
        <f>IF( ISNA(VLOOKUP($C10*10&amp;M$1,groupitems!$B:$D,3,FALSE)),"", VLOOKUP($C10*10&amp;M$1,groupitems!$B:$D,3,FALSE))</f>
        <v/>
      </c>
      <c r="N10" t="str">
        <f>IF( ISNA(VLOOKUP($C10*10&amp;N$1,groupitems!$B:$D,3,FALSE)),"", VLOOKUP($C10*10&amp;N$1,groupitems!$B:$D,3,FALSE))</f>
        <v/>
      </c>
      <c r="O10" t="str">
        <f>IF( ISNA(VLOOKUP($C10*10&amp;O$1,groupitems!$B:$D,3,FALSE)),"", VLOOKUP($C10*10&amp;O$1,groupitems!$B:$D,3,FALSE))</f>
        <v/>
      </c>
      <c r="P10" t="str">
        <f>IF( ISNA(VLOOKUP($C10*10&amp;P$1,groupitems!$B:$D,3,FALSE)),"", VLOOKUP($C10*10&amp;P$1,groupitems!$B:$D,3,FALSE))</f>
        <v/>
      </c>
      <c r="Q10" t="str">
        <f>IF( ISNA(VLOOKUP($C10*10&amp;Q$1,groupitems!$B:$D,3,FALSE)),"", VLOOKUP($C10*10&amp;Q$1,groupitems!$B:$D,3,FALSE))</f>
        <v/>
      </c>
      <c r="R10" t="str">
        <f>IF( ISNA(VLOOKUP($C10*10&amp;R$1,groupitems!$B:$D,3,FALSE)),"", VLOOKUP($C10*10&amp;R$1,groupitems!$B:$D,3,FALSE))</f>
        <v/>
      </c>
      <c r="S10" t="str">
        <f>IF( ISNA(VLOOKUP($C10*10&amp;S$1,groupitems!$B:$D,3,FALSE)),"", VLOOKUP($C10*10&amp;S$1,groupitems!$B:$D,3,FALSE))</f>
        <v/>
      </c>
      <c r="T10">
        <v>0</v>
      </c>
      <c r="U10">
        <f>groupAttr!C10</f>
        <v>6</v>
      </c>
      <c r="V10">
        <f t="shared" si="1"/>
        <v>6</v>
      </c>
      <c r="W10" t="str">
        <f>groupAttr!B10</f>
        <v>皓月套装</v>
      </c>
      <c r="X10" t="str">
        <f t="shared" si="2"/>
        <v>皓月之冠|皓月项链|皓月之戒|皓月护腕|皓月腰带|皓月之靴|</v>
      </c>
      <c r="Y10" t="str">
        <f t="shared" si="3"/>
        <v>151/皓月之冠|151/皓月项链|151/皓月之戒|151/皓月护腕|151/皓月腰带|151/皓月之靴|</v>
      </c>
      <c r="Z10" t="str">
        <f t="shared" si="4"/>
        <v>皓月之冠|皓月项链|皓月之戒|皓月护腕|皓月腰带|皓月之靴</v>
      </c>
      <c r="AA10" t="str">
        <f t="shared" si="5"/>
        <v>151/皓月之冠|151/皓月项链|151/皓月之戒|151/皓月护腕|151/皓月腰带|151/皓月之靴</v>
      </c>
      <c r="AB10" t="str">
        <f xml:space="preserve"> CONCATENATE( " ",groupAttr!AS10,"|",groupAttr!AX10,"|",groupAttr!AV10,"|",groupAttr!BC10,"|",groupAttr!BB10,"|",groupAttr!BA10,"|",groupAttr!AW10,"|","0","|",groupAttr!AQ10,"|",groupAttr!AT10,"|",groupAttr!AU10,"|",groupAttr!BD10,"|",groupAttr!AY10,"|","0","|",groupAttr!BE10,"|",groupAttr!BJ10,"|",groupAttr!BF10,"|",groupAttr!BG10,"|",groupAttr!BH10,"|",groupAttr!BI10,"|",groupAttr!BK10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0" t="str">
        <f>groupAttr!D10&amp;"|" &amp;groupAttr!E10&amp;"|" &amp;groupAttr!H10&amp;"|" &amp;groupAttr!J10&amp;"|" &amp;groupAttr!L10&amp;"|" &amp;groupAttr!N10&amp;"|" &amp;groupAttr!P10&amp;"|" &amp;groupAttr!R10&amp;"|" &amp;groupAttr!S10&amp;"|" &amp;groupAttr!T10&amp;"|" &amp;groupAttr!U10&amp;"|" &amp;groupAttr!V10&amp;"|" &amp;groupAttr!F10&amp;"|" &amp;groupAttr!G10&amp;"|" &amp;groupAttr!I10&amp;"|" &amp;groupAttr!K10&amp;"|" &amp;groupAttr!M10&amp;"|" &amp;groupAttr!O10&amp;"|" &amp;groupAttr!Q10&amp;"|0|0|0|0|0|0|0|0|0|0|0|0|0|0|0|0|0|0|0|0|0"</f>
        <v>0|0|0|0|3|3|3|0|0|0|0|0|0|0|0|0|3|3|3|0|0|0|0|0|0|0|0|0|0|0|0|0|0|0|0|0|0|0|0|0</v>
      </c>
      <c r="AD10" t="str">
        <f>groupAttr!W10&amp;"|" &amp;groupAttr!X10&amp;"|" &amp;groupAttr!AA10&amp;"|" &amp;groupAttr!AC10&amp;"|" &amp;groupAttr!AE10&amp;"|" &amp;groupAttr!AG10&amp;"|" &amp;groupAttr!AI10&amp;"|" &amp;groupAttr!AK10&amp;"|" &amp;groupAttr!AL10&amp;"|" &amp;groupAttr!AM10&amp;"|" &amp;groupAttr!AN10&amp;"|" &amp;groupAttr!AO10&amp;"|" &amp;groupAttr!Y10&amp;"|" &amp;groupAttr!Z10&amp;"|" &amp;groupAttr!AB10&amp;"|" &amp;groupAttr!AD10&amp;"|" &amp;groupAttr!AF10&amp;"|" &amp;groupAttr!AH10&amp;"|" &amp;groupAttr!AJ10&amp;"|" &amp;(groupAttr!AP10 + 100)&amp;"|0|0|0|0|0|0|0|0|0|0|0|0|0|0|0|0|0|0|0|0|0"</f>
        <v>0|0|0|0|35|35|35|0|0|0|0|0|0|0|0|0|35|35|35|100|0|0|0|0|0|0|0|0|0|0|0|0|0|0|0|0|0|0|0|0|0</v>
      </c>
    </row>
    <row r="11" spans="1:30" x14ac:dyDescent="0.2">
      <c r="A11" t="str">
        <f t="shared" si="0"/>
        <v>10 3 梵天套装 梵天头盔|梵天项链|梵天戒指|梵天护腕|梵天之带|梵天之靴  0|0|0|0|0|0|0|0|0|0|0|0|0|0|0|0|0|0|0|0|0|0|0|0|0|0|0|0|0|0|0|0|0|0|0|0|0|0|0|0 0|20|0|0|0|0|0|0|0|0|0|0|0|0|0|0|0|0|0|0|0|0|0|0|0|0|0|0|0|0|0|0|0|0|0|0|0|0|0|0 0|0|0|0|0|0|0|0|25|0|0|0|0|0|0|0|0|0|0|100|0|0|0|0|0|0|0|0|0|0|0|0|0|0|0|0|0|0|0|0|0</v>
      </c>
      <c r="B11">
        <v>10</v>
      </c>
      <c r="C11">
        <f>groupAttr!A11</f>
        <v>103</v>
      </c>
      <c r="D11" t="str">
        <f>IF( ISNA(VLOOKUP($C11*10&amp;D$1,groupitems!$B:$D,3,FALSE)),"", VLOOKUP($C11*10&amp;D$1,groupitems!$B:$D,3,FALSE))</f>
        <v>梵天头盔</v>
      </c>
      <c r="E11" t="str">
        <f>IF( ISNA(VLOOKUP($C11*10&amp;E$1,groupitems!$B:$D,3,FALSE)),"", VLOOKUP($C11*10&amp;E$1,groupitems!$B:$D,3,FALSE))</f>
        <v>梵天项链</v>
      </c>
      <c r="F11" t="str">
        <f>IF( ISNA(VLOOKUP($C11*10&amp;F$1,groupitems!$B:$D,3,FALSE)),"", VLOOKUP($C11*10&amp;F$1,groupitems!$B:$D,3,FALSE))</f>
        <v>梵天戒指</v>
      </c>
      <c r="G11" t="str">
        <f>IF( ISNA(VLOOKUP($C11*10&amp;G$1,groupitems!$B:$D,3,FALSE)),"", VLOOKUP($C11*10&amp;G$1,groupitems!$B:$D,3,FALSE))</f>
        <v>梵天护腕</v>
      </c>
      <c r="H11" t="str">
        <f>IF( ISNA(VLOOKUP($C11*10&amp;H$1,groupitems!$B:$D,3,FALSE)),"", VLOOKUP($C11*10&amp;H$1,groupitems!$B:$D,3,FALSE))</f>
        <v>梵天之带</v>
      </c>
      <c r="I11" t="str">
        <f>IF( ISNA(VLOOKUP($C11*10&amp;I$1,groupitems!$B:$D,3,FALSE)),"", VLOOKUP($C11*10&amp;I$1,groupitems!$B:$D,3,FALSE))</f>
        <v>梵天之靴</v>
      </c>
      <c r="J11" t="str">
        <f>IF( ISNA(VLOOKUP($C11*10&amp;J$1,groupitems!$B:$D,3,FALSE)),"", VLOOKUP($C11*10&amp;J$1,groupitems!$B:$D,3,FALSE))</f>
        <v/>
      </c>
      <c r="K11" t="str">
        <f>IF( ISNA(VLOOKUP($C11*10&amp;K$1,groupitems!$B:$D,3,FALSE)),"", VLOOKUP($C11*10&amp;K$1,groupitems!$B:$D,3,FALSE))</f>
        <v/>
      </c>
      <c r="L11" t="str">
        <f>IF( ISNA(VLOOKUP($C11*10&amp;L$1,groupitems!$B:$D,3,FALSE)),"", VLOOKUP($C11*10&amp;L$1,groupitems!$B:$D,3,FALSE))</f>
        <v/>
      </c>
      <c r="M11" t="str">
        <f>IF( ISNA(VLOOKUP($C11*10&amp;M$1,groupitems!$B:$D,3,FALSE)),"", VLOOKUP($C11*10&amp;M$1,groupitems!$B:$D,3,FALSE))</f>
        <v/>
      </c>
      <c r="N11" t="str">
        <f>IF( ISNA(VLOOKUP($C11*10&amp;N$1,groupitems!$B:$D,3,FALSE)),"", VLOOKUP($C11*10&amp;N$1,groupitems!$B:$D,3,FALSE))</f>
        <v/>
      </c>
      <c r="O11" t="str">
        <f>IF( ISNA(VLOOKUP($C11*10&amp;O$1,groupitems!$B:$D,3,FALSE)),"", VLOOKUP($C11*10&amp;O$1,groupitems!$B:$D,3,FALSE))</f>
        <v/>
      </c>
      <c r="P11" t="str">
        <f>IF( ISNA(VLOOKUP($C11*10&amp;P$1,groupitems!$B:$D,3,FALSE)),"", VLOOKUP($C11*10&amp;P$1,groupitems!$B:$D,3,FALSE))</f>
        <v/>
      </c>
      <c r="Q11" t="str">
        <f>IF( ISNA(VLOOKUP($C11*10&amp;Q$1,groupitems!$B:$D,3,FALSE)),"", VLOOKUP($C11*10&amp;Q$1,groupitems!$B:$D,3,FALSE))</f>
        <v/>
      </c>
      <c r="R11" t="str">
        <f>IF( ISNA(VLOOKUP($C11*10&amp;R$1,groupitems!$B:$D,3,FALSE)),"", VLOOKUP($C11*10&amp;R$1,groupitems!$B:$D,3,FALSE))</f>
        <v/>
      </c>
      <c r="S11" t="str">
        <f>IF( ISNA(VLOOKUP($C11*10&amp;S$1,groupitems!$B:$D,3,FALSE)),"", VLOOKUP($C11*10&amp;S$1,groupitems!$B:$D,3,FALSE))</f>
        <v/>
      </c>
      <c r="T11">
        <v>0</v>
      </c>
      <c r="U11">
        <f>groupAttr!C11</f>
        <v>3</v>
      </c>
      <c r="V11">
        <f t="shared" si="1"/>
        <v>6</v>
      </c>
      <c r="W11" t="str">
        <f>groupAttr!B11</f>
        <v>梵天套装</v>
      </c>
      <c r="X11" t="str">
        <f t="shared" si="2"/>
        <v>梵天头盔|梵天项链|梵天戒指|梵天护腕|梵天之带|梵天之靴|</v>
      </c>
      <c r="Y11" t="str">
        <f t="shared" si="3"/>
        <v>151/梵天头盔|151/梵天项链|151/梵天戒指|151/梵天护腕|151/梵天之带|151/梵天之靴|</v>
      </c>
      <c r="Z11" t="str">
        <f t="shared" si="4"/>
        <v>梵天头盔|梵天项链|梵天戒指|梵天护腕|梵天之带|梵天之靴</v>
      </c>
      <c r="AA11" t="str">
        <f t="shared" si="5"/>
        <v>151/梵天头盔|151/梵天项链|151/梵天戒指|151/梵天护腕|151/梵天之带|151/梵天之靴</v>
      </c>
      <c r="AB11" t="str">
        <f xml:space="preserve"> CONCATENATE( " ",groupAttr!AS11,"|",groupAttr!AX11,"|",groupAttr!AV11,"|",groupAttr!BC11,"|",groupAttr!BB11,"|",groupAttr!BA11,"|",groupAttr!AW11,"|","0","|",groupAttr!AQ11,"|",groupAttr!AT11,"|",groupAttr!AU11,"|",groupAttr!BD11,"|",groupAttr!AY11,"|","0","|",groupAttr!BE11,"|",groupAttr!BJ11,"|",groupAttr!BF11,"|",groupAttr!BG11,"|",groupAttr!BH11,"|",groupAttr!BI11,"|",groupAttr!BK11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1" t="str">
        <f>groupAttr!D11&amp;"|" &amp;groupAttr!E11&amp;"|" &amp;groupAttr!H11&amp;"|" &amp;groupAttr!J11&amp;"|" &amp;groupAttr!L11&amp;"|" &amp;groupAttr!N11&amp;"|" &amp;groupAttr!P11&amp;"|" &amp;groupAttr!R11&amp;"|" &amp;groupAttr!S11&amp;"|" &amp;groupAttr!T11&amp;"|" &amp;groupAttr!U11&amp;"|" &amp;groupAttr!V11&amp;"|" &amp;groupAttr!F11&amp;"|" &amp;groupAttr!G11&amp;"|" &amp;groupAttr!I11&amp;"|" &amp;groupAttr!K11&amp;"|" &amp;groupAttr!M11&amp;"|" &amp;groupAttr!O11&amp;"|" &amp;groupAttr!Q11&amp;"|0|0|0|0|0|0|0|0|0|0|0|0|0|0|0|0|0|0|0|0|0"</f>
        <v>0|20|0|0|0|0|0|0|0|0|0|0|0|0|0|0|0|0|0|0|0|0|0|0|0|0|0|0|0|0|0|0|0|0|0|0|0|0|0|0</v>
      </c>
      <c r="AD11" t="str">
        <f>groupAttr!W11&amp;"|" &amp;groupAttr!X11&amp;"|" &amp;groupAttr!AA11&amp;"|" &amp;groupAttr!AC11&amp;"|" &amp;groupAttr!AE11&amp;"|" &amp;groupAttr!AG11&amp;"|" &amp;groupAttr!AI11&amp;"|" &amp;groupAttr!AK11&amp;"|" &amp;groupAttr!AL11&amp;"|" &amp;groupAttr!AM11&amp;"|" &amp;groupAttr!AN11&amp;"|" &amp;groupAttr!AO11&amp;"|" &amp;groupAttr!Y11&amp;"|" &amp;groupAttr!Z11&amp;"|" &amp;groupAttr!AB11&amp;"|" &amp;groupAttr!AD11&amp;"|" &amp;groupAttr!AF11&amp;"|" &amp;groupAttr!AH11&amp;"|" &amp;groupAttr!AJ11&amp;"|" &amp;(groupAttr!AP11 + 100)&amp;"|0|0|0|0|0|0|0|0|0|0|0|0|0|0|0|0|0|0|0|0|0"</f>
        <v>0|0|0|0|0|0|0|0|25|0|0|0|0|0|0|0|0|0|0|100|0|0|0|0|0|0|0|0|0|0|0|0|0|0|0|0|0|0|0|0|0</v>
      </c>
    </row>
    <row r="12" spans="1:30" x14ac:dyDescent="0.2">
      <c r="A12" t="str">
        <f t="shared" si="0"/>
        <v>11 4 梵天套装 梵天头盔|梵天项链|梵天戒指|梵天护腕|梵天之带|梵天之靴  0|0|0|0|0|0|0|0|0|0|0|0|0|0|0|0|0|0|0|0|0|0|0|0|0|0|0|0|0|0|0|0|0|0|0|0|0|0|0|0 0|0|0|0|3|3|3|0|0|0|0|0|0|0|0|0|3|3|3|0|0|0|0|0|0|0|0|0|0|0|0|0|0|0|0|0|0|0|0|0 0|0|0|0|0|0|0|0|0|0|0|0|0|0|0|0|0|0|0|130|0|0|0|0|0|0|0|0|0|0|0|0|0|0|0|0|0|0|0|0|0</v>
      </c>
      <c r="B12">
        <v>11</v>
      </c>
      <c r="C12">
        <f>groupAttr!A12</f>
        <v>103</v>
      </c>
      <c r="D12" t="str">
        <f>IF( ISNA(VLOOKUP($C12*10&amp;D$1,groupitems!$B:$D,3,FALSE)),"", VLOOKUP($C12*10&amp;D$1,groupitems!$B:$D,3,FALSE))</f>
        <v>梵天头盔</v>
      </c>
      <c r="E12" t="str">
        <f>IF( ISNA(VLOOKUP($C12*10&amp;E$1,groupitems!$B:$D,3,FALSE)),"", VLOOKUP($C12*10&amp;E$1,groupitems!$B:$D,3,FALSE))</f>
        <v>梵天项链</v>
      </c>
      <c r="F12" t="str">
        <f>IF( ISNA(VLOOKUP($C12*10&amp;F$1,groupitems!$B:$D,3,FALSE)),"", VLOOKUP($C12*10&amp;F$1,groupitems!$B:$D,3,FALSE))</f>
        <v>梵天戒指</v>
      </c>
      <c r="G12" t="str">
        <f>IF( ISNA(VLOOKUP($C12*10&amp;G$1,groupitems!$B:$D,3,FALSE)),"", VLOOKUP($C12*10&amp;G$1,groupitems!$B:$D,3,FALSE))</f>
        <v>梵天护腕</v>
      </c>
      <c r="H12" t="str">
        <f>IF( ISNA(VLOOKUP($C12*10&amp;H$1,groupitems!$B:$D,3,FALSE)),"", VLOOKUP($C12*10&amp;H$1,groupitems!$B:$D,3,FALSE))</f>
        <v>梵天之带</v>
      </c>
      <c r="I12" t="str">
        <f>IF( ISNA(VLOOKUP($C12*10&amp;I$1,groupitems!$B:$D,3,FALSE)),"", VLOOKUP($C12*10&amp;I$1,groupitems!$B:$D,3,FALSE))</f>
        <v>梵天之靴</v>
      </c>
      <c r="J12" t="str">
        <f>IF( ISNA(VLOOKUP($C12*10&amp;J$1,groupitems!$B:$D,3,FALSE)),"", VLOOKUP($C12*10&amp;J$1,groupitems!$B:$D,3,FALSE))</f>
        <v/>
      </c>
      <c r="K12" t="str">
        <f>IF( ISNA(VLOOKUP($C12*10&amp;K$1,groupitems!$B:$D,3,FALSE)),"", VLOOKUP($C12*10&amp;K$1,groupitems!$B:$D,3,FALSE))</f>
        <v/>
      </c>
      <c r="L12" t="str">
        <f>IF( ISNA(VLOOKUP($C12*10&amp;L$1,groupitems!$B:$D,3,FALSE)),"", VLOOKUP($C12*10&amp;L$1,groupitems!$B:$D,3,FALSE))</f>
        <v/>
      </c>
      <c r="M12" t="str">
        <f>IF( ISNA(VLOOKUP($C12*10&amp;M$1,groupitems!$B:$D,3,FALSE)),"", VLOOKUP($C12*10&amp;M$1,groupitems!$B:$D,3,FALSE))</f>
        <v/>
      </c>
      <c r="N12" t="str">
        <f>IF( ISNA(VLOOKUP($C12*10&amp;N$1,groupitems!$B:$D,3,FALSE)),"", VLOOKUP($C12*10&amp;N$1,groupitems!$B:$D,3,FALSE))</f>
        <v/>
      </c>
      <c r="O12" t="str">
        <f>IF( ISNA(VLOOKUP($C12*10&amp;O$1,groupitems!$B:$D,3,FALSE)),"", VLOOKUP($C12*10&amp;O$1,groupitems!$B:$D,3,FALSE))</f>
        <v/>
      </c>
      <c r="P12" t="str">
        <f>IF( ISNA(VLOOKUP($C12*10&amp;P$1,groupitems!$B:$D,3,FALSE)),"", VLOOKUP($C12*10&amp;P$1,groupitems!$B:$D,3,FALSE))</f>
        <v/>
      </c>
      <c r="Q12" t="str">
        <f>IF( ISNA(VLOOKUP($C12*10&amp;Q$1,groupitems!$B:$D,3,FALSE)),"", VLOOKUP($C12*10&amp;Q$1,groupitems!$B:$D,3,FALSE))</f>
        <v/>
      </c>
      <c r="R12" t="str">
        <f>IF( ISNA(VLOOKUP($C12*10&amp;R$1,groupitems!$B:$D,3,FALSE)),"", VLOOKUP($C12*10&amp;R$1,groupitems!$B:$D,3,FALSE))</f>
        <v/>
      </c>
      <c r="S12" t="str">
        <f>IF( ISNA(VLOOKUP($C12*10&amp;S$1,groupitems!$B:$D,3,FALSE)),"", VLOOKUP($C12*10&amp;S$1,groupitems!$B:$D,3,FALSE))</f>
        <v/>
      </c>
      <c r="T12">
        <v>0</v>
      </c>
      <c r="U12">
        <f>groupAttr!C12</f>
        <v>4</v>
      </c>
      <c r="V12">
        <f t="shared" si="1"/>
        <v>6</v>
      </c>
      <c r="W12" t="str">
        <f>groupAttr!B12</f>
        <v>梵天套装</v>
      </c>
      <c r="X12" t="str">
        <f t="shared" si="2"/>
        <v>梵天头盔|梵天项链|梵天戒指|梵天护腕|梵天之带|梵天之靴|</v>
      </c>
      <c r="Y12" t="str">
        <f t="shared" si="3"/>
        <v>151/梵天头盔|151/梵天项链|151/梵天戒指|151/梵天护腕|151/梵天之带|151/梵天之靴|</v>
      </c>
      <c r="Z12" t="str">
        <f t="shared" si="4"/>
        <v>梵天头盔|梵天项链|梵天戒指|梵天护腕|梵天之带|梵天之靴</v>
      </c>
      <c r="AA12" t="str">
        <f t="shared" si="5"/>
        <v>151/梵天头盔|151/梵天项链|151/梵天戒指|151/梵天护腕|151/梵天之带|151/梵天之靴</v>
      </c>
      <c r="AB12" t="str">
        <f xml:space="preserve"> CONCATENATE( " ",groupAttr!AS12,"|",groupAttr!AX12,"|",groupAttr!AV12,"|",groupAttr!BC12,"|",groupAttr!BB12,"|",groupAttr!BA12,"|",groupAttr!AW12,"|","0","|",groupAttr!AQ12,"|",groupAttr!AT12,"|",groupAttr!AU12,"|",groupAttr!BD12,"|",groupAttr!AY12,"|","0","|",groupAttr!BE12,"|",groupAttr!BJ12,"|",groupAttr!BF12,"|",groupAttr!BG12,"|",groupAttr!BH12,"|",groupAttr!BI12,"|",groupAttr!BK12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2" t="str">
        <f>groupAttr!D12&amp;"|" &amp;groupAttr!E12&amp;"|" &amp;groupAttr!H12&amp;"|" &amp;groupAttr!J12&amp;"|" &amp;groupAttr!L12&amp;"|" &amp;groupAttr!N12&amp;"|" &amp;groupAttr!P12&amp;"|" &amp;groupAttr!R12&amp;"|" &amp;groupAttr!S12&amp;"|" &amp;groupAttr!T12&amp;"|" &amp;groupAttr!U12&amp;"|" &amp;groupAttr!V12&amp;"|" &amp;groupAttr!F12&amp;"|" &amp;groupAttr!G12&amp;"|" &amp;groupAttr!I12&amp;"|" &amp;groupAttr!K12&amp;"|" &amp;groupAttr!M12&amp;"|" &amp;groupAttr!O12&amp;"|" &amp;groupAttr!Q12&amp;"|0|0|0|0|0|0|0|0|0|0|0|0|0|0|0|0|0|0|0|0|0"</f>
        <v>0|0|0|0|3|3|3|0|0|0|0|0|0|0|0|0|3|3|3|0|0|0|0|0|0|0|0|0|0|0|0|0|0|0|0|0|0|0|0|0</v>
      </c>
      <c r="AD12" t="str">
        <f>groupAttr!W12&amp;"|" &amp;groupAttr!X12&amp;"|" &amp;groupAttr!AA12&amp;"|" &amp;groupAttr!AC12&amp;"|" &amp;groupAttr!AE12&amp;"|" &amp;groupAttr!AG12&amp;"|" &amp;groupAttr!AI12&amp;"|" &amp;groupAttr!AK12&amp;"|" &amp;groupAttr!AL12&amp;"|" &amp;groupAttr!AM12&amp;"|" &amp;groupAttr!AN12&amp;"|" &amp;groupAttr!AO12&amp;"|" &amp;groupAttr!Y12&amp;"|" &amp;groupAttr!Z12&amp;"|" &amp;groupAttr!AB12&amp;"|" &amp;groupAttr!AD12&amp;"|" &amp;groupAttr!AF12&amp;"|" &amp;groupAttr!AH12&amp;"|" &amp;groupAttr!AJ12&amp;"|" &amp;(groupAttr!AP12 + 100)&amp;"|0|0|0|0|0|0|0|0|0|0|0|0|0|0|0|0|0|0|0|0|0"</f>
        <v>0|0|0|0|0|0|0|0|0|0|0|0|0|0|0|0|0|0|0|130|0|0|0|0|0|0|0|0|0|0|0|0|0|0|0|0|0|0|0|0|0</v>
      </c>
    </row>
    <row r="13" spans="1:30" x14ac:dyDescent="0.2">
      <c r="A13" t="str">
        <f t="shared" si="0"/>
        <v>12 6 梵天套装 梵天头盔|梵天项链|梵天戒指|梵天护腕|梵天之带|梵天之靴  0|0|0|0|0|0|0|0|0|0|0|0|0|0|0|0|0|0|0|0|0|0|0|0|0|0|0|0|0|0|0|0|0|0|0|0|0|0|0|0 10|8|0|0|0|0|0|0|0|0|0|0|0|0|0|0|0|0|0|0|0|0|0|0|0|0|0|0|0|0|0|0|0|0|0|0|0|0|0|0 0|0|0|0|0|0|0|0|0|0|0|0|0|0|0|0|0|0|0|155|0|0|0|0|0|0|0|0|0|0|0|0|0|0|0|0|0|0|0|0|0</v>
      </c>
      <c r="B13">
        <v>12</v>
      </c>
      <c r="C13">
        <f>groupAttr!A13</f>
        <v>103</v>
      </c>
      <c r="D13" t="str">
        <f>IF( ISNA(VLOOKUP($C13*10&amp;D$1,groupitems!$B:$D,3,FALSE)),"", VLOOKUP($C13*10&amp;D$1,groupitems!$B:$D,3,FALSE))</f>
        <v>梵天头盔</v>
      </c>
      <c r="E13" t="str">
        <f>IF( ISNA(VLOOKUP($C13*10&amp;E$1,groupitems!$B:$D,3,FALSE)),"", VLOOKUP($C13*10&amp;E$1,groupitems!$B:$D,3,FALSE))</f>
        <v>梵天项链</v>
      </c>
      <c r="F13" t="str">
        <f>IF( ISNA(VLOOKUP($C13*10&amp;F$1,groupitems!$B:$D,3,FALSE)),"", VLOOKUP($C13*10&amp;F$1,groupitems!$B:$D,3,FALSE))</f>
        <v>梵天戒指</v>
      </c>
      <c r="G13" t="str">
        <f>IF( ISNA(VLOOKUP($C13*10&amp;G$1,groupitems!$B:$D,3,FALSE)),"", VLOOKUP($C13*10&amp;G$1,groupitems!$B:$D,3,FALSE))</f>
        <v>梵天护腕</v>
      </c>
      <c r="H13" t="str">
        <f>IF( ISNA(VLOOKUP($C13*10&amp;H$1,groupitems!$B:$D,3,FALSE)),"", VLOOKUP($C13*10&amp;H$1,groupitems!$B:$D,3,FALSE))</f>
        <v>梵天之带</v>
      </c>
      <c r="I13" t="str">
        <f>IF( ISNA(VLOOKUP($C13*10&amp;I$1,groupitems!$B:$D,3,FALSE)),"", VLOOKUP($C13*10&amp;I$1,groupitems!$B:$D,3,FALSE))</f>
        <v>梵天之靴</v>
      </c>
      <c r="J13" t="str">
        <f>IF( ISNA(VLOOKUP($C13*10&amp;J$1,groupitems!$B:$D,3,FALSE)),"", VLOOKUP($C13*10&amp;J$1,groupitems!$B:$D,3,FALSE))</f>
        <v/>
      </c>
      <c r="K13" t="str">
        <f>IF( ISNA(VLOOKUP($C13*10&amp;K$1,groupitems!$B:$D,3,FALSE)),"", VLOOKUP($C13*10&amp;K$1,groupitems!$B:$D,3,FALSE))</f>
        <v/>
      </c>
      <c r="L13" t="str">
        <f>IF( ISNA(VLOOKUP($C13*10&amp;L$1,groupitems!$B:$D,3,FALSE)),"", VLOOKUP($C13*10&amp;L$1,groupitems!$B:$D,3,FALSE))</f>
        <v/>
      </c>
      <c r="M13" t="str">
        <f>IF( ISNA(VLOOKUP($C13*10&amp;M$1,groupitems!$B:$D,3,FALSE)),"", VLOOKUP($C13*10&amp;M$1,groupitems!$B:$D,3,FALSE))</f>
        <v/>
      </c>
      <c r="N13" t="str">
        <f>IF( ISNA(VLOOKUP($C13*10&amp;N$1,groupitems!$B:$D,3,FALSE)),"", VLOOKUP($C13*10&amp;N$1,groupitems!$B:$D,3,FALSE))</f>
        <v/>
      </c>
      <c r="O13" t="str">
        <f>IF( ISNA(VLOOKUP($C13*10&amp;O$1,groupitems!$B:$D,3,FALSE)),"", VLOOKUP($C13*10&amp;O$1,groupitems!$B:$D,3,FALSE))</f>
        <v/>
      </c>
      <c r="P13" t="str">
        <f>IF( ISNA(VLOOKUP($C13*10&amp;P$1,groupitems!$B:$D,3,FALSE)),"", VLOOKUP($C13*10&amp;P$1,groupitems!$B:$D,3,FALSE))</f>
        <v/>
      </c>
      <c r="Q13" t="str">
        <f>IF( ISNA(VLOOKUP($C13*10&amp;Q$1,groupitems!$B:$D,3,FALSE)),"", VLOOKUP($C13*10&amp;Q$1,groupitems!$B:$D,3,FALSE))</f>
        <v/>
      </c>
      <c r="R13" t="str">
        <f>IF( ISNA(VLOOKUP($C13*10&amp;R$1,groupitems!$B:$D,3,FALSE)),"", VLOOKUP($C13*10&amp;R$1,groupitems!$B:$D,3,FALSE))</f>
        <v/>
      </c>
      <c r="S13" t="str">
        <f>IF( ISNA(VLOOKUP($C13*10&amp;S$1,groupitems!$B:$D,3,FALSE)),"", VLOOKUP($C13*10&amp;S$1,groupitems!$B:$D,3,FALSE))</f>
        <v/>
      </c>
      <c r="T13">
        <v>0</v>
      </c>
      <c r="U13">
        <f>groupAttr!C13</f>
        <v>6</v>
      </c>
      <c r="V13">
        <f t="shared" si="1"/>
        <v>6</v>
      </c>
      <c r="W13" t="str">
        <f>groupAttr!B13</f>
        <v>梵天套装</v>
      </c>
      <c r="X13" t="str">
        <f t="shared" si="2"/>
        <v>梵天头盔|梵天项链|梵天戒指|梵天护腕|梵天之带|梵天之靴|</v>
      </c>
      <c r="Y13" t="str">
        <f t="shared" si="3"/>
        <v>151/梵天头盔|151/梵天项链|151/梵天戒指|151/梵天护腕|151/梵天之带|151/梵天之靴|</v>
      </c>
      <c r="Z13" t="str">
        <f t="shared" si="4"/>
        <v>梵天头盔|梵天项链|梵天戒指|梵天护腕|梵天之带|梵天之靴</v>
      </c>
      <c r="AA13" t="str">
        <f t="shared" si="5"/>
        <v>151/梵天头盔|151/梵天项链|151/梵天戒指|151/梵天护腕|151/梵天之带|151/梵天之靴</v>
      </c>
      <c r="AB13" t="str">
        <f xml:space="preserve"> CONCATENATE( " ",groupAttr!AS13,"|",groupAttr!AX13,"|",groupAttr!AV13,"|",groupAttr!BC13,"|",groupAttr!BB13,"|",groupAttr!BA13,"|",groupAttr!AW13,"|","0","|",groupAttr!AQ13,"|",groupAttr!AT13,"|",groupAttr!AU13,"|",groupAttr!BD13,"|",groupAttr!AY13,"|","0","|",groupAttr!BE13,"|",groupAttr!BJ13,"|",groupAttr!BF13,"|",groupAttr!BG13,"|",groupAttr!BH13,"|",groupAttr!BI13,"|",groupAttr!BK13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3" t="str">
        <f>groupAttr!D13&amp;"|" &amp;groupAttr!E13&amp;"|" &amp;groupAttr!H13&amp;"|" &amp;groupAttr!J13&amp;"|" &amp;groupAttr!L13&amp;"|" &amp;groupAttr!N13&amp;"|" &amp;groupAttr!P13&amp;"|" &amp;groupAttr!R13&amp;"|" &amp;groupAttr!S13&amp;"|" &amp;groupAttr!T13&amp;"|" &amp;groupAttr!U13&amp;"|" &amp;groupAttr!V13&amp;"|" &amp;groupAttr!F13&amp;"|" &amp;groupAttr!G13&amp;"|" &amp;groupAttr!I13&amp;"|" &amp;groupAttr!K13&amp;"|" &amp;groupAttr!M13&amp;"|" &amp;groupAttr!O13&amp;"|" &amp;groupAttr!Q13&amp;"|0|0|0|0|0|0|0|0|0|0|0|0|0|0|0|0|0|0|0|0|0"</f>
        <v>10|8|0|0|0|0|0|0|0|0|0|0|0|0|0|0|0|0|0|0|0|0|0|0|0|0|0|0|0|0|0|0|0|0|0|0|0|0|0|0</v>
      </c>
      <c r="AD13" t="str">
        <f>groupAttr!W13&amp;"|" &amp;groupAttr!X13&amp;"|" &amp;groupAttr!AA13&amp;"|" &amp;groupAttr!AC13&amp;"|" &amp;groupAttr!AE13&amp;"|" &amp;groupAttr!AG13&amp;"|" &amp;groupAttr!AI13&amp;"|" &amp;groupAttr!AK13&amp;"|" &amp;groupAttr!AL13&amp;"|" &amp;groupAttr!AM13&amp;"|" &amp;groupAttr!AN13&amp;"|" &amp;groupAttr!AO13&amp;"|" &amp;groupAttr!Y13&amp;"|" &amp;groupAttr!Z13&amp;"|" &amp;groupAttr!AB13&amp;"|" &amp;groupAttr!AD13&amp;"|" &amp;groupAttr!AF13&amp;"|" &amp;groupAttr!AH13&amp;"|" &amp;groupAttr!AJ13&amp;"|" &amp;(groupAttr!AP13 + 100)&amp;"|0|0|0|0|0|0|0|0|0|0|0|0|0|0|0|0|0|0|0|0|0"</f>
        <v>0|0|0|0|0|0|0|0|0|0|0|0|0|0|0|0|0|0|0|155|0|0|0|0|0|0|0|0|0|0|0|0|0|0|0|0|0|0|0|0|0</v>
      </c>
    </row>
    <row r="14" spans="1:30" x14ac:dyDescent="0.2">
      <c r="A14" t="str">
        <f t="shared" si="0"/>
        <v>13 3 帝释套装 帝释头盔|帝释项链|帝释戒指|帝释护腕|帝释腰带|帝释靴子  0|0|0|0|0|0|0|0|0|0|0|0|0|0|0|0|0|0|0|0|0|0|0|0|0|0|0|0|0|0|0|0|0|0|0|0|0|0|0|0 5|0|5|0|0|0|0|0|0|0|0|0|0|0|5|0|0|0|0|0|0|0|0|0|0|0|0|0|0|0|0|0|0|0|0|0|0|0|0|0 0|0|25|25|0|0|0|0|0|0|0|0|0|0|25|25|0|0|0|100|0|0|0|0|0|0|0|0|0|0|0|0|0|0|0|0|0|0|0|0|0</v>
      </c>
      <c r="B14">
        <v>13</v>
      </c>
      <c r="C14">
        <f>groupAttr!A14</f>
        <v>104</v>
      </c>
      <c r="D14" t="str">
        <f>IF( ISNA(VLOOKUP($C14*10&amp;D$1,groupitems!$B:$D,3,FALSE)),"", VLOOKUP($C14*10&amp;D$1,groupitems!$B:$D,3,FALSE))</f>
        <v>帝释头盔</v>
      </c>
      <c r="E14" t="str">
        <f>IF( ISNA(VLOOKUP($C14*10&amp;E$1,groupitems!$B:$D,3,FALSE)),"", VLOOKUP($C14*10&amp;E$1,groupitems!$B:$D,3,FALSE))</f>
        <v>帝释项链</v>
      </c>
      <c r="F14" t="str">
        <f>IF( ISNA(VLOOKUP($C14*10&amp;F$1,groupitems!$B:$D,3,FALSE)),"", VLOOKUP($C14*10&amp;F$1,groupitems!$B:$D,3,FALSE))</f>
        <v>帝释戒指</v>
      </c>
      <c r="G14" t="str">
        <f>IF( ISNA(VLOOKUP($C14*10&amp;G$1,groupitems!$B:$D,3,FALSE)),"", VLOOKUP($C14*10&amp;G$1,groupitems!$B:$D,3,FALSE))</f>
        <v>帝释护腕</v>
      </c>
      <c r="H14" t="str">
        <f>IF( ISNA(VLOOKUP($C14*10&amp;H$1,groupitems!$B:$D,3,FALSE)),"", VLOOKUP($C14*10&amp;H$1,groupitems!$B:$D,3,FALSE))</f>
        <v>帝释腰带</v>
      </c>
      <c r="I14" t="str">
        <f>IF( ISNA(VLOOKUP($C14*10&amp;I$1,groupitems!$B:$D,3,FALSE)),"", VLOOKUP($C14*10&amp;I$1,groupitems!$B:$D,3,FALSE))</f>
        <v>帝释靴子</v>
      </c>
      <c r="J14" t="str">
        <f>IF( ISNA(VLOOKUP($C14*10&amp;J$1,groupitems!$B:$D,3,FALSE)),"", VLOOKUP($C14*10&amp;J$1,groupitems!$B:$D,3,FALSE))</f>
        <v/>
      </c>
      <c r="K14" t="str">
        <f>IF( ISNA(VLOOKUP($C14*10&amp;K$1,groupitems!$B:$D,3,FALSE)),"", VLOOKUP($C14*10&amp;K$1,groupitems!$B:$D,3,FALSE))</f>
        <v/>
      </c>
      <c r="L14" t="str">
        <f>IF( ISNA(VLOOKUP($C14*10&amp;L$1,groupitems!$B:$D,3,FALSE)),"", VLOOKUP($C14*10&amp;L$1,groupitems!$B:$D,3,FALSE))</f>
        <v/>
      </c>
      <c r="M14" t="str">
        <f>IF( ISNA(VLOOKUP($C14*10&amp;M$1,groupitems!$B:$D,3,FALSE)),"", VLOOKUP($C14*10&amp;M$1,groupitems!$B:$D,3,FALSE))</f>
        <v/>
      </c>
      <c r="N14" t="str">
        <f>IF( ISNA(VLOOKUP($C14*10&amp;N$1,groupitems!$B:$D,3,FALSE)),"", VLOOKUP($C14*10&amp;N$1,groupitems!$B:$D,3,FALSE))</f>
        <v/>
      </c>
      <c r="O14" t="str">
        <f>IF( ISNA(VLOOKUP($C14*10&amp;O$1,groupitems!$B:$D,3,FALSE)),"", VLOOKUP($C14*10&amp;O$1,groupitems!$B:$D,3,FALSE))</f>
        <v/>
      </c>
      <c r="P14" t="str">
        <f>IF( ISNA(VLOOKUP($C14*10&amp;P$1,groupitems!$B:$D,3,FALSE)),"", VLOOKUP($C14*10&amp;P$1,groupitems!$B:$D,3,FALSE))</f>
        <v/>
      </c>
      <c r="Q14" t="str">
        <f>IF( ISNA(VLOOKUP($C14*10&amp;Q$1,groupitems!$B:$D,3,FALSE)),"", VLOOKUP($C14*10&amp;Q$1,groupitems!$B:$D,3,FALSE))</f>
        <v/>
      </c>
      <c r="R14" t="str">
        <f>IF( ISNA(VLOOKUP($C14*10&amp;R$1,groupitems!$B:$D,3,FALSE)),"", VLOOKUP($C14*10&amp;R$1,groupitems!$B:$D,3,FALSE))</f>
        <v/>
      </c>
      <c r="S14" t="str">
        <f>IF( ISNA(VLOOKUP($C14*10&amp;S$1,groupitems!$B:$D,3,FALSE)),"", VLOOKUP($C14*10&amp;S$1,groupitems!$B:$D,3,FALSE))</f>
        <v/>
      </c>
      <c r="T14">
        <v>0</v>
      </c>
      <c r="U14">
        <f>groupAttr!C14</f>
        <v>3</v>
      </c>
      <c r="V14">
        <f t="shared" si="1"/>
        <v>6</v>
      </c>
      <c r="W14" t="str">
        <f>groupAttr!B14</f>
        <v>帝释套装</v>
      </c>
      <c r="X14" t="str">
        <f t="shared" si="2"/>
        <v>帝释头盔|帝释项链|帝释戒指|帝释护腕|帝释腰带|帝释靴子|</v>
      </c>
      <c r="Y14" t="str">
        <f t="shared" si="3"/>
        <v>151/帝释头盔|151/帝释项链|151/帝释戒指|151/帝释护腕|151/帝释腰带|151/帝释靴子|</v>
      </c>
      <c r="Z14" t="str">
        <f t="shared" si="4"/>
        <v>帝释头盔|帝释项链|帝释戒指|帝释护腕|帝释腰带|帝释靴子</v>
      </c>
      <c r="AA14" t="str">
        <f t="shared" si="5"/>
        <v>151/帝释头盔|151/帝释项链|151/帝释戒指|151/帝释护腕|151/帝释腰带|151/帝释靴子</v>
      </c>
      <c r="AB14" t="str">
        <f xml:space="preserve"> CONCATENATE( " ",groupAttr!AS14,"|",groupAttr!AX14,"|",groupAttr!AV14,"|",groupAttr!BC14,"|",groupAttr!BB14,"|",groupAttr!BA14,"|",groupAttr!AW14,"|","0","|",groupAttr!AQ14,"|",groupAttr!AT14,"|",groupAttr!AU14,"|",groupAttr!BD14,"|",groupAttr!AY14,"|","0","|",groupAttr!BE14,"|",groupAttr!BJ14,"|",groupAttr!BF14,"|",groupAttr!BG14,"|",groupAttr!BH14,"|",groupAttr!BI14,"|",groupAttr!BK14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4" t="str">
        <f>groupAttr!D14&amp;"|" &amp;groupAttr!E14&amp;"|" &amp;groupAttr!H14&amp;"|" &amp;groupAttr!J14&amp;"|" &amp;groupAttr!L14&amp;"|" &amp;groupAttr!N14&amp;"|" &amp;groupAttr!P14&amp;"|" &amp;groupAttr!R14&amp;"|" &amp;groupAttr!S14&amp;"|" &amp;groupAttr!T14&amp;"|" &amp;groupAttr!U14&amp;"|" &amp;groupAttr!V14&amp;"|" &amp;groupAttr!F14&amp;"|" &amp;groupAttr!G14&amp;"|" &amp;groupAttr!I14&amp;"|" &amp;groupAttr!K14&amp;"|" &amp;groupAttr!M14&amp;"|" &amp;groupAttr!O14&amp;"|" &amp;groupAttr!Q14&amp;"|0|0|0|0|0|0|0|0|0|0|0|0|0|0|0|0|0|0|0|0|0"</f>
        <v>5|0|5|0|0|0|0|0|0|0|0|0|0|0|5|0|0|0|0|0|0|0|0|0|0|0|0|0|0|0|0|0|0|0|0|0|0|0|0|0</v>
      </c>
      <c r="AD14" t="str">
        <f>groupAttr!W14&amp;"|" &amp;groupAttr!X14&amp;"|" &amp;groupAttr!AA14&amp;"|" &amp;groupAttr!AC14&amp;"|" &amp;groupAttr!AE14&amp;"|" &amp;groupAttr!AG14&amp;"|" &amp;groupAttr!AI14&amp;"|" &amp;groupAttr!AK14&amp;"|" &amp;groupAttr!AL14&amp;"|" &amp;groupAttr!AM14&amp;"|" &amp;groupAttr!AN14&amp;"|" &amp;groupAttr!AO14&amp;"|" &amp;groupAttr!Y14&amp;"|" &amp;groupAttr!Z14&amp;"|" &amp;groupAttr!AB14&amp;"|" &amp;groupAttr!AD14&amp;"|" &amp;groupAttr!AF14&amp;"|" &amp;groupAttr!AH14&amp;"|" &amp;groupAttr!AJ14&amp;"|" &amp;(groupAttr!AP14 + 100)&amp;"|0|0|0|0|0|0|0|0|0|0|0|0|0|0|0|0|0|0|0|0|0"</f>
        <v>0|0|25|25|0|0|0|0|0|0|0|0|0|0|25|25|0|0|0|100|0|0|0|0|0|0|0|0|0|0|0|0|0|0|0|0|0|0|0|0|0</v>
      </c>
    </row>
    <row r="15" spans="1:30" x14ac:dyDescent="0.2">
      <c r="A15" t="str">
        <f t="shared" si="0"/>
        <v>14 4 帝释套装 帝释头盔|帝释项链|帝释戒指|帝释护腕|帝释腰带|帝释靴子  0|0|0|0|0|0|0|0|0|0|0|0|0|0|0|0|0|0|0|0|0|0|0|0|0|0|0|0|0|0|0|0|0|0|0|0|0|0|0|0 0|0|7|5|7|7|7|0|0|0|0|0|0|0|7|5|7|7|7|0|0|0|0|0|0|0|0|0|0|0|0|0|0|0|0|0|0|0|0|0 0|0|0|0|0|0|0|0|0|0|0|0|0|0|0|0|0|0|0|100|0|0|0|0|0|0|0|0|0|0|0|0|0|0|0|0|0|0|0|0|0</v>
      </c>
      <c r="B15">
        <v>14</v>
      </c>
      <c r="C15">
        <f>groupAttr!A15</f>
        <v>104</v>
      </c>
      <c r="D15" t="str">
        <f>IF( ISNA(VLOOKUP($C15*10&amp;D$1,groupitems!$B:$D,3,FALSE)),"", VLOOKUP($C15*10&amp;D$1,groupitems!$B:$D,3,FALSE))</f>
        <v>帝释头盔</v>
      </c>
      <c r="E15" t="str">
        <f>IF( ISNA(VLOOKUP($C15*10&amp;E$1,groupitems!$B:$D,3,FALSE)),"", VLOOKUP($C15*10&amp;E$1,groupitems!$B:$D,3,FALSE))</f>
        <v>帝释项链</v>
      </c>
      <c r="F15" t="str">
        <f>IF( ISNA(VLOOKUP($C15*10&amp;F$1,groupitems!$B:$D,3,FALSE)),"", VLOOKUP($C15*10&amp;F$1,groupitems!$B:$D,3,FALSE))</f>
        <v>帝释戒指</v>
      </c>
      <c r="G15" t="str">
        <f>IF( ISNA(VLOOKUP($C15*10&amp;G$1,groupitems!$B:$D,3,FALSE)),"", VLOOKUP($C15*10&amp;G$1,groupitems!$B:$D,3,FALSE))</f>
        <v>帝释护腕</v>
      </c>
      <c r="H15" t="str">
        <f>IF( ISNA(VLOOKUP($C15*10&amp;H$1,groupitems!$B:$D,3,FALSE)),"", VLOOKUP($C15*10&amp;H$1,groupitems!$B:$D,3,FALSE))</f>
        <v>帝释腰带</v>
      </c>
      <c r="I15" t="str">
        <f>IF( ISNA(VLOOKUP($C15*10&amp;I$1,groupitems!$B:$D,3,FALSE)),"", VLOOKUP($C15*10&amp;I$1,groupitems!$B:$D,3,FALSE))</f>
        <v>帝释靴子</v>
      </c>
      <c r="J15" t="str">
        <f>IF( ISNA(VLOOKUP($C15*10&amp;J$1,groupitems!$B:$D,3,FALSE)),"", VLOOKUP($C15*10&amp;J$1,groupitems!$B:$D,3,FALSE))</f>
        <v/>
      </c>
      <c r="K15" t="str">
        <f>IF( ISNA(VLOOKUP($C15*10&amp;K$1,groupitems!$B:$D,3,FALSE)),"", VLOOKUP($C15*10&amp;K$1,groupitems!$B:$D,3,FALSE))</f>
        <v/>
      </c>
      <c r="L15" t="str">
        <f>IF( ISNA(VLOOKUP($C15*10&amp;L$1,groupitems!$B:$D,3,FALSE)),"", VLOOKUP($C15*10&amp;L$1,groupitems!$B:$D,3,FALSE))</f>
        <v/>
      </c>
      <c r="M15" t="str">
        <f>IF( ISNA(VLOOKUP($C15*10&amp;M$1,groupitems!$B:$D,3,FALSE)),"", VLOOKUP($C15*10&amp;M$1,groupitems!$B:$D,3,FALSE))</f>
        <v/>
      </c>
      <c r="N15" t="str">
        <f>IF( ISNA(VLOOKUP($C15*10&amp;N$1,groupitems!$B:$D,3,FALSE)),"", VLOOKUP($C15*10&amp;N$1,groupitems!$B:$D,3,FALSE))</f>
        <v/>
      </c>
      <c r="O15" t="str">
        <f>IF( ISNA(VLOOKUP($C15*10&amp;O$1,groupitems!$B:$D,3,FALSE)),"", VLOOKUP($C15*10&amp;O$1,groupitems!$B:$D,3,FALSE))</f>
        <v/>
      </c>
      <c r="P15" t="str">
        <f>IF( ISNA(VLOOKUP($C15*10&amp;P$1,groupitems!$B:$D,3,FALSE)),"", VLOOKUP($C15*10&amp;P$1,groupitems!$B:$D,3,FALSE))</f>
        <v/>
      </c>
      <c r="Q15" t="str">
        <f>IF( ISNA(VLOOKUP($C15*10&amp;Q$1,groupitems!$B:$D,3,FALSE)),"", VLOOKUP($C15*10&amp;Q$1,groupitems!$B:$D,3,FALSE))</f>
        <v/>
      </c>
      <c r="R15" t="str">
        <f>IF( ISNA(VLOOKUP($C15*10&amp;R$1,groupitems!$B:$D,3,FALSE)),"", VLOOKUP($C15*10&amp;R$1,groupitems!$B:$D,3,FALSE))</f>
        <v/>
      </c>
      <c r="S15" t="str">
        <f>IF( ISNA(VLOOKUP($C15*10&amp;S$1,groupitems!$B:$D,3,FALSE)),"", VLOOKUP($C15*10&amp;S$1,groupitems!$B:$D,3,FALSE))</f>
        <v/>
      </c>
      <c r="T15">
        <v>0</v>
      </c>
      <c r="U15">
        <f>groupAttr!C15</f>
        <v>4</v>
      </c>
      <c r="V15">
        <f t="shared" si="1"/>
        <v>6</v>
      </c>
      <c r="W15" t="str">
        <f>groupAttr!B15</f>
        <v>帝释套装</v>
      </c>
      <c r="X15" t="str">
        <f t="shared" si="2"/>
        <v>帝释头盔|帝释项链|帝释戒指|帝释护腕|帝释腰带|帝释靴子|</v>
      </c>
      <c r="Y15" t="str">
        <f t="shared" si="3"/>
        <v>151/帝释头盔|151/帝释项链|151/帝释戒指|151/帝释护腕|151/帝释腰带|151/帝释靴子|</v>
      </c>
      <c r="Z15" t="str">
        <f t="shared" si="4"/>
        <v>帝释头盔|帝释项链|帝释戒指|帝释护腕|帝释腰带|帝释靴子</v>
      </c>
      <c r="AA15" t="str">
        <f t="shared" si="5"/>
        <v>151/帝释头盔|151/帝释项链|151/帝释戒指|151/帝释护腕|151/帝释腰带|151/帝释靴子</v>
      </c>
      <c r="AB15" t="str">
        <f xml:space="preserve"> CONCATENATE( " ",groupAttr!AS15,"|",groupAttr!AX15,"|",groupAttr!AV15,"|",groupAttr!BC15,"|",groupAttr!BB15,"|",groupAttr!BA15,"|",groupAttr!AW15,"|","0","|",groupAttr!AQ15,"|",groupAttr!AT15,"|",groupAttr!AU15,"|",groupAttr!BD15,"|",groupAttr!AY15,"|","0","|",groupAttr!BE15,"|",groupAttr!BJ15,"|",groupAttr!BF15,"|",groupAttr!BG15,"|",groupAttr!BH15,"|",groupAttr!BI15,"|",groupAttr!BK15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5" t="str">
        <f>groupAttr!D15&amp;"|" &amp;groupAttr!E15&amp;"|" &amp;groupAttr!H15&amp;"|" &amp;groupAttr!J15&amp;"|" &amp;groupAttr!L15&amp;"|" &amp;groupAttr!N15&amp;"|" &amp;groupAttr!P15&amp;"|" &amp;groupAttr!R15&amp;"|" &amp;groupAttr!S15&amp;"|" &amp;groupAttr!T15&amp;"|" &amp;groupAttr!U15&amp;"|" &amp;groupAttr!V15&amp;"|" &amp;groupAttr!F15&amp;"|" &amp;groupAttr!G15&amp;"|" &amp;groupAttr!I15&amp;"|" &amp;groupAttr!K15&amp;"|" &amp;groupAttr!M15&amp;"|" &amp;groupAttr!O15&amp;"|" &amp;groupAttr!Q15&amp;"|0|0|0|0|0|0|0|0|0|0|0|0|0|0|0|0|0|0|0|0|0"</f>
        <v>0|0|7|5|7|7|7|0|0|0|0|0|0|0|7|5|7|7|7|0|0|0|0|0|0|0|0|0|0|0|0|0|0|0|0|0|0|0|0|0</v>
      </c>
      <c r="AD15" t="str">
        <f>groupAttr!W15&amp;"|" &amp;groupAttr!X15&amp;"|" &amp;groupAttr!AA15&amp;"|" &amp;groupAttr!AC15&amp;"|" &amp;groupAttr!AE15&amp;"|" &amp;groupAttr!AG15&amp;"|" &amp;groupAttr!AI15&amp;"|" &amp;groupAttr!AK15&amp;"|" &amp;groupAttr!AL15&amp;"|" &amp;groupAttr!AM15&amp;"|" &amp;groupAttr!AN15&amp;"|" &amp;groupAttr!AO15&amp;"|" &amp;groupAttr!Y15&amp;"|" &amp;groupAttr!Z15&amp;"|" &amp;groupAttr!AB15&amp;"|" &amp;groupAttr!AD15&amp;"|" &amp;groupAttr!AF15&amp;"|" &amp;groupAttr!AH15&amp;"|" &amp;groupAttr!AJ15&amp;"|" &amp;(groupAttr!AP15 + 100)&amp;"|0|0|0|0|0|0|0|0|0|0|0|0|0|0|0|0|0|0|0|0|0"</f>
        <v>0|0|0|0|0|0|0|0|0|0|0|0|0|0|0|0|0|0|0|100|0|0|0|0|0|0|0|0|0|0|0|0|0|0|0|0|0|0|0|0|0</v>
      </c>
    </row>
    <row r="16" spans="1:30" x14ac:dyDescent="0.2">
      <c r="A16" t="str">
        <f t="shared" si="0"/>
        <v>15 6 帝释套装 帝释头盔|帝释项链|帝释戒指|帝释护腕|帝释腰带|帝释靴子  0|0|0|0|0|0|0|0|0|0|0|0|0|0|0|0|0|0|0|0|0|0|0|0|0|0|0|0|0|0|0|0|0|0|0|0|0|0|0|0 12|0|0|0|0|0|0|0|0|0|0|0|0|0|0|0|0|0|0|0|0|0|0|0|0|0|0|0|0|0|0|0|0|0|0|0|0|0|0|0 0|0|0|0|45|45|45|0|0|0|0|0|0|0|0|0|45|45|45|100|0|0|0|0|0|0|0|0|0|0|0|0|0|0|0|0|0|0|0|0|0</v>
      </c>
      <c r="B16">
        <v>15</v>
      </c>
      <c r="C16">
        <f>groupAttr!A16</f>
        <v>104</v>
      </c>
      <c r="D16" t="str">
        <f>IF( ISNA(VLOOKUP($C16*10&amp;D$1,groupitems!$B:$D,3,FALSE)),"", VLOOKUP($C16*10&amp;D$1,groupitems!$B:$D,3,FALSE))</f>
        <v>帝释头盔</v>
      </c>
      <c r="E16" t="str">
        <f>IF( ISNA(VLOOKUP($C16*10&amp;E$1,groupitems!$B:$D,3,FALSE)),"", VLOOKUP($C16*10&amp;E$1,groupitems!$B:$D,3,FALSE))</f>
        <v>帝释项链</v>
      </c>
      <c r="F16" t="str">
        <f>IF( ISNA(VLOOKUP($C16*10&amp;F$1,groupitems!$B:$D,3,FALSE)),"", VLOOKUP($C16*10&amp;F$1,groupitems!$B:$D,3,FALSE))</f>
        <v>帝释戒指</v>
      </c>
      <c r="G16" t="str">
        <f>IF( ISNA(VLOOKUP($C16*10&amp;G$1,groupitems!$B:$D,3,FALSE)),"", VLOOKUP($C16*10&amp;G$1,groupitems!$B:$D,3,FALSE))</f>
        <v>帝释护腕</v>
      </c>
      <c r="H16" t="str">
        <f>IF( ISNA(VLOOKUP($C16*10&amp;H$1,groupitems!$B:$D,3,FALSE)),"", VLOOKUP($C16*10&amp;H$1,groupitems!$B:$D,3,FALSE))</f>
        <v>帝释腰带</v>
      </c>
      <c r="I16" t="str">
        <f>IF( ISNA(VLOOKUP($C16*10&amp;I$1,groupitems!$B:$D,3,FALSE)),"", VLOOKUP($C16*10&amp;I$1,groupitems!$B:$D,3,FALSE))</f>
        <v>帝释靴子</v>
      </c>
      <c r="J16" t="str">
        <f>IF( ISNA(VLOOKUP($C16*10&amp;J$1,groupitems!$B:$D,3,FALSE)),"", VLOOKUP($C16*10&amp;J$1,groupitems!$B:$D,3,FALSE))</f>
        <v/>
      </c>
      <c r="K16" t="str">
        <f>IF( ISNA(VLOOKUP($C16*10&amp;K$1,groupitems!$B:$D,3,FALSE)),"", VLOOKUP($C16*10&amp;K$1,groupitems!$B:$D,3,FALSE))</f>
        <v/>
      </c>
      <c r="L16" t="str">
        <f>IF( ISNA(VLOOKUP($C16*10&amp;L$1,groupitems!$B:$D,3,FALSE)),"", VLOOKUP($C16*10&amp;L$1,groupitems!$B:$D,3,FALSE))</f>
        <v/>
      </c>
      <c r="M16" t="str">
        <f>IF( ISNA(VLOOKUP($C16*10&amp;M$1,groupitems!$B:$D,3,FALSE)),"", VLOOKUP($C16*10&amp;M$1,groupitems!$B:$D,3,FALSE))</f>
        <v/>
      </c>
      <c r="N16" t="str">
        <f>IF( ISNA(VLOOKUP($C16*10&amp;N$1,groupitems!$B:$D,3,FALSE)),"", VLOOKUP($C16*10&amp;N$1,groupitems!$B:$D,3,FALSE))</f>
        <v/>
      </c>
      <c r="O16" t="str">
        <f>IF( ISNA(VLOOKUP($C16*10&amp;O$1,groupitems!$B:$D,3,FALSE)),"", VLOOKUP($C16*10&amp;O$1,groupitems!$B:$D,3,FALSE))</f>
        <v/>
      </c>
      <c r="P16" t="str">
        <f>IF( ISNA(VLOOKUP($C16*10&amp;P$1,groupitems!$B:$D,3,FALSE)),"", VLOOKUP($C16*10&amp;P$1,groupitems!$B:$D,3,FALSE))</f>
        <v/>
      </c>
      <c r="Q16" t="str">
        <f>IF( ISNA(VLOOKUP($C16*10&amp;Q$1,groupitems!$B:$D,3,FALSE)),"", VLOOKUP($C16*10&amp;Q$1,groupitems!$B:$D,3,FALSE))</f>
        <v/>
      </c>
      <c r="R16" t="str">
        <f>IF( ISNA(VLOOKUP($C16*10&amp;R$1,groupitems!$B:$D,3,FALSE)),"", VLOOKUP($C16*10&amp;R$1,groupitems!$B:$D,3,FALSE))</f>
        <v/>
      </c>
      <c r="S16" t="str">
        <f>IF( ISNA(VLOOKUP($C16*10&amp;S$1,groupitems!$B:$D,3,FALSE)),"", VLOOKUP($C16*10&amp;S$1,groupitems!$B:$D,3,FALSE))</f>
        <v/>
      </c>
      <c r="T16">
        <v>0</v>
      </c>
      <c r="U16">
        <f>groupAttr!C16</f>
        <v>6</v>
      </c>
      <c r="V16">
        <f t="shared" si="1"/>
        <v>6</v>
      </c>
      <c r="W16" t="str">
        <f>groupAttr!B16</f>
        <v>帝释套装</v>
      </c>
      <c r="X16" t="str">
        <f t="shared" si="2"/>
        <v>帝释头盔|帝释项链|帝释戒指|帝释护腕|帝释腰带|帝释靴子|</v>
      </c>
      <c r="Y16" t="str">
        <f t="shared" si="3"/>
        <v>151/帝释头盔|151/帝释项链|151/帝释戒指|151/帝释护腕|151/帝释腰带|151/帝释靴子|</v>
      </c>
      <c r="Z16" t="str">
        <f t="shared" si="4"/>
        <v>帝释头盔|帝释项链|帝释戒指|帝释护腕|帝释腰带|帝释靴子</v>
      </c>
      <c r="AA16" t="str">
        <f t="shared" si="5"/>
        <v>151/帝释头盔|151/帝释项链|151/帝释戒指|151/帝释护腕|151/帝释腰带|151/帝释靴子</v>
      </c>
      <c r="AB16" t="str">
        <f xml:space="preserve"> CONCATENATE( " ",groupAttr!AS16,"|",groupAttr!AX16,"|",groupAttr!AV16,"|",groupAttr!BC16,"|",groupAttr!BB16,"|",groupAttr!BA16,"|",groupAttr!AW16,"|","0","|",groupAttr!AQ16,"|",groupAttr!AT16,"|",groupAttr!AU16,"|",groupAttr!BD16,"|",groupAttr!AY16,"|","0","|",groupAttr!BE16,"|",groupAttr!BJ16,"|",groupAttr!BF16,"|",groupAttr!BG16,"|",groupAttr!BH16,"|",groupAttr!BI16,"|",groupAttr!BK16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6" t="str">
        <f>groupAttr!D16&amp;"|" &amp;groupAttr!E16&amp;"|" &amp;groupAttr!H16&amp;"|" &amp;groupAttr!J16&amp;"|" &amp;groupAttr!L16&amp;"|" &amp;groupAttr!N16&amp;"|" &amp;groupAttr!P16&amp;"|" &amp;groupAttr!R16&amp;"|" &amp;groupAttr!S16&amp;"|" &amp;groupAttr!T16&amp;"|" &amp;groupAttr!U16&amp;"|" &amp;groupAttr!V16&amp;"|" &amp;groupAttr!F16&amp;"|" &amp;groupAttr!G16&amp;"|" &amp;groupAttr!I16&amp;"|" &amp;groupAttr!K16&amp;"|" &amp;groupAttr!M16&amp;"|" &amp;groupAttr!O16&amp;"|" &amp;groupAttr!Q16&amp;"|0|0|0|0|0|0|0|0|0|0|0|0|0|0|0|0|0|0|0|0|0"</f>
        <v>12|0|0|0|0|0|0|0|0|0|0|0|0|0|0|0|0|0|0|0|0|0|0|0|0|0|0|0|0|0|0|0|0|0|0|0|0|0|0|0</v>
      </c>
      <c r="AD16" t="str">
        <f>groupAttr!W16&amp;"|" &amp;groupAttr!X16&amp;"|" &amp;groupAttr!AA16&amp;"|" &amp;groupAttr!AC16&amp;"|" &amp;groupAttr!AE16&amp;"|" &amp;groupAttr!AG16&amp;"|" &amp;groupAttr!AI16&amp;"|" &amp;groupAttr!AK16&amp;"|" &amp;groupAttr!AL16&amp;"|" &amp;groupAttr!AM16&amp;"|" &amp;groupAttr!AN16&amp;"|" &amp;groupAttr!AO16&amp;"|" &amp;groupAttr!Y16&amp;"|" &amp;groupAttr!Z16&amp;"|" &amp;groupAttr!AB16&amp;"|" &amp;groupAttr!AD16&amp;"|" &amp;groupAttr!AF16&amp;"|" &amp;groupAttr!AH16&amp;"|" &amp;groupAttr!AJ16&amp;"|" &amp;(groupAttr!AP16 + 100)&amp;"|0|0|0|0|0|0|0|0|0|0|0|0|0|0|0|0|0|0|0|0|0"</f>
        <v>0|0|0|0|45|45|45|0|0|0|0|0|0|0|0|0|45|45|45|100|0|0|0|0|0|0|0|0|0|0|0|0|0|0|0|0|0|0|0|0|0</v>
      </c>
    </row>
    <row r="17" spans="1:30" x14ac:dyDescent="0.2">
      <c r="A17" t="str">
        <f t="shared" si="0"/>
        <v>16 3 浩然套装 浩然头盔|浩然项链|浩然戒指|浩然护腕|浩然腰带|浩然靴子  0|0|0|0|0|0|0|0|0|0|0|0|0|0|0|0|0|0|0|0|0|0|0|0|0|0|0|0|0|0|0|0|0|0|0|0|0|0|0|0 0|0|5|5|5|5|5|0|0|0|0|0|0|0|5|5|5|5|5|0|0|0|0|0|0|0|0|0|0|0|0|0|0|0|0|0|0|0|0|0 0|0|0|0|0|0|0|0|0|0|0|0|0|0|0|0|0|0|0|100|0|0|0|0|0|0|0|0|0|0|0|0|0|0|0|0|0|0|0|0|0</v>
      </c>
      <c r="B17">
        <v>16</v>
      </c>
      <c r="C17">
        <f>groupAttr!A17</f>
        <v>105</v>
      </c>
      <c r="D17" t="str">
        <f>IF( ISNA(VLOOKUP($C17*10&amp;D$1,groupitems!$B:$D,3,FALSE)),"", VLOOKUP($C17*10&amp;D$1,groupitems!$B:$D,3,FALSE))</f>
        <v>浩然头盔</v>
      </c>
      <c r="E17" t="str">
        <f>IF( ISNA(VLOOKUP($C17*10&amp;E$1,groupitems!$B:$D,3,FALSE)),"", VLOOKUP($C17*10&amp;E$1,groupitems!$B:$D,3,FALSE))</f>
        <v>浩然项链</v>
      </c>
      <c r="F17" t="str">
        <f>IF( ISNA(VLOOKUP($C17*10&amp;F$1,groupitems!$B:$D,3,FALSE)),"", VLOOKUP($C17*10&amp;F$1,groupitems!$B:$D,3,FALSE))</f>
        <v>浩然戒指</v>
      </c>
      <c r="G17" t="str">
        <f>IF( ISNA(VLOOKUP($C17*10&amp;G$1,groupitems!$B:$D,3,FALSE)),"", VLOOKUP($C17*10&amp;G$1,groupitems!$B:$D,3,FALSE))</f>
        <v>浩然护腕</v>
      </c>
      <c r="H17" t="str">
        <f>IF( ISNA(VLOOKUP($C17*10&amp;H$1,groupitems!$B:$D,3,FALSE)),"", VLOOKUP($C17*10&amp;H$1,groupitems!$B:$D,3,FALSE))</f>
        <v>浩然腰带</v>
      </c>
      <c r="I17" t="str">
        <f>IF( ISNA(VLOOKUP($C17*10&amp;I$1,groupitems!$B:$D,3,FALSE)),"", VLOOKUP($C17*10&amp;I$1,groupitems!$B:$D,3,FALSE))</f>
        <v>浩然靴子</v>
      </c>
      <c r="J17" t="str">
        <f>IF( ISNA(VLOOKUP($C17*10&amp;J$1,groupitems!$B:$D,3,FALSE)),"", VLOOKUP($C17*10&amp;J$1,groupitems!$B:$D,3,FALSE))</f>
        <v/>
      </c>
      <c r="K17" t="str">
        <f>IF( ISNA(VLOOKUP($C17*10&amp;K$1,groupitems!$B:$D,3,FALSE)),"", VLOOKUP($C17*10&amp;K$1,groupitems!$B:$D,3,FALSE))</f>
        <v/>
      </c>
      <c r="L17" t="str">
        <f>IF( ISNA(VLOOKUP($C17*10&amp;L$1,groupitems!$B:$D,3,FALSE)),"", VLOOKUP($C17*10&amp;L$1,groupitems!$B:$D,3,FALSE))</f>
        <v/>
      </c>
      <c r="M17" t="str">
        <f>IF( ISNA(VLOOKUP($C17*10&amp;M$1,groupitems!$B:$D,3,FALSE)),"", VLOOKUP($C17*10&amp;M$1,groupitems!$B:$D,3,FALSE))</f>
        <v/>
      </c>
      <c r="N17" t="str">
        <f>IF( ISNA(VLOOKUP($C17*10&amp;N$1,groupitems!$B:$D,3,FALSE)),"", VLOOKUP($C17*10&amp;N$1,groupitems!$B:$D,3,FALSE))</f>
        <v/>
      </c>
      <c r="O17" t="str">
        <f>IF( ISNA(VLOOKUP($C17*10&amp;O$1,groupitems!$B:$D,3,FALSE)),"", VLOOKUP($C17*10&amp;O$1,groupitems!$B:$D,3,FALSE))</f>
        <v/>
      </c>
      <c r="P17" t="str">
        <f>IF( ISNA(VLOOKUP($C17*10&amp;P$1,groupitems!$B:$D,3,FALSE)),"", VLOOKUP($C17*10&amp;P$1,groupitems!$B:$D,3,FALSE))</f>
        <v/>
      </c>
      <c r="Q17" t="str">
        <f>IF( ISNA(VLOOKUP($C17*10&amp;Q$1,groupitems!$B:$D,3,FALSE)),"", VLOOKUP($C17*10&amp;Q$1,groupitems!$B:$D,3,FALSE))</f>
        <v/>
      </c>
      <c r="R17" t="str">
        <f>IF( ISNA(VLOOKUP($C17*10&amp;R$1,groupitems!$B:$D,3,FALSE)),"", VLOOKUP($C17*10&amp;R$1,groupitems!$B:$D,3,FALSE))</f>
        <v/>
      </c>
      <c r="S17" t="str">
        <f>IF( ISNA(VLOOKUP($C17*10&amp;S$1,groupitems!$B:$D,3,FALSE)),"", VLOOKUP($C17*10&amp;S$1,groupitems!$B:$D,3,FALSE))</f>
        <v/>
      </c>
      <c r="T17">
        <v>0</v>
      </c>
      <c r="U17">
        <f>groupAttr!C17</f>
        <v>3</v>
      </c>
      <c r="V17">
        <f t="shared" si="1"/>
        <v>6</v>
      </c>
      <c r="W17" t="str">
        <f>groupAttr!B17</f>
        <v>浩然套装</v>
      </c>
      <c r="X17" t="str">
        <f t="shared" si="2"/>
        <v>浩然头盔|浩然项链|浩然戒指|浩然护腕|浩然腰带|浩然靴子|</v>
      </c>
      <c r="Y17" t="str">
        <f t="shared" si="3"/>
        <v>151/浩然头盔|151/浩然项链|151/浩然戒指|151/浩然护腕|151/浩然腰带|151/浩然靴子|</v>
      </c>
      <c r="Z17" t="str">
        <f t="shared" si="4"/>
        <v>浩然头盔|浩然项链|浩然戒指|浩然护腕|浩然腰带|浩然靴子</v>
      </c>
      <c r="AA17" t="str">
        <f t="shared" si="5"/>
        <v>151/浩然头盔|151/浩然项链|151/浩然戒指|151/浩然护腕|151/浩然腰带|151/浩然靴子</v>
      </c>
      <c r="AB17" t="str">
        <f xml:space="preserve"> CONCATENATE( " ",groupAttr!AS17,"|",groupAttr!AX17,"|",groupAttr!AV17,"|",groupAttr!BC17,"|",groupAttr!BB17,"|",groupAttr!BA17,"|",groupAttr!AW17,"|","0","|",groupAttr!AQ17,"|",groupAttr!AT17,"|",groupAttr!AU17,"|",groupAttr!BD17,"|",groupAttr!AY17,"|","0","|",groupAttr!BE17,"|",groupAttr!BJ17,"|",groupAttr!BF17,"|",groupAttr!BG17,"|",groupAttr!BH17,"|",groupAttr!BI17,"|",groupAttr!BK17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7" t="str">
        <f>groupAttr!D17&amp;"|" &amp;groupAttr!E17&amp;"|" &amp;groupAttr!H17&amp;"|" &amp;groupAttr!J17&amp;"|" &amp;groupAttr!L17&amp;"|" &amp;groupAttr!N17&amp;"|" &amp;groupAttr!P17&amp;"|" &amp;groupAttr!R17&amp;"|" &amp;groupAttr!S17&amp;"|" &amp;groupAttr!T17&amp;"|" &amp;groupAttr!U17&amp;"|" &amp;groupAttr!V17&amp;"|" &amp;groupAttr!F17&amp;"|" &amp;groupAttr!G17&amp;"|" &amp;groupAttr!I17&amp;"|" &amp;groupAttr!K17&amp;"|" &amp;groupAttr!M17&amp;"|" &amp;groupAttr!O17&amp;"|" &amp;groupAttr!Q17&amp;"|0|0|0|0|0|0|0|0|0|0|0|0|0|0|0|0|0|0|0|0|0"</f>
        <v>0|0|5|5|5|5|5|0|0|0|0|0|0|0|5|5|5|5|5|0|0|0|0|0|0|0|0|0|0|0|0|0|0|0|0|0|0|0|0|0</v>
      </c>
      <c r="AD17" t="str">
        <f>groupAttr!W17&amp;"|" &amp;groupAttr!X17&amp;"|" &amp;groupAttr!AA17&amp;"|" &amp;groupAttr!AC17&amp;"|" &amp;groupAttr!AE17&amp;"|" &amp;groupAttr!AG17&amp;"|" &amp;groupAttr!AI17&amp;"|" &amp;groupAttr!AK17&amp;"|" &amp;groupAttr!AL17&amp;"|" &amp;groupAttr!AM17&amp;"|" &amp;groupAttr!AN17&amp;"|" &amp;groupAttr!AO17&amp;"|" &amp;groupAttr!Y17&amp;"|" &amp;groupAttr!Z17&amp;"|" &amp;groupAttr!AB17&amp;"|" &amp;groupAttr!AD17&amp;"|" &amp;groupAttr!AF17&amp;"|" &amp;groupAttr!AH17&amp;"|" &amp;groupAttr!AJ17&amp;"|" &amp;(groupAttr!AP17 + 100)&amp;"|0|0|0|0|0|0|0|0|0|0|0|0|0|0|0|0|0|0|0|0|0"</f>
        <v>0|0|0|0|0|0|0|0|0|0|0|0|0|0|0|0|0|0|0|100|0|0|0|0|0|0|0|0|0|0|0|0|0|0|0|0|0|0|0|0|0</v>
      </c>
    </row>
    <row r="18" spans="1:30" x14ac:dyDescent="0.2">
      <c r="A18" t="str">
        <f t="shared" si="0"/>
        <v>17 4 浩然套装 浩然头盔|浩然项链|浩然戒指|浩然护腕|浩然腰带|浩然靴子  0|0|0|0|0|0|0|0|0|0|0|0|0|0|0|0|0|0|0|0|0|0|0|0|0|0|0|0|0|0|0|0|0|0|0|0|0|0|0|0 0|0|0|0|0|0|0|0|0|0|0|0|0|0|0|0|0|0|0|0|0|0|0|0|0|0|0|0|0|0|0|0|0|0|0|0|0|0|0|0 0|0|0|0|35|35|35|0|0|2|0|0|0|0|0|0|35|35|35|100|0|0|0|0|0|0|0|0|0|0|0|0|0|0|0|0|0|0|0|0|0</v>
      </c>
      <c r="B18">
        <v>17</v>
      </c>
      <c r="C18">
        <f>groupAttr!A18</f>
        <v>105</v>
      </c>
      <c r="D18" t="str">
        <f>IF( ISNA(VLOOKUP($C18*10&amp;D$1,groupitems!$B:$D,3,FALSE)),"", VLOOKUP($C18*10&amp;D$1,groupitems!$B:$D,3,FALSE))</f>
        <v>浩然头盔</v>
      </c>
      <c r="E18" t="str">
        <f>IF( ISNA(VLOOKUP($C18*10&amp;E$1,groupitems!$B:$D,3,FALSE)),"", VLOOKUP($C18*10&amp;E$1,groupitems!$B:$D,3,FALSE))</f>
        <v>浩然项链</v>
      </c>
      <c r="F18" t="str">
        <f>IF( ISNA(VLOOKUP($C18*10&amp;F$1,groupitems!$B:$D,3,FALSE)),"", VLOOKUP($C18*10&amp;F$1,groupitems!$B:$D,3,FALSE))</f>
        <v>浩然戒指</v>
      </c>
      <c r="G18" t="str">
        <f>IF( ISNA(VLOOKUP($C18*10&amp;G$1,groupitems!$B:$D,3,FALSE)),"", VLOOKUP($C18*10&amp;G$1,groupitems!$B:$D,3,FALSE))</f>
        <v>浩然护腕</v>
      </c>
      <c r="H18" t="str">
        <f>IF( ISNA(VLOOKUP($C18*10&amp;H$1,groupitems!$B:$D,3,FALSE)),"", VLOOKUP($C18*10&amp;H$1,groupitems!$B:$D,3,FALSE))</f>
        <v>浩然腰带</v>
      </c>
      <c r="I18" t="str">
        <f>IF( ISNA(VLOOKUP($C18*10&amp;I$1,groupitems!$B:$D,3,FALSE)),"", VLOOKUP($C18*10&amp;I$1,groupitems!$B:$D,3,FALSE))</f>
        <v>浩然靴子</v>
      </c>
      <c r="J18" t="str">
        <f>IF( ISNA(VLOOKUP($C18*10&amp;J$1,groupitems!$B:$D,3,FALSE)),"", VLOOKUP($C18*10&amp;J$1,groupitems!$B:$D,3,FALSE))</f>
        <v/>
      </c>
      <c r="K18" t="str">
        <f>IF( ISNA(VLOOKUP($C18*10&amp;K$1,groupitems!$B:$D,3,FALSE)),"", VLOOKUP($C18*10&amp;K$1,groupitems!$B:$D,3,FALSE))</f>
        <v/>
      </c>
      <c r="L18" t="str">
        <f>IF( ISNA(VLOOKUP($C18*10&amp;L$1,groupitems!$B:$D,3,FALSE)),"", VLOOKUP($C18*10&amp;L$1,groupitems!$B:$D,3,FALSE))</f>
        <v/>
      </c>
      <c r="M18" t="str">
        <f>IF( ISNA(VLOOKUP($C18*10&amp;M$1,groupitems!$B:$D,3,FALSE)),"", VLOOKUP($C18*10&amp;M$1,groupitems!$B:$D,3,FALSE))</f>
        <v/>
      </c>
      <c r="N18" t="str">
        <f>IF( ISNA(VLOOKUP($C18*10&amp;N$1,groupitems!$B:$D,3,FALSE)),"", VLOOKUP($C18*10&amp;N$1,groupitems!$B:$D,3,FALSE))</f>
        <v/>
      </c>
      <c r="O18" t="str">
        <f>IF( ISNA(VLOOKUP($C18*10&amp;O$1,groupitems!$B:$D,3,FALSE)),"", VLOOKUP($C18*10&amp;O$1,groupitems!$B:$D,3,FALSE))</f>
        <v/>
      </c>
      <c r="P18" t="str">
        <f>IF( ISNA(VLOOKUP($C18*10&amp;P$1,groupitems!$B:$D,3,FALSE)),"", VLOOKUP($C18*10&amp;P$1,groupitems!$B:$D,3,FALSE))</f>
        <v/>
      </c>
      <c r="Q18" t="str">
        <f>IF( ISNA(VLOOKUP($C18*10&amp;Q$1,groupitems!$B:$D,3,FALSE)),"", VLOOKUP($C18*10&amp;Q$1,groupitems!$B:$D,3,FALSE))</f>
        <v/>
      </c>
      <c r="R18" t="str">
        <f>IF( ISNA(VLOOKUP($C18*10&amp;R$1,groupitems!$B:$D,3,FALSE)),"", VLOOKUP($C18*10&amp;R$1,groupitems!$B:$D,3,FALSE))</f>
        <v/>
      </c>
      <c r="S18" t="str">
        <f>IF( ISNA(VLOOKUP($C18*10&amp;S$1,groupitems!$B:$D,3,FALSE)),"", VLOOKUP($C18*10&amp;S$1,groupitems!$B:$D,3,FALSE))</f>
        <v/>
      </c>
      <c r="T18">
        <v>0</v>
      </c>
      <c r="U18">
        <f>groupAttr!C18</f>
        <v>4</v>
      </c>
      <c r="V18">
        <f t="shared" si="1"/>
        <v>6</v>
      </c>
      <c r="W18" t="str">
        <f>groupAttr!B18</f>
        <v>浩然套装</v>
      </c>
      <c r="X18" t="str">
        <f t="shared" si="2"/>
        <v>浩然头盔|浩然项链|浩然戒指|浩然护腕|浩然腰带|浩然靴子|</v>
      </c>
      <c r="Y18" t="str">
        <f t="shared" si="3"/>
        <v>151/浩然头盔|151/浩然项链|151/浩然戒指|151/浩然护腕|151/浩然腰带|151/浩然靴子|</v>
      </c>
      <c r="Z18" t="str">
        <f t="shared" si="4"/>
        <v>浩然头盔|浩然项链|浩然戒指|浩然护腕|浩然腰带|浩然靴子</v>
      </c>
      <c r="AA18" t="str">
        <f t="shared" si="5"/>
        <v>151/浩然头盔|151/浩然项链|151/浩然戒指|151/浩然护腕|151/浩然腰带|151/浩然靴子</v>
      </c>
      <c r="AB18" t="str">
        <f xml:space="preserve"> CONCATENATE( " ",groupAttr!AS18,"|",groupAttr!AX18,"|",groupAttr!AV18,"|",groupAttr!BC18,"|",groupAttr!BB18,"|",groupAttr!BA18,"|",groupAttr!AW18,"|","0","|",groupAttr!AQ18,"|",groupAttr!AT18,"|",groupAttr!AU18,"|",groupAttr!BD18,"|",groupAttr!AY18,"|","0","|",groupAttr!BE18,"|",groupAttr!BJ18,"|",groupAttr!BF18,"|",groupAttr!BG18,"|",groupAttr!BH18,"|",groupAttr!BI18,"|",groupAttr!BK18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8" t="str">
        <f>groupAttr!D18&amp;"|" &amp;groupAttr!E18&amp;"|" &amp;groupAttr!H18&amp;"|" &amp;groupAttr!J18&amp;"|" &amp;groupAttr!L18&amp;"|" &amp;groupAttr!N18&amp;"|" &amp;groupAttr!P18&amp;"|" &amp;groupAttr!R18&amp;"|" &amp;groupAttr!S18&amp;"|" &amp;groupAttr!T18&amp;"|" &amp;groupAttr!U18&amp;"|" &amp;groupAttr!V18&amp;"|" &amp;groupAttr!F18&amp;"|" &amp;groupAttr!G18&amp;"|" &amp;groupAttr!I18&amp;"|" &amp;groupAttr!K18&amp;"|" &amp;groupAttr!M18&amp;"|" &amp;groupAttr!O18&amp;"|" &amp;groupAttr!Q18&amp;"|0|0|0|0|0|0|0|0|0|0|0|0|0|0|0|0|0|0|0|0|0"</f>
        <v>0|0|0|0|0|0|0|0|0|0|0|0|0|0|0|0|0|0|0|0|0|0|0|0|0|0|0|0|0|0|0|0|0|0|0|0|0|0|0|0</v>
      </c>
      <c r="AD18" t="str">
        <f>groupAttr!W18&amp;"|" &amp;groupAttr!X18&amp;"|" &amp;groupAttr!AA18&amp;"|" &amp;groupAttr!AC18&amp;"|" &amp;groupAttr!AE18&amp;"|" &amp;groupAttr!AG18&amp;"|" &amp;groupAttr!AI18&amp;"|" &amp;groupAttr!AK18&amp;"|" &amp;groupAttr!AL18&amp;"|" &amp;groupAttr!AM18&amp;"|" &amp;groupAttr!AN18&amp;"|" &amp;groupAttr!AO18&amp;"|" &amp;groupAttr!Y18&amp;"|" &amp;groupAttr!Z18&amp;"|" &amp;groupAttr!AB18&amp;"|" &amp;groupAttr!AD18&amp;"|" &amp;groupAttr!AF18&amp;"|" &amp;groupAttr!AH18&amp;"|" &amp;groupAttr!AJ18&amp;"|" &amp;(groupAttr!AP18 + 100)&amp;"|0|0|0|0|0|0|0|0|0|0|0|0|0|0|0|0|0|0|0|0|0"</f>
        <v>0|0|0|0|35|35|35|0|0|2|0|0|0|0|0|0|35|35|35|100|0|0|0|0|0|0|0|0|0|0|0|0|0|0|0|0|0|0|0|0|0</v>
      </c>
    </row>
    <row r="19" spans="1:30" x14ac:dyDescent="0.2">
      <c r="A19" t="str">
        <f t="shared" si="0"/>
        <v>18 6 浩然套装 浩然头盔|浩然项链|浩然戒指|浩然护腕|浩然腰带|浩然靴子  0|0|0|0|0|0|0|0|0|0|0|0|0|0|0|0|0|0|0|0|0|0|0|0|0|0|0|0|0|0|0|0|0|0|0|0|0|0|0|0 5|0|0|0|8|8|8|0|0|0|0|0|0|0|0|0|8|8|8|0|0|0|0|0|0|0|0|0|0|0|0|0|0|0|0|0|0|0|0|0 0|0|0|0|0|0|0|0|0|0|0|0|0|0|0|0|0|0|0|100|0|0|0|0|0|0|0|0|0|0|0|0|0|0|0|0|0|0|0|0|0</v>
      </c>
      <c r="B19">
        <v>18</v>
      </c>
      <c r="C19">
        <f>groupAttr!A19</f>
        <v>105</v>
      </c>
      <c r="D19" t="str">
        <f>IF( ISNA(VLOOKUP($C19*10&amp;D$1,groupitems!$B:$D,3,FALSE)),"", VLOOKUP($C19*10&amp;D$1,groupitems!$B:$D,3,FALSE))</f>
        <v>浩然头盔</v>
      </c>
      <c r="E19" t="str">
        <f>IF( ISNA(VLOOKUP($C19*10&amp;E$1,groupitems!$B:$D,3,FALSE)),"", VLOOKUP($C19*10&amp;E$1,groupitems!$B:$D,3,FALSE))</f>
        <v>浩然项链</v>
      </c>
      <c r="F19" t="str">
        <f>IF( ISNA(VLOOKUP($C19*10&amp;F$1,groupitems!$B:$D,3,FALSE)),"", VLOOKUP($C19*10&amp;F$1,groupitems!$B:$D,3,FALSE))</f>
        <v>浩然戒指</v>
      </c>
      <c r="G19" t="str">
        <f>IF( ISNA(VLOOKUP($C19*10&amp;G$1,groupitems!$B:$D,3,FALSE)),"", VLOOKUP($C19*10&amp;G$1,groupitems!$B:$D,3,FALSE))</f>
        <v>浩然护腕</v>
      </c>
      <c r="H19" t="str">
        <f>IF( ISNA(VLOOKUP($C19*10&amp;H$1,groupitems!$B:$D,3,FALSE)),"", VLOOKUP($C19*10&amp;H$1,groupitems!$B:$D,3,FALSE))</f>
        <v>浩然腰带</v>
      </c>
      <c r="I19" t="str">
        <f>IF( ISNA(VLOOKUP($C19*10&amp;I$1,groupitems!$B:$D,3,FALSE)),"", VLOOKUP($C19*10&amp;I$1,groupitems!$B:$D,3,FALSE))</f>
        <v>浩然靴子</v>
      </c>
      <c r="J19" t="str">
        <f>IF( ISNA(VLOOKUP($C19*10&amp;J$1,groupitems!$B:$D,3,FALSE)),"", VLOOKUP($C19*10&amp;J$1,groupitems!$B:$D,3,FALSE))</f>
        <v/>
      </c>
      <c r="K19" t="str">
        <f>IF( ISNA(VLOOKUP($C19*10&amp;K$1,groupitems!$B:$D,3,FALSE)),"", VLOOKUP($C19*10&amp;K$1,groupitems!$B:$D,3,FALSE))</f>
        <v/>
      </c>
      <c r="L19" t="str">
        <f>IF( ISNA(VLOOKUP($C19*10&amp;L$1,groupitems!$B:$D,3,FALSE)),"", VLOOKUP($C19*10&amp;L$1,groupitems!$B:$D,3,FALSE))</f>
        <v/>
      </c>
      <c r="M19" t="str">
        <f>IF( ISNA(VLOOKUP($C19*10&amp;M$1,groupitems!$B:$D,3,FALSE)),"", VLOOKUP($C19*10&amp;M$1,groupitems!$B:$D,3,FALSE))</f>
        <v/>
      </c>
      <c r="N19" t="str">
        <f>IF( ISNA(VLOOKUP($C19*10&amp;N$1,groupitems!$B:$D,3,FALSE)),"", VLOOKUP($C19*10&amp;N$1,groupitems!$B:$D,3,FALSE))</f>
        <v/>
      </c>
      <c r="O19" t="str">
        <f>IF( ISNA(VLOOKUP($C19*10&amp;O$1,groupitems!$B:$D,3,FALSE)),"", VLOOKUP($C19*10&amp;O$1,groupitems!$B:$D,3,FALSE))</f>
        <v/>
      </c>
      <c r="P19" t="str">
        <f>IF( ISNA(VLOOKUP($C19*10&amp;P$1,groupitems!$B:$D,3,FALSE)),"", VLOOKUP($C19*10&amp;P$1,groupitems!$B:$D,3,FALSE))</f>
        <v/>
      </c>
      <c r="Q19" t="str">
        <f>IF( ISNA(VLOOKUP($C19*10&amp;Q$1,groupitems!$B:$D,3,FALSE)),"", VLOOKUP($C19*10&amp;Q$1,groupitems!$B:$D,3,FALSE))</f>
        <v/>
      </c>
      <c r="R19" t="str">
        <f>IF( ISNA(VLOOKUP($C19*10&amp;R$1,groupitems!$B:$D,3,FALSE)),"", VLOOKUP($C19*10&amp;R$1,groupitems!$B:$D,3,FALSE))</f>
        <v/>
      </c>
      <c r="S19" t="str">
        <f>IF( ISNA(VLOOKUP($C19*10&amp;S$1,groupitems!$B:$D,3,FALSE)),"", VLOOKUP($C19*10&amp;S$1,groupitems!$B:$D,3,FALSE))</f>
        <v/>
      </c>
      <c r="T19">
        <v>0</v>
      </c>
      <c r="U19">
        <f>groupAttr!C19</f>
        <v>6</v>
      </c>
      <c r="V19">
        <f t="shared" si="1"/>
        <v>6</v>
      </c>
      <c r="W19" t="str">
        <f>groupAttr!B19</f>
        <v>浩然套装</v>
      </c>
      <c r="X19" t="str">
        <f t="shared" si="2"/>
        <v>浩然头盔|浩然项链|浩然戒指|浩然护腕|浩然腰带|浩然靴子|</v>
      </c>
      <c r="Y19" t="str">
        <f t="shared" si="3"/>
        <v>151/浩然头盔|151/浩然项链|151/浩然戒指|151/浩然护腕|151/浩然腰带|151/浩然靴子|</v>
      </c>
      <c r="Z19" t="str">
        <f t="shared" si="4"/>
        <v>浩然头盔|浩然项链|浩然戒指|浩然护腕|浩然腰带|浩然靴子</v>
      </c>
      <c r="AA19" t="str">
        <f t="shared" si="5"/>
        <v>151/浩然头盔|151/浩然项链|151/浩然戒指|151/浩然护腕|151/浩然腰带|151/浩然靴子</v>
      </c>
      <c r="AB19" t="str">
        <f xml:space="preserve"> CONCATENATE( " ",groupAttr!AS19,"|",groupAttr!AX19,"|",groupAttr!AV19,"|",groupAttr!BC19,"|",groupAttr!BB19,"|",groupAttr!BA19,"|",groupAttr!AW19,"|","0","|",groupAttr!AQ19,"|",groupAttr!AT19,"|",groupAttr!AU19,"|",groupAttr!BD19,"|",groupAttr!AY19,"|","0","|",groupAttr!BE19,"|",groupAttr!BJ19,"|",groupAttr!BF19,"|",groupAttr!BG19,"|",groupAttr!BH19,"|",groupAttr!BI19,"|",groupAttr!BK19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9" t="str">
        <f>groupAttr!D19&amp;"|" &amp;groupAttr!E19&amp;"|" &amp;groupAttr!H19&amp;"|" &amp;groupAttr!J19&amp;"|" &amp;groupAttr!L19&amp;"|" &amp;groupAttr!N19&amp;"|" &amp;groupAttr!P19&amp;"|" &amp;groupAttr!R19&amp;"|" &amp;groupAttr!S19&amp;"|" &amp;groupAttr!T19&amp;"|" &amp;groupAttr!U19&amp;"|" &amp;groupAttr!V19&amp;"|" &amp;groupAttr!F19&amp;"|" &amp;groupAttr!G19&amp;"|" &amp;groupAttr!I19&amp;"|" &amp;groupAttr!K19&amp;"|" &amp;groupAttr!M19&amp;"|" &amp;groupAttr!O19&amp;"|" &amp;groupAttr!Q19&amp;"|0|0|0|0|0|0|0|0|0|0|0|0|0|0|0|0|0|0|0|0|0"</f>
        <v>5|0|0|0|8|8|8|0|0|0|0|0|0|0|0|0|8|8|8|0|0|0|0|0|0|0|0|0|0|0|0|0|0|0|0|0|0|0|0|0</v>
      </c>
      <c r="AD19" t="str">
        <f>groupAttr!W19&amp;"|" &amp;groupAttr!X19&amp;"|" &amp;groupAttr!AA19&amp;"|" &amp;groupAttr!AC19&amp;"|" &amp;groupAttr!AE19&amp;"|" &amp;groupAttr!AG19&amp;"|" &amp;groupAttr!AI19&amp;"|" &amp;groupAttr!AK19&amp;"|" &amp;groupAttr!AL19&amp;"|" &amp;groupAttr!AM19&amp;"|" &amp;groupAttr!AN19&amp;"|" &amp;groupAttr!AO19&amp;"|" &amp;groupAttr!Y19&amp;"|" &amp;groupAttr!Z19&amp;"|" &amp;groupAttr!AB19&amp;"|" &amp;groupAttr!AD19&amp;"|" &amp;groupAttr!AF19&amp;"|" &amp;groupAttr!AH19&amp;"|" &amp;groupAttr!AJ19&amp;"|" &amp;(groupAttr!AP19 + 100)&amp;"|0|0|0|0|0|0|0|0|0|0|0|0|0|0|0|0|0|0|0|0|0"</f>
        <v>0|0|0|0|0|0|0|0|0|0|0|0|0|0|0|0|0|0|0|100|0|0|0|0|0|0|0|0|0|0|0|0|0|0|0|0|0|0|0|0|0</v>
      </c>
    </row>
    <row r="20" spans="1:30" x14ac:dyDescent="0.2">
      <c r="A20" t="str">
        <f t="shared" si="0"/>
        <v>19 3 凤舞套装 凤舞头盔|凤舞项链|凤舞戒指|凤舞护腕|凤舞腰带|凤舞靴子  0|0|0|0|0|0|0|0|0|0|0|0|0|0|0|0|0|0|0|0|0|0|0|0|0|0|0|0|0|0|0|0|0|0|0|0|0|0|0|0 0|0|0|0|0|0|0|0|0|0|0|0|0|0|0|0|0|0|0|0|0|0|0|0|0|0|0|0|0|0|0|0|0|0|0|0|0|0|0|0 0|0|0|0|25|25|25|0|0|0|0|0|0|0|0|0|25|25|25|100|0|0|0|0|0|0|0|0|0|0|0|0|0|0|0|0|0|0|0|0|0</v>
      </c>
      <c r="B20">
        <v>19</v>
      </c>
      <c r="C20">
        <f>groupAttr!A20</f>
        <v>106</v>
      </c>
      <c r="D20" t="str">
        <f>IF( ISNA(VLOOKUP($C20*10&amp;D$1,groupitems!$B:$D,3,FALSE)),"", VLOOKUP($C20*10&amp;D$1,groupitems!$B:$D,3,FALSE))</f>
        <v>凤舞头盔</v>
      </c>
      <c r="E20" t="str">
        <f>IF( ISNA(VLOOKUP($C20*10&amp;E$1,groupitems!$B:$D,3,FALSE)),"", VLOOKUP($C20*10&amp;E$1,groupitems!$B:$D,3,FALSE))</f>
        <v>凤舞项链</v>
      </c>
      <c r="F20" t="str">
        <f>IF( ISNA(VLOOKUP($C20*10&amp;F$1,groupitems!$B:$D,3,FALSE)),"", VLOOKUP($C20*10&amp;F$1,groupitems!$B:$D,3,FALSE))</f>
        <v>凤舞戒指</v>
      </c>
      <c r="G20" t="str">
        <f>IF( ISNA(VLOOKUP($C20*10&amp;G$1,groupitems!$B:$D,3,FALSE)),"", VLOOKUP($C20*10&amp;G$1,groupitems!$B:$D,3,FALSE))</f>
        <v>凤舞护腕</v>
      </c>
      <c r="H20" t="str">
        <f>IF( ISNA(VLOOKUP($C20*10&amp;H$1,groupitems!$B:$D,3,FALSE)),"", VLOOKUP($C20*10&amp;H$1,groupitems!$B:$D,3,FALSE))</f>
        <v>凤舞腰带</v>
      </c>
      <c r="I20" t="str">
        <f>IF( ISNA(VLOOKUP($C20*10&amp;I$1,groupitems!$B:$D,3,FALSE)),"", VLOOKUP($C20*10&amp;I$1,groupitems!$B:$D,3,FALSE))</f>
        <v>凤舞靴子</v>
      </c>
      <c r="J20" t="str">
        <f>IF( ISNA(VLOOKUP($C20*10&amp;J$1,groupitems!$B:$D,3,FALSE)),"", VLOOKUP($C20*10&amp;J$1,groupitems!$B:$D,3,FALSE))</f>
        <v/>
      </c>
      <c r="K20" t="str">
        <f>IF( ISNA(VLOOKUP($C20*10&amp;K$1,groupitems!$B:$D,3,FALSE)),"", VLOOKUP($C20*10&amp;K$1,groupitems!$B:$D,3,FALSE))</f>
        <v/>
      </c>
      <c r="L20" t="str">
        <f>IF( ISNA(VLOOKUP($C20*10&amp;L$1,groupitems!$B:$D,3,FALSE)),"", VLOOKUP($C20*10&amp;L$1,groupitems!$B:$D,3,FALSE))</f>
        <v/>
      </c>
      <c r="M20" t="str">
        <f>IF( ISNA(VLOOKUP($C20*10&amp;M$1,groupitems!$B:$D,3,FALSE)),"", VLOOKUP($C20*10&amp;M$1,groupitems!$B:$D,3,FALSE))</f>
        <v/>
      </c>
      <c r="N20" t="str">
        <f>IF( ISNA(VLOOKUP($C20*10&amp;N$1,groupitems!$B:$D,3,FALSE)),"", VLOOKUP($C20*10&amp;N$1,groupitems!$B:$D,3,FALSE))</f>
        <v/>
      </c>
      <c r="O20" t="str">
        <f>IF( ISNA(VLOOKUP($C20*10&amp;O$1,groupitems!$B:$D,3,FALSE)),"", VLOOKUP($C20*10&amp;O$1,groupitems!$B:$D,3,FALSE))</f>
        <v/>
      </c>
      <c r="P20" t="str">
        <f>IF( ISNA(VLOOKUP($C20*10&amp;P$1,groupitems!$B:$D,3,FALSE)),"", VLOOKUP($C20*10&amp;P$1,groupitems!$B:$D,3,FALSE))</f>
        <v/>
      </c>
      <c r="Q20" t="str">
        <f>IF( ISNA(VLOOKUP($C20*10&amp;Q$1,groupitems!$B:$D,3,FALSE)),"", VLOOKUP($C20*10&amp;Q$1,groupitems!$B:$D,3,FALSE))</f>
        <v/>
      </c>
      <c r="R20" t="str">
        <f>IF( ISNA(VLOOKUP($C20*10&amp;R$1,groupitems!$B:$D,3,FALSE)),"", VLOOKUP($C20*10&amp;R$1,groupitems!$B:$D,3,FALSE))</f>
        <v/>
      </c>
      <c r="S20" t="str">
        <f>IF( ISNA(VLOOKUP($C20*10&amp;S$1,groupitems!$B:$D,3,FALSE)),"", VLOOKUP($C20*10&amp;S$1,groupitems!$B:$D,3,FALSE))</f>
        <v/>
      </c>
      <c r="T20">
        <v>0</v>
      </c>
      <c r="U20">
        <f>groupAttr!C20</f>
        <v>3</v>
      </c>
      <c r="V20">
        <f t="shared" si="1"/>
        <v>6</v>
      </c>
      <c r="W20" t="str">
        <f>groupAttr!B20</f>
        <v>凤舞套装</v>
      </c>
      <c r="X20" t="str">
        <f t="shared" si="2"/>
        <v>凤舞头盔|凤舞项链|凤舞戒指|凤舞护腕|凤舞腰带|凤舞靴子|</v>
      </c>
      <c r="Y20" t="str">
        <f t="shared" si="3"/>
        <v>151/凤舞头盔|151/凤舞项链|151/凤舞戒指|151/凤舞护腕|151/凤舞腰带|151/凤舞靴子|</v>
      </c>
      <c r="Z20" t="str">
        <f t="shared" si="4"/>
        <v>凤舞头盔|凤舞项链|凤舞戒指|凤舞护腕|凤舞腰带|凤舞靴子</v>
      </c>
      <c r="AA20" t="str">
        <f t="shared" si="5"/>
        <v>151/凤舞头盔|151/凤舞项链|151/凤舞戒指|151/凤舞护腕|151/凤舞腰带|151/凤舞靴子</v>
      </c>
      <c r="AB20" t="str">
        <f xml:space="preserve"> CONCATENATE( " ",groupAttr!AS20,"|",groupAttr!AX20,"|",groupAttr!AV20,"|",groupAttr!BC20,"|",groupAttr!BB20,"|",groupAttr!BA20,"|",groupAttr!AW20,"|","0","|",groupAttr!AQ20,"|",groupAttr!AT20,"|",groupAttr!AU20,"|",groupAttr!BD20,"|",groupAttr!AY20,"|","0","|",groupAttr!BE20,"|",groupAttr!BJ20,"|",groupAttr!BF20,"|",groupAttr!BG20,"|",groupAttr!BH20,"|",groupAttr!BI20,"|",groupAttr!BK20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20" t="str">
        <f>groupAttr!D20&amp;"|" &amp;groupAttr!E20&amp;"|" &amp;groupAttr!H20&amp;"|" &amp;groupAttr!J20&amp;"|" &amp;groupAttr!L20&amp;"|" &amp;groupAttr!N20&amp;"|" &amp;groupAttr!P20&amp;"|" &amp;groupAttr!R20&amp;"|" &amp;groupAttr!S20&amp;"|" &amp;groupAttr!T20&amp;"|" &amp;groupAttr!U20&amp;"|" &amp;groupAttr!V20&amp;"|" &amp;groupAttr!F20&amp;"|" &amp;groupAttr!G20&amp;"|" &amp;groupAttr!I20&amp;"|" &amp;groupAttr!K20&amp;"|" &amp;groupAttr!M20&amp;"|" &amp;groupAttr!O20&amp;"|" &amp;groupAttr!Q20&amp;"|0|0|0|0|0|0|0|0|0|0|0|0|0|0|0|0|0|0|0|0|0"</f>
        <v>0|0|0|0|0|0|0|0|0|0|0|0|0|0|0|0|0|0|0|0|0|0|0|0|0|0|0|0|0|0|0|0|0|0|0|0|0|0|0|0</v>
      </c>
      <c r="AD20" t="str">
        <f>groupAttr!W20&amp;"|" &amp;groupAttr!X20&amp;"|" &amp;groupAttr!AA20&amp;"|" &amp;groupAttr!AC20&amp;"|" &amp;groupAttr!AE20&amp;"|" &amp;groupAttr!AG20&amp;"|" &amp;groupAttr!AI20&amp;"|" &amp;groupAttr!AK20&amp;"|" &amp;groupAttr!AL20&amp;"|" &amp;groupAttr!AM20&amp;"|" &amp;groupAttr!AN20&amp;"|" &amp;groupAttr!AO20&amp;"|" &amp;groupAttr!Y20&amp;"|" &amp;groupAttr!Z20&amp;"|" &amp;groupAttr!AB20&amp;"|" &amp;groupAttr!AD20&amp;"|" &amp;groupAttr!AF20&amp;"|" &amp;groupAttr!AH20&amp;"|" &amp;groupAttr!AJ20&amp;"|" &amp;(groupAttr!AP20 + 100)&amp;"|0|0|0|0|0|0|0|0|0|0|0|0|0|0|0|0|0|0|0|0|0"</f>
        <v>0|0|0|0|25|25|25|0|0|0|0|0|0|0|0|0|25|25|25|100|0|0|0|0|0|0|0|0|0|0|0|0|0|0|0|0|0|0|0|0|0</v>
      </c>
    </row>
    <row r="21" spans="1:30" x14ac:dyDescent="0.2">
      <c r="A21" t="str">
        <f t="shared" si="0"/>
        <v>20 4 凤舞套装 凤舞头盔|凤舞项链|凤舞戒指|凤舞护腕|凤舞腰带|凤舞靴子  0|0|0|0|0|0|0|0|0|0|0|0|0|0|0|0|0|0|0|0|0|0|0|0|0|0|0|0|0|0|0|0|0|0|0|0|0|0|0|0 0|0|6|6|6|6|6|0|0|0|0|0|0|0|6|6|6|6|6|0|0|0|0|0|0|0|0|0|0|0|0|0|0|0|0|0|0|0|0|0 0|0|0|0|0|0|0|15|8|0|0|0|0|0|0|0|0|0|0|100|0|0|0|0|0|0|0|0|0|0|0|0|0|0|0|0|0|0|0|0|0</v>
      </c>
      <c r="B21">
        <v>20</v>
      </c>
      <c r="C21">
        <f>groupAttr!A21</f>
        <v>106</v>
      </c>
      <c r="D21" t="str">
        <f>IF( ISNA(VLOOKUP($C21*10&amp;D$1,groupitems!$B:$D,3,FALSE)),"", VLOOKUP($C21*10&amp;D$1,groupitems!$B:$D,3,FALSE))</f>
        <v>凤舞头盔</v>
      </c>
      <c r="E21" t="str">
        <f>IF( ISNA(VLOOKUP($C21*10&amp;E$1,groupitems!$B:$D,3,FALSE)),"", VLOOKUP($C21*10&amp;E$1,groupitems!$B:$D,3,FALSE))</f>
        <v>凤舞项链</v>
      </c>
      <c r="F21" t="str">
        <f>IF( ISNA(VLOOKUP($C21*10&amp;F$1,groupitems!$B:$D,3,FALSE)),"", VLOOKUP($C21*10&amp;F$1,groupitems!$B:$D,3,FALSE))</f>
        <v>凤舞戒指</v>
      </c>
      <c r="G21" t="str">
        <f>IF( ISNA(VLOOKUP($C21*10&amp;G$1,groupitems!$B:$D,3,FALSE)),"", VLOOKUP($C21*10&amp;G$1,groupitems!$B:$D,3,FALSE))</f>
        <v>凤舞护腕</v>
      </c>
      <c r="H21" t="str">
        <f>IF( ISNA(VLOOKUP($C21*10&amp;H$1,groupitems!$B:$D,3,FALSE)),"", VLOOKUP($C21*10&amp;H$1,groupitems!$B:$D,3,FALSE))</f>
        <v>凤舞腰带</v>
      </c>
      <c r="I21" t="str">
        <f>IF( ISNA(VLOOKUP($C21*10&amp;I$1,groupitems!$B:$D,3,FALSE)),"", VLOOKUP($C21*10&amp;I$1,groupitems!$B:$D,3,FALSE))</f>
        <v>凤舞靴子</v>
      </c>
      <c r="J21" t="str">
        <f>IF( ISNA(VLOOKUP($C21*10&amp;J$1,groupitems!$B:$D,3,FALSE)),"", VLOOKUP($C21*10&amp;J$1,groupitems!$B:$D,3,FALSE))</f>
        <v/>
      </c>
      <c r="K21" t="str">
        <f>IF( ISNA(VLOOKUP($C21*10&amp;K$1,groupitems!$B:$D,3,FALSE)),"", VLOOKUP($C21*10&amp;K$1,groupitems!$B:$D,3,FALSE))</f>
        <v/>
      </c>
      <c r="L21" t="str">
        <f>IF( ISNA(VLOOKUP($C21*10&amp;L$1,groupitems!$B:$D,3,FALSE)),"", VLOOKUP($C21*10&amp;L$1,groupitems!$B:$D,3,FALSE))</f>
        <v/>
      </c>
      <c r="M21" t="str">
        <f>IF( ISNA(VLOOKUP($C21*10&amp;M$1,groupitems!$B:$D,3,FALSE)),"", VLOOKUP($C21*10&amp;M$1,groupitems!$B:$D,3,FALSE))</f>
        <v/>
      </c>
      <c r="N21" t="str">
        <f>IF( ISNA(VLOOKUP($C21*10&amp;N$1,groupitems!$B:$D,3,FALSE)),"", VLOOKUP($C21*10&amp;N$1,groupitems!$B:$D,3,FALSE))</f>
        <v/>
      </c>
      <c r="O21" t="str">
        <f>IF( ISNA(VLOOKUP($C21*10&amp;O$1,groupitems!$B:$D,3,FALSE)),"", VLOOKUP($C21*10&amp;O$1,groupitems!$B:$D,3,FALSE))</f>
        <v/>
      </c>
      <c r="P21" t="str">
        <f>IF( ISNA(VLOOKUP($C21*10&amp;P$1,groupitems!$B:$D,3,FALSE)),"", VLOOKUP($C21*10&amp;P$1,groupitems!$B:$D,3,FALSE))</f>
        <v/>
      </c>
      <c r="Q21" t="str">
        <f>IF( ISNA(VLOOKUP($C21*10&amp;Q$1,groupitems!$B:$D,3,FALSE)),"", VLOOKUP($C21*10&amp;Q$1,groupitems!$B:$D,3,FALSE))</f>
        <v/>
      </c>
      <c r="R21" t="str">
        <f>IF( ISNA(VLOOKUP($C21*10&amp;R$1,groupitems!$B:$D,3,FALSE)),"", VLOOKUP($C21*10&amp;R$1,groupitems!$B:$D,3,FALSE))</f>
        <v/>
      </c>
      <c r="S21" t="str">
        <f>IF( ISNA(VLOOKUP($C21*10&amp;S$1,groupitems!$B:$D,3,FALSE)),"", VLOOKUP($C21*10&amp;S$1,groupitems!$B:$D,3,FALSE))</f>
        <v/>
      </c>
      <c r="T21">
        <v>0</v>
      </c>
      <c r="U21">
        <f>groupAttr!C21</f>
        <v>4</v>
      </c>
      <c r="V21">
        <f t="shared" si="1"/>
        <v>6</v>
      </c>
      <c r="W21" t="str">
        <f>groupAttr!B21</f>
        <v>凤舞套装</v>
      </c>
      <c r="X21" t="str">
        <f t="shared" si="2"/>
        <v>凤舞头盔|凤舞项链|凤舞戒指|凤舞护腕|凤舞腰带|凤舞靴子|</v>
      </c>
      <c r="Y21" t="str">
        <f t="shared" si="3"/>
        <v>151/凤舞头盔|151/凤舞项链|151/凤舞戒指|151/凤舞护腕|151/凤舞腰带|151/凤舞靴子|</v>
      </c>
      <c r="Z21" t="str">
        <f t="shared" si="4"/>
        <v>凤舞头盔|凤舞项链|凤舞戒指|凤舞护腕|凤舞腰带|凤舞靴子</v>
      </c>
      <c r="AA21" t="str">
        <f t="shared" si="5"/>
        <v>151/凤舞头盔|151/凤舞项链|151/凤舞戒指|151/凤舞护腕|151/凤舞腰带|151/凤舞靴子</v>
      </c>
      <c r="AB21" t="str">
        <f xml:space="preserve"> CONCATENATE( " ",groupAttr!AS21,"|",groupAttr!AX21,"|",groupAttr!AV21,"|",groupAttr!BC21,"|",groupAttr!BB21,"|",groupAttr!BA21,"|",groupAttr!AW21,"|","0","|",groupAttr!AQ21,"|",groupAttr!AT21,"|",groupAttr!AU21,"|",groupAttr!BD21,"|",groupAttr!AY21,"|","0","|",groupAttr!BE21,"|",groupAttr!BJ21,"|",groupAttr!BF21,"|",groupAttr!BG21,"|",groupAttr!BH21,"|",groupAttr!BI21,"|",groupAttr!BK21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21" t="str">
        <f>groupAttr!D21&amp;"|" &amp;groupAttr!E21&amp;"|" &amp;groupAttr!H21&amp;"|" &amp;groupAttr!J21&amp;"|" &amp;groupAttr!L21&amp;"|" &amp;groupAttr!N21&amp;"|" &amp;groupAttr!P21&amp;"|" &amp;groupAttr!R21&amp;"|" &amp;groupAttr!S21&amp;"|" &amp;groupAttr!T21&amp;"|" &amp;groupAttr!U21&amp;"|" &amp;groupAttr!V21&amp;"|" &amp;groupAttr!F21&amp;"|" &amp;groupAttr!G21&amp;"|" &amp;groupAttr!I21&amp;"|" &amp;groupAttr!K21&amp;"|" &amp;groupAttr!M21&amp;"|" &amp;groupAttr!O21&amp;"|" &amp;groupAttr!Q21&amp;"|0|0|0|0|0|0|0|0|0|0|0|0|0|0|0|0|0|0|0|0|0"</f>
        <v>0|0|6|6|6|6|6|0|0|0|0|0|0|0|6|6|6|6|6|0|0|0|0|0|0|0|0|0|0|0|0|0|0|0|0|0|0|0|0|0</v>
      </c>
      <c r="AD21" t="str">
        <f>groupAttr!W21&amp;"|" &amp;groupAttr!X21&amp;"|" &amp;groupAttr!AA21&amp;"|" &amp;groupAttr!AC21&amp;"|" &amp;groupAttr!AE21&amp;"|" &amp;groupAttr!AG21&amp;"|" &amp;groupAttr!AI21&amp;"|" &amp;groupAttr!AK21&amp;"|" &amp;groupAttr!AL21&amp;"|" &amp;groupAttr!AM21&amp;"|" &amp;groupAttr!AN21&amp;"|" &amp;groupAttr!AO21&amp;"|" &amp;groupAttr!Y21&amp;"|" &amp;groupAttr!Z21&amp;"|" &amp;groupAttr!AB21&amp;"|" &amp;groupAttr!AD21&amp;"|" &amp;groupAttr!AF21&amp;"|" &amp;groupAttr!AH21&amp;"|" &amp;groupAttr!AJ21&amp;"|" &amp;(groupAttr!AP21 + 100)&amp;"|0|0|0|0|0|0|0|0|0|0|0|0|0|0|0|0|0|0|0|0|0"</f>
        <v>0|0|0|0|0|0|0|15|8|0|0|0|0|0|0|0|0|0|0|100|0|0|0|0|0|0|0|0|0|0|0|0|0|0|0|0|0|0|0|0|0</v>
      </c>
    </row>
    <row r="22" spans="1:30" x14ac:dyDescent="0.2">
      <c r="A22" t="str">
        <f t="shared" si="0"/>
        <v>21 6 凤舞套装 凤舞头盔|凤舞项链|凤舞戒指|凤舞护腕|凤舞腰带|凤舞靴子  0|0|0|0|0|0|0|0|0|1|0|0|0|0|0|0|0|0|0|0|0|0|0|0|0|0|0|0|0|0|0|0|0|0|0|0|0|0|0|0 0|0|0|0|0|0|0|0|0|0|0|0|0|0|0|0|0|0|0|0|0|0|0|0|0|0|0|0|0|0|0|0|0|0|0|0|0|0|0|0 0|0|0|0|0|0|0|0|0|0|0|0|0|0|0|0|0|0|0|100|0|0|0|0|0|0|0|0|0|0|0|0|0|0|0|0|0|0|0|0|0</v>
      </c>
      <c r="B22">
        <v>21</v>
      </c>
      <c r="C22">
        <f>groupAttr!A22</f>
        <v>106</v>
      </c>
      <c r="D22" t="str">
        <f>IF( ISNA(VLOOKUP($C22*10&amp;D$1,groupitems!$B:$D,3,FALSE)),"", VLOOKUP($C22*10&amp;D$1,groupitems!$B:$D,3,FALSE))</f>
        <v>凤舞头盔</v>
      </c>
      <c r="E22" t="str">
        <f>IF( ISNA(VLOOKUP($C22*10&amp;E$1,groupitems!$B:$D,3,FALSE)),"", VLOOKUP($C22*10&amp;E$1,groupitems!$B:$D,3,FALSE))</f>
        <v>凤舞项链</v>
      </c>
      <c r="F22" t="str">
        <f>IF( ISNA(VLOOKUP($C22*10&amp;F$1,groupitems!$B:$D,3,FALSE)),"", VLOOKUP($C22*10&amp;F$1,groupitems!$B:$D,3,FALSE))</f>
        <v>凤舞戒指</v>
      </c>
      <c r="G22" t="str">
        <f>IF( ISNA(VLOOKUP($C22*10&amp;G$1,groupitems!$B:$D,3,FALSE)),"", VLOOKUP($C22*10&amp;G$1,groupitems!$B:$D,3,FALSE))</f>
        <v>凤舞护腕</v>
      </c>
      <c r="H22" t="str">
        <f>IF( ISNA(VLOOKUP($C22*10&amp;H$1,groupitems!$B:$D,3,FALSE)),"", VLOOKUP($C22*10&amp;H$1,groupitems!$B:$D,3,FALSE))</f>
        <v>凤舞腰带</v>
      </c>
      <c r="I22" t="str">
        <f>IF( ISNA(VLOOKUP($C22*10&amp;I$1,groupitems!$B:$D,3,FALSE)),"", VLOOKUP($C22*10&amp;I$1,groupitems!$B:$D,3,FALSE))</f>
        <v>凤舞靴子</v>
      </c>
      <c r="J22" t="str">
        <f>IF( ISNA(VLOOKUP($C22*10&amp;J$1,groupitems!$B:$D,3,FALSE)),"", VLOOKUP($C22*10&amp;J$1,groupitems!$B:$D,3,FALSE))</f>
        <v/>
      </c>
      <c r="K22" t="str">
        <f>IF( ISNA(VLOOKUP($C22*10&amp;K$1,groupitems!$B:$D,3,FALSE)),"", VLOOKUP($C22*10&amp;K$1,groupitems!$B:$D,3,FALSE))</f>
        <v/>
      </c>
      <c r="L22" t="str">
        <f>IF( ISNA(VLOOKUP($C22*10&amp;L$1,groupitems!$B:$D,3,FALSE)),"", VLOOKUP($C22*10&amp;L$1,groupitems!$B:$D,3,FALSE))</f>
        <v/>
      </c>
      <c r="M22" t="str">
        <f>IF( ISNA(VLOOKUP($C22*10&amp;M$1,groupitems!$B:$D,3,FALSE)),"", VLOOKUP($C22*10&amp;M$1,groupitems!$B:$D,3,FALSE))</f>
        <v/>
      </c>
      <c r="N22" t="str">
        <f>IF( ISNA(VLOOKUP($C22*10&amp;N$1,groupitems!$B:$D,3,FALSE)),"", VLOOKUP($C22*10&amp;N$1,groupitems!$B:$D,3,FALSE))</f>
        <v/>
      </c>
      <c r="O22" t="str">
        <f>IF( ISNA(VLOOKUP($C22*10&amp;O$1,groupitems!$B:$D,3,FALSE)),"", VLOOKUP($C22*10&amp;O$1,groupitems!$B:$D,3,FALSE))</f>
        <v/>
      </c>
      <c r="P22" t="str">
        <f>IF( ISNA(VLOOKUP($C22*10&amp;P$1,groupitems!$B:$D,3,FALSE)),"", VLOOKUP($C22*10&amp;P$1,groupitems!$B:$D,3,FALSE))</f>
        <v/>
      </c>
      <c r="Q22" t="str">
        <f>IF( ISNA(VLOOKUP($C22*10&amp;Q$1,groupitems!$B:$D,3,FALSE)),"", VLOOKUP($C22*10&amp;Q$1,groupitems!$B:$D,3,FALSE))</f>
        <v/>
      </c>
      <c r="R22" t="str">
        <f>IF( ISNA(VLOOKUP($C22*10&amp;R$1,groupitems!$B:$D,3,FALSE)),"", VLOOKUP($C22*10&amp;R$1,groupitems!$B:$D,3,FALSE))</f>
        <v/>
      </c>
      <c r="S22" t="str">
        <f>IF( ISNA(VLOOKUP($C22*10&amp;S$1,groupitems!$B:$D,3,FALSE)),"", VLOOKUP($C22*10&amp;S$1,groupitems!$B:$D,3,FALSE))</f>
        <v/>
      </c>
      <c r="T22">
        <v>0</v>
      </c>
      <c r="U22">
        <f>groupAttr!C22</f>
        <v>6</v>
      </c>
      <c r="V22">
        <f t="shared" si="1"/>
        <v>6</v>
      </c>
      <c r="W22" t="str">
        <f>groupAttr!B22</f>
        <v>凤舞套装</v>
      </c>
      <c r="X22" t="str">
        <f t="shared" si="2"/>
        <v>凤舞头盔|凤舞项链|凤舞戒指|凤舞护腕|凤舞腰带|凤舞靴子|</v>
      </c>
      <c r="Y22" t="str">
        <f t="shared" si="3"/>
        <v>151/凤舞头盔|151/凤舞项链|151/凤舞戒指|151/凤舞护腕|151/凤舞腰带|151/凤舞靴子|</v>
      </c>
      <c r="Z22" t="str">
        <f t="shared" si="4"/>
        <v>凤舞头盔|凤舞项链|凤舞戒指|凤舞护腕|凤舞腰带|凤舞靴子</v>
      </c>
      <c r="AA22" t="str">
        <f t="shared" si="5"/>
        <v>151/凤舞头盔|151/凤舞项链|151/凤舞戒指|151/凤舞护腕|151/凤舞腰带|151/凤舞靴子</v>
      </c>
      <c r="AB22" t="str">
        <f xml:space="preserve"> CONCATENATE( " ",groupAttr!AS22,"|",groupAttr!AX22,"|",groupAttr!AV22,"|",groupAttr!BC22,"|",groupAttr!BB22,"|",groupAttr!BA22,"|",groupAttr!AW22,"|","0","|",groupAttr!AQ22,"|",groupAttr!AT22,"|",groupAttr!AU22,"|",groupAttr!BD22,"|",groupAttr!AY22,"|","0","|",groupAttr!BE22,"|",groupAttr!BJ22,"|",groupAttr!BF22,"|",groupAttr!BG22,"|",groupAttr!BH22,"|",groupAttr!BI22,"|",groupAttr!BK22,"|","0","|","0","|","0","|","0","|","0","|","0","|","0","|","0","|","0","|","0","|","0","|","0","|","0","|","0","|","0","|","0","|","0","|","0","|","0")</f>
        <v xml:space="preserve"> 0|0|0|0|0|0|0|0|0|1|0|0|0|0|0|0|0|0|0|0|0|0|0|0|0|0|0|0|0|0|0|0|0|0|0|0|0|0|0|0</v>
      </c>
      <c r="AC22" t="str">
        <f>groupAttr!D22&amp;"|" &amp;groupAttr!E22&amp;"|" &amp;groupAttr!H22&amp;"|" &amp;groupAttr!J22&amp;"|" &amp;groupAttr!L22&amp;"|" &amp;groupAttr!N22&amp;"|" &amp;groupAttr!P22&amp;"|" &amp;groupAttr!R22&amp;"|" &amp;groupAttr!S22&amp;"|" &amp;groupAttr!T22&amp;"|" &amp;groupAttr!U22&amp;"|" &amp;groupAttr!V22&amp;"|" &amp;groupAttr!F22&amp;"|" &amp;groupAttr!G22&amp;"|" &amp;groupAttr!I22&amp;"|" &amp;groupAttr!K22&amp;"|" &amp;groupAttr!M22&amp;"|" &amp;groupAttr!O22&amp;"|" &amp;groupAttr!Q22&amp;"|0|0|0|0|0|0|0|0|0|0|0|0|0|0|0|0|0|0|0|0|0"</f>
        <v>0|0|0|0|0|0|0|0|0|0|0|0|0|0|0|0|0|0|0|0|0|0|0|0|0|0|0|0|0|0|0|0|0|0|0|0|0|0|0|0</v>
      </c>
      <c r="AD22" t="str">
        <f>groupAttr!W22&amp;"|" &amp;groupAttr!X22&amp;"|" &amp;groupAttr!AA22&amp;"|" &amp;groupAttr!AC22&amp;"|" &amp;groupAttr!AE22&amp;"|" &amp;groupAttr!AG22&amp;"|" &amp;groupAttr!AI22&amp;"|" &amp;groupAttr!AK22&amp;"|" &amp;groupAttr!AL22&amp;"|" &amp;groupAttr!AM22&amp;"|" &amp;groupAttr!AN22&amp;"|" &amp;groupAttr!AO22&amp;"|" &amp;groupAttr!Y22&amp;"|" &amp;groupAttr!Z22&amp;"|" &amp;groupAttr!AB22&amp;"|" &amp;groupAttr!AD22&amp;"|" &amp;groupAttr!AF22&amp;"|" &amp;groupAttr!AH22&amp;"|" &amp;groupAttr!AJ22&amp;"|" &amp;(groupAttr!AP22 + 100)&amp;"|0|0|0|0|0|0|0|0|0|0|0|0|0|0|0|0|0|0|0|0|0"</f>
        <v>0|0|0|0|0|0|0|0|0|0|0|0|0|0|0|0|0|0|0|100|0|0|0|0|0|0|0|0|0|0|0|0|0|0|0|0|0|0|0|0|0</v>
      </c>
    </row>
    <row r="23" spans="1:30" x14ac:dyDescent="0.2">
      <c r="A23" t="str">
        <f t="shared" si="0"/>
        <v>22 3 蝴蝶套装 蝴蝶头盔|蝴蝶项链|蝴蝶戒指|蝴蝶护腕|蝴蝶腰带|蝴蝶靴子  0|0|0|0|0|0|0|0|0|0|0|0|0|0|0|0|0|0|0|0|0|0|0|0|0|0|0|0|0|0|0|0|0|0|0|0|0|0|0|0 8|0|0|0|0|0|0|0|0|0|0|0|0|0|0|0|0|0|0|0|0|0|0|0|0|0|0|0|0|0|0|0|0|0|0|0|0|0|0|0 0|0|30|30|0|0|0|0|0|0|0|0|0|0|30|30|0|0|0|100|0|0|0|0|0|0|0|0|0|0|0|0|0|0|0|0|0|0|0|0|0</v>
      </c>
      <c r="B23">
        <v>22</v>
      </c>
      <c r="C23">
        <f>groupAttr!A23</f>
        <v>107</v>
      </c>
      <c r="D23" t="str">
        <f>IF( ISNA(VLOOKUP($C23*10&amp;D$1,groupitems!$B:$D,3,FALSE)),"", VLOOKUP($C23*10&amp;D$1,groupitems!$B:$D,3,FALSE))</f>
        <v>蝴蝶头盔</v>
      </c>
      <c r="E23" t="str">
        <f>IF( ISNA(VLOOKUP($C23*10&amp;E$1,groupitems!$B:$D,3,FALSE)),"", VLOOKUP($C23*10&amp;E$1,groupitems!$B:$D,3,FALSE))</f>
        <v>蝴蝶项链</v>
      </c>
      <c r="F23" t="str">
        <f>IF( ISNA(VLOOKUP($C23*10&amp;F$1,groupitems!$B:$D,3,FALSE)),"", VLOOKUP($C23*10&amp;F$1,groupitems!$B:$D,3,FALSE))</f>
        <v>蝴蝶戒指</v>
      </c>
      <c r="G23" t="str">
        <f>IF( ISNA(VLOOKUP($C23*10&amp;G$1,groupitems!$B:$D,3,FALSE)),"", VLOOKUP($C23*10&amp;G$1,groupitems!$B:$D,3,FALSE))</f>
        <v>蝴蝶护腕</v>
      </c>
      <c r="H23" t="str">
        <f>IF( ISNA(VLOOKUP($C23*10&amp;H$1,groupitems!$B:$D,3,FALSE)),"", VLOOKUP($C23*10&amp;H$1,groupitems!$B:$D,3,FALSE))</f>
        <v>蝴蝶腰带</v>
      </c>
      <c r="I23" t="str">
        <f>IF( ISNA(VLOOKUP($C23*10&amp;I$1,groupitems!$B:$D,3,FALSE)),"", VLOOKUP($C23*10&amp;I$1,groupitems!$B:$D,3,FALSE))</f>
        <v>蝴蝶靴子</v>
      </c>
      <c r="J23" t="str">
        <f>IF( ISNA(VLOOKUP($C23*10&amp;J$1,groupitems!$B:$D,3,FALSE)),"", VLOOKUP($C23*10&amp;J$1,groupitems!$B:$D,3,FALSE))</f>
        <v/>
      </c>
      <c r="K23" t="str">
        <f>IF( ISNA(VLOOKUP($C23*10&amp;K$1,groupitems!$B:$D,3,FALSE)),"", VLOOKUP($C23*10&amp;K$1,groupitems!$B:$D,3,FALSE))</f>
        <v/>
      </c>
      <c r="L23" t="str">
        <f>IF( ISNA(VLOOKUP($C23*10&amp;L$1,groupitems!$B:$D,3,FALSE)),"", VLOOKUP($C23*10&amp;L$1,groupitems!$B:$D,3,FALSE))</f>
        <v/>
      </c>
      <c r="M23" t="str">
        <f>IF( ISNA(VLOOKUP($C23*10&amp;M$1,groupitems!$B:$D,3,FALSE)),"", VLOOKUP($C23*10&amp;M$1,groupitems!$B:$D,3,FALSE))</f>
        <v/>
      </c>
      <c r="N23" t="str">
        <f>IF( ISNA(VLOOKUP($C23*10&amp;N$1,groupitems!$B:$D,3,FALSE)),"", VLOOKUP($C23*10&amp;N$1,groupitems!$B:$D,3,FALSE))</f>
        <v/>
      </c>
      <c r="O23" t="str">
        <f>IF( ISNA(VLOOKUP($C23*10&amp;O$1,groupitems!$B:$D,3,FALSE)),"", VLOOKUP($C23*10&amp;O$1,groupitems!$B:$D,3,FALSE))</f>
        <v/>
      </c>
      <c r="P23" t="str">
        <f>IF( ISNA(VLOOKUP($C23*10&amp;P$1,groupitems!$B:$D,3,FALSE)),"", VLOOKUP($C23*10&amp;P$1,groupitems!$B:$D,3,FALSE))</f>
        <v/>
      </c>
      <c r="Q23" t="str">
        <f>IF( ISNA(VLOOKUP($C23*10&amp;Q$1,groupitems!$B:$D,3,FALSE)),"", VLOOKUP($C23*10&amp;Q$1,groupitems!$B:$D,3,FALSE))</f>
        <v/>
      </c>
      <c r="R23" t="str">
        <f>IF( ISNA(VLOOKUP($C23*10&amp;R$1,groupitems!$B:$D,3,FALSE)),"", VLOOKUP($C23*10&amp;R$1,groupitems!$B:$D,3,FALSE))</f>
        <v/>
      </c>
      <c r="S23" t="str">
        <f>IF( ISNA(VLOOKUP($C23*10&amp;S$1,groupitems!$B:$D,3,FALSE)),"", VLOOKUP($C23*10&amp;S$1,groupitems!$B:$D,3,FALSE))</f>
        <v/>
      </c>
      <c r="T23">
        <v>0</v>
      </c>
      <c r="U23">
        <f>groupAttr!C23</f>
        <v>3</v>
      </c>
      <c r="V23">
        <f t="shared" si="1"/>
        <v>6</v>
      </c>
      <c r="W23" t="str">
        <f>groupAttr!B23</f>
        <v>蝴蝶套装</v>
      </c>
      <c r="X23" t="str">
        <f t="shared" si="2"/>
        <v>蝴蝶头盔|蝴蝶项链|蝴蝶戒指|蝴蝶护腕|蝴蝶腰带|蝴蝶靴子|</v>
      </c>
      <c r="Y23" t="str">
        <f t="shared" si="3"/>
        <v>151/蝴蝶头盔|151/蝴蝶项链|151/蝴蝶戒指|151/蝴蝶护腕|151/蝴蝶腰带|151/蝴蝶靴子|</v>
      </c>
      <c r="Z23" t="str">
        <f t="shared" si="4"/>
        <v>蝴蝶头盔|蝴蝶项链|蝴蝶戒指|蝴蝶护腕|蝴蝶腰带|蝴蝶靴子</v>
      </c>
      <c r="AA23" t="str">
        <f t="shared" si="5"/>
        <v>151/蝴蝶头盔|151/蝴蝶项链|151/蝴蝶戒指|151/蝴蝶护腕|151/蝴蝶腰带|151/蝴蝶靴子</v>
      </c>
      <c r="AB23" t="str">
        <f xml:space="preserve"> CONCATENATE( " ",groupAttr!AS23,"|",groupAttr!AX23,"|",groupAttr!AV23,"|",groupAttr!BC23,"|",groupAttr!BB23,"|",groupAttr!BA23,"|",groupAttr!AW23,"|","0","|",groupAttr!AQ23,"|",groupAttr!AT23,"|",groupAttr!AU23,"|",groupAttr!BD23,"|",groupAttr!AY23,"|","0","|",groupAttr!BE23,"|",groupAttr!BJ23,"|",groupAttr!BF23,"|",groupAttr!BG23,"|",groupAttr!BH23,"|",groupAttr!BI23,"|",groupAttr!BK23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23" t="str">
        <f>groupAttr!D23&amp;"|" &amp;groupAttr!E23&amp;"|" &amp;groupAttr!H23&amp;"|" &amp;groupAttr!J23&amp;"|" &amp;groupAttr!L23&amp;"|" &amp;groupAttr!N23&amp;"|" &amp;groupAttr!P23&amp;"|" &amp;groupAttr!R23&amp;"|" &amp;groupAttr!S23&amp;"|" &amp;groupAttr!T23&amp;"|" &amp;groupAttr!U23&amp;"|" &amp;groupAttr!V23&amp;"|" &amp;groupAttr!F23&amp;"|" &amp;groupAttr!G23&amp;"|" &amp;groupAttr!I23&amp;"|" &amp;groupAttr!K23&amp;"|" &amp;groupAttr!M23&amp;"|" &amp;groupAttr!O23&amp;"|" &amp;groupAttr!Q23&amp;"|0|0|0|0|0|0|0|0|0|0|0|0|0|0|0|0|0|0|0|0|0"</f>
        <v>8|0|0|0|0|0|0|0|0|0|0|0|0|0|0|0|0|0|0|0|0|0|0|0|0|0|0|0|0|0|0|0|0|0|0|0|0|0|0|0</v>
      </c>
      <c r="AD23" t="str">
        <f>groupAttr!W23&amp;"|" &amp;groupAttr!X23&amp;"|" &amp;groupAttr!AA23&amp;"|" &amp;groupAttr!AC23&amp;"|" &amp;groupAttr!AE23&amp;"|" &amp;groupAttr!AG23&amp;"|" &amp;groupAttr!AI23&amp;"|" &amp;groupAttr!AK23&amp;"|" &amp;groupAttr!AL23&amp;"|" &amp;groupAttr!AM23&amp;"|" &amp;groupAttr!AN23&amp;"|" &amp;groupAttr!AO23&amp;"|" &amp;groupAttr!Y23&amp;"|" &amp;groupAttr!Z23&amp;"|" &amp;groupAttr!AB23&amp;"|" &amp;groupAttr!AD23&amp;"|" &amp;groupAttr!AF23&amp;"|" &amp;groupAttr!AH23&amp;"|" &amp;groupAttr!AJ23&amp;"|" &amp;(groupAttr!AP23 + 100)&amp;"|0|0|0|0|0|0|0|0|0|0|0|0|0|0|0|0|0|0|0|0|0"</f>
        <v>0|0|30|30|0|0|0|0|0|0|0|0|0|0|30|30|0|0|0|100|0|0|0|0|0|0|0|0|0|0|0|0|0|0|0|0|0|0|0|0|0</v>
      </c>
    </row>
    <row r="24" spans="1:30" x14ac:dyDescent="0.2">
      <c r="A24" t="str">
        <f t="shared" si="0"/>
        <v>23 4 蝴蝶套装 蝴蝶头盔|蝴蝶项链|蝴蝶戒指|蝴蝶护腕|蝴蝶腰带|蝴蝶靴子  0|0|0|0|0|0|0|0|0|0|0|0|0|0|0|0|0|0|0|0|0|0|0|0|0|0|0|0|0|0|0|0|0|0|0|0|0|0|0|0 0|0|0|0|0|0|0|0|0|0|0|0|0|0|0|0|0|0|0|0|0|0|0|0|0|0|0|0|0|0|0|0|0|0|0|0|0|0|0|0 0|0|0|0|40|40|40|0|0|0|0|0|0|0|0|0|40|40|40|155|0|0|0|0|0|0|0|0|0|0|0|0|0|0|0|0|0|0|0|0|0</v>
      </c>
      <c r="B24">
        <v>23</v>
      </c>
      <c r="C24">
        <f>groupAttr!A24</f>
        <v>107</v>
      </c>
      <c r="D24" t="str">
        <f>IF( ISNA(VLOOKUP($C24*10&amp;D$1,groupitems!$B:$D,3,FALSE)),"", VLOOKUP($C24*10&amp;D$1,groupitems!$B:$D,3,FALSE))</f>
        <v>蝴蝶头盔</v>
      </c>
      <c r="E24" t="str">
        <f>IF( ISNA(VLOOKUP($C24*10&amp;E$1,groupitems!$B:$D,3,FALSE)),"", VLOOKUP($C24*10&amp;E$1,groupitems!$B:$D,3,FALSE))</f>
        <v>蝴蝶项链</v>
      </c>
      <c r="F24" t="str">
        <f>IF( ISNA(VLOOKUP($C24*10&amp;F$1,groupitems!$B:$D,3,FALSE)),"", VLOOKUP($C24*10&amp;F$1,groupitems!$B:$D,3,FALSE))</f>
        <v>蝴蝶戒指</v>
      </c>
      <c r="G24" t="str">
        <f>IF( ISNA(VLOOKUP($C24*10&amp;G$1,groupitems!$B:$D,3,FALSE)),"", VLOOKUP($C24*10&amp;G$1,groupitems!$B:$D,3,FALSE))</f>
        <v>蝴蝶护腕</v>
      </c>
      <c r="H24" t="str">
        <f>IF( ISNA(VLOOKUP($C24*10&amp;H$1,groupitems!$B:$D,3,FALSE)),"", VLOOKUP($C24*10&amp;H$1,groupitems!$B:$D,3,FALSE))</f>
        <v>蝴蝶腰带</v>
      </c>
      <c r="I24" t="str">
        <f>IF( ISNA(VLOOKUP($C24*10&amp;I$1,groupitems!$B:$D,3,FALSE)),"", VLOOKUP($C24*10&amp;I$1,groupitems!$B:$D,3,FALSE))</f>
        <v>蝴蝶靴子</v>
      </c>
      <c r="J24" t="str">
        <f>IF( ISNA(VLOOKUP($C24*10&amp;J$1,groupitems!$B:$D,3,FALSE)),"", VLOOKUP($C24*10&amp;J$1,groupitems!$B:$D,3,FALSE))</f>
        <v/>
      </c>
      <c r="K24" t="str">
        <f>IF( ISNA(VLOOKUP($C24*10&amp;K$1,groupitems!$B:$D,3,FALSE)),"", VLOOKUP($C24*10&amp;K$1,groupitems!$B:$D,3,FALSE))</f>
        <v/>
      </c>
      <c r="L24" t="str">
        <f>IF( ISNA(VLOOKUP($C24*10&amp;L$1,groupitems!$B:$D,3,FALSE)),"", VLOOKUP($C24*10&amp;L$1,groupitems!$B:$D,3,FALSE))</f>
        <v/>
      </c>
      <c r="M24" t="str">
        <f>IF( ISNA(VLOOKUP($C24*10&amp;M$1,groupitems!$B:$D,3,FALSE)),"", VLOOKUP($C24*10&amp;M$1,groupitems!$B:$D,3,FALSE))</f>
        <v/>
      </c>
      <c r="N24" t="str">
        <f>IF( ISNA(VLOOKUP($C24*10&amp;N$1,groupitems!$B:$D,3,FALSE)),"", VLOOKUP($C24*10&amp;N$1,groupitems!$B:$D,3,FALSE))</f>
        <v/>
      </c>
      <c r="O24" t="str">
        <f>IF( ISNA(VLOOKUP($C24*10&amp;O$1,groupitems!$B:$D,3,FALSE)),"", VLOOKUP($C24*10&amp;O$1,groupitems!$B:$D,3,FALSE))</f>
        <v/>
      </c>
      <c r="P24" t="str">
        <f>IF( ISNA(VLOOKUP($C24*10&amp;P$1,groupitems!$B:$D,3,FALSE)),"", VLOOKUP($C24*10&amp;P$1,groupitems!$B:$D,3,FALSE))</f>
        <v/>
      </c>
      <c r="Q24" t="str">
        <f>IF( ISNA(VLOOKUP($C24*10&amp;Q$1,groupitems!$B:$D,3,FALSE)),"", VLOOKUP($C24*10&amp;Q$1,groupitems!$B:$D,3,FALSE))</f>
        <v/>
      </c>
      <c r="R24" t="str">
        <f>IF( ISNA(VLOOKUP($C24*10&amp;R$1,groupitems!$B:$D,3,FALSE)),"", VLOOKUP($C24*10&amp;R$1,groupitems!$B:$D,3,FALSE))</f>
        <v/>
      </c>
      <c r="S24" t="str">
        <f>IF( ISNA(VLOOKUP($C24*10&amp;S$1,groupitems!$B:$D,3,FALSE)),"", VLOOKUP($C24*10&amp;S$1,groupitems!$B:$D,3,FALSE))</f>
        <v/>
      </c>
      <c r="T24">
        <v>0</v>
      </c>
      <c r="U24">
        <f>groupAttr!C24</f>
        <v>4</v>
      </c>
      <c r="V24">
        <f t="shared" si="1"/>
        <v>6</v>
      </c>
      <c r="W24" t="str">
        <f>groupAttr!B24</f>
        <v>蝴蝶套装</v>
      </c>
      <c r="X24" t="str">
        <f t="shared" si="2"/>
        <v>蝴蝶头盔|蝴蝶项链|蝴蝶戒指|蝴蝶护腕|蝴蝶腰带|蝴蝶靴子|</v>
      </c>
      <c r="Y24" t="str">
        <f t="shared" si="3"/>
        <v>151/蝴蝶头盔|151/蝴蝶项链|151/蝴蝶戒指|151/蝴蝶护腕|151/蝴蝶腰带|151/蝴蝶靴子|</v>
      </c>
      <c r="Z24" t="str">
        <f t="shared" si="4"/>
        <v>蝴蝶头盔|蝴蝶项链|蝴蝶戒指|蝴蝶护腕|蝴蝶腰带|蝴蝶靴子</v>
      </c>
      <c r="AA24" t="str">
        <f t="shared" si="5"/>
        <v>151/蝴蝶头盔|151/蝴蝶项链|151/蝴蝶戒指|151/蝴蝶护腕|151/蝴蝶腰带|151/蝴蝶靴子</v>
      </c>
      <c r="AB24" t="str">
        <f xml:space="preserve"> CONCATENATE( " ",groupAttr!AS24,"|",groupAttr!AX24,"|",groupAttr!AV24,"|",groupAttr!BC24,"|",groupAttr!BB24,"|",groupAttr!BA24,"|",groupAttr!AW24,"|","0","|",groupAttr!AQ24,"|",groupAttr!AT24,"|",groupAttr!AU24,"|",groupAttr!BD24,"|",groupAttr!AY24,"|","0","|",groupAttr!BE24,"|",groupAttr!BJ24,"|",groupAttr!BF24,"|",groupAttr!BG24,"|",groupAttr!BH24,"|",groupAttr!BI24,"|",groupAttr!BK24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24" t="str">
        <f>groupAttr!D24&amp;"|" &amp;groupAttr!E24&amp;"|" &amp;groupAttr!H24&amp;"|" &amp;groupAttr!J24&amp;"|" &amp;groupAttr!L24&amp;"|" &amp;groupAttr!N24&amp;"|" &amp;groupAttr!P24&amp;"|" &amp;groupAttr!R24&amp;"|" &amp;groupAttr!S24&amp;"|" &amp;groupAttr!T24&amp;"|" &amp;groupAttr!U24&amp;"|" &amp;groupAttr!V24&amp;"|" &amp;groupAttr!F24&amp;"|" &amp;groupAttr!G24&amp;"|" &amp;groupAttr!I24&amp;"|" &amp;groupAttr!K24&amp;"|" &amp;groupAttr!M24&amp;"|" &amp;groupAttr!O24&amp;"|" &amp;groupAttr!Q24&amp;"|0|0|0|0|0|0|0|0|0|0|0|0|0|0|0|0|0|0|0|0|0"</f>
        <v>0|0|0|0|0|0|0|0|0|0|0|0|0|0|0|0|0|0|0|0|0|0|0|0|0|0|0|0|0|0|0|0|0|0|0|0|0|0|0|0</v>
      </c>
      <c r="AD24" t="str">
        <f>groupAttr!W24&amp;"|" &amp;groupAttr!X24&amp;"|" &amp;groupAttr!AA24&amp;"|" &amp;groupAttr!AC24&amp;"|" &amp;groupAttr!AE24&amp;"|" &amp;groupAttr!AG24&amp;"|" &amp;groupAttr!AI24&amp;"|" &amp;groupAttr!AK24&amp;"|" &amp;groupAttr!AL24&amp;"|" &amp;groupAttr!AM24&amp;"|" &amp;groupAttr!AN24&amp;"|" &amp;groupAttr!AO24&amp;"|" &amp;groupAttr!Y24&amp;"|" &amp;groupAttr!Z24&amp;"|" &amp;groupAttr!AB24&amp;"|" &amp;groupAttr!AD24&amp;"|" &amp;groupAttr!AF24&amp;"|" &amp;groupAttr!AH24&amp;"|" &amp;groupAttr!AJ24&amp;"|" &amp;(groupAttr!AP24 + 100)&amp;"|0|0|0|0|0|0|0|0|0|0|0|0|0|0|0|0|0|0|0|0|0"</f>
        <v>0|0|0|0|40|40|40|0|0|0|0|0|0|0|0|0|40|40|40|155|0|0|0|0|0|0|0|0|0|0|0|0|0|0|0|0|0|0|0|0|0</v>
      </c>
    </row>
    <row r="25" spans="1:30" x14ac:dyDescent="0.2">
      <c r="A25" t="str">
        <f t="shared" si="0"/>
        <v>24 6 蝴蝶套装 蝴蝶头盔|蝴蝶项链|蝴蝶戒指|蝴蝶护腕|蝴蝶腰带|蝴蝶靴子  0|0|0|0|0|0|0|0|0|0|0|0|0|0|0|0|0|0|0|0|0|0|0|0|0|0|0|0|0|0|0|0|0|0|0|0|0|0|0|0 0|0|0|0|10|10|10|0|0|0|0|0|0|0|0|0|10|10|10|0|0|0|0|0|0|0|0|0|0|0|0|0|0|0|0|0|0|0|0|0 0|0|0|0|0|0|0|0|0|0|0|0|0|0|0|0|0|0|0|100|0|0|0|0|0|0|0|0|0|0|0|0|0|0|0|0|0|0|0|0|0</v>
      </c>
      <c r="B25">
        <v>24</v>
      </c>
      <c r="C25">
        <f>groupAttr!A25</f>
        <v>107</v>
      </c>
      <c r="D25" t="str">
        <f>IF( ISNA(VLOOKUP($C25*10&amp;D$1,groupitems!$B:$D,3,FALSE)),"", VLOOKUP($C25*10&amp;D$1,groupitems!$B:$D,3,FALSE))</f>
        <v>蝴蝶头盔</v>
      </c>
      <c r="E25" t="str">
        <f>IF( ISNA(VLOOKUP($C25*10&amp;E$1,groupitems!$B:$D,3,FALSE)),"", VLOOKUP($C25*10&amp;E$1,groupitems!$B:$D,3,FALSE))</f>
        <v>蝴蝶项链</v>
      </c>
      <c r="F25" t="str">
        <f>IF( ISNA(VLOOKUP($C25*10&amp;F$1,groupitems!$B:$D,3,FALSE)),"", VLOOKUP($C25*10&amp;F$1,groupitems!$B:$D,3,FALSE))</f>
        <v>蝴蝶戒指</v>
      </c>
      <c r="G25" t="str">
        <f>IF( ISNA(VLOOKUP($C25*10&amp;G$1,groupitems!$B:$D,3,FALSE)),"", VLOOKUP($C25*10&amp;G$1,groupitems!$B:$D,3,FALSE))</f>
        <v>蝴蝶护腕</v>
      </c>
      <c r="H25" t="str">
        <f>IF( ISNA(VLOOKUP($C25*10&amp;H$1,groupitems!$B:$D,3,FALSE)),"", VLOOKUP($C25*10&amp;H$1,groupitems!$B:$D,3,FALSE))</f>
        <v>蝴蝶腰带</v>
      </c>
      <c r="I25" t="str">
        <f>IF( ISNA(VLOOKUP($C25*10&amp;I$1,groupitems!$B:$D,3,FALSE)),"", VLOOKUP($C25*10&amp;I$1,groupitems!$B:$D,3,FALSE))</f>
        <v>蝴蝶靴子</v>
      </c>
      <c r="J25" t="str">
        <f>IF( ISNA(VLOOKUP($C25*10&amp;J$1,groupitems!$B:$D,3,FALSE)),"", VLOOKUP($C25*10&amp;J$1,groupitems!$B:$D,3,FALSE))</f>
        <v/>
      </c>
      <c r="K25" t="str">
        <f>IF( ISNA(VLOOKUP($C25*10&amp;K$1,groupitems!$B:$D,3,FALSE)),"", VLOOKUP($C25*10&amp;K$1,groupitems!$B:$D,3,FALSE))</f>
        <v/>
      </c>
      <c r="L25" t="str">
        <f>IF( ISNA(VLOOKUP($C25*10&amp;L$1,groupitems!$B:$D,3,FALSE)),"", VLOOKUP($C25*10&amp;L$1,groupitems!$B:$D,3,FALSE))</f>
        <v/>
      </c>
      <c r="M25" t="str">
        <f>IF( ISNA(VLOOKUP($C25*10&amp;M$1,groupitems!$B:$D,3,FALSE)),"", VLOOKUP($C25*10&amp;M$1,groupitems!$B:$D,3,FALSE))</f>
        <v/>
      </c>
      <c r="N25" t="str">
        <f>IF( ISNA(VLOOKUP($C25*10&amp;N$1,groupitems!$B:$D,3,FALSE)),"", VLOOKUP($C25*10&amp;N$1,groupitems!$B:$D,3,FALSE))</f>
        <v/>
      </c>
      <c r="O25" t="str">
        <f>IF( ISNA(VLOOKUP($C25*10&amp;O$1,groupitems!$B:$D,3,FALSE)),"", VLOOKUP($C25*10&amp;O$1,groupitems!$B:$D,3,FALSE))</f>
        <v/>
      </c>
      <c r="P25" t="str">
        <f>IF( ISNA(VLOOKUP($C25*10&amp;P$1,groupitems!$B:$D,3,FALSE)),"", VLOOKUP($C25*10&amp;P$1,groupitems!$B:$D,3,FALSE))</f>
        <v/>
      </c>
      <c r="Q25" t="str">
        <f>IF( ISNA(VLOOKUP($C25*10&amp;Q$1,groupitems!$B:$D,3,FALSE)),"", VLOOKUP($C25*10&amp;Q$1,groupitems!$B:$D,3,FALSE))</f>
        <v/>
      </c>
      <c r="R25" t="str">
        <f>IF( ISNA(VLOOKUP($C25*10&amp;R$1,groupitems!$B:$D,3,FALSE)),"", VLOOKUP($C25*10&amp;R$1,groupitems!$B:$D,3,FALSE))</f>
        <v/>
      </c>
      <c r="S25" t="str">
        <f>IF( ISNA(VLOOKUP($C25*10&amp;S$1,groupitems!$B:$D,3,FALSE)),"", VLOOKUP($C25*10&amp;S$1,groupitems!$B:$D,3,FALSE))</f>
        <v/>
      </c>
      <c r="T25">
        <v>0</v>
      </c>
      <c r="U25">
        <f>groupAttr!C25</f>
        <v>6</v>
      </c>
      <c r="V25">
        <f t="shared" si="1"/>
        <v>6</v>
      </c>
      <c r="W25" t="str">
        <f>groupAttr!B25</f>
        <v>蝴蝶套装</v>
      </c>
      <c r="X25" t="str">
        <f t="shared" si="2"/>
        <v>蝴蝶头盔|蝴蝶项链|蝴蝶戒指|蝴蝶护腕|蝴蝶腰带|蝴蝶靴子|</v>
      </c>
      <c r="Y25" t="str">
        <f t="shared" si="3"/>
        <v>151/蝴蝶头盔|151/蝴蝶项链|151/蝴蝶戒指|151/蝴蝶护腕|151/蝴蝶腰带|151/蝴蝶靴子|</v>
      </c>
      <c r="Z25" t="str">
        <f t="shared" si="4"/>
        <v>蝴蝶头盔|蝴蝶项链|蝴蝶戒指|蝴蝶护腕|蝴蝶腰带|蝴蝶靴子</v>
      </c>
      <c r="AA25" t="str">
        <f t="shared" si="5"/>
        <v>151/蝴蝶头盔|151/蝴蝶项链|151/蝴蝶戒指|151/蝴蝶护腕|151/蝴蝶腰带|151/蝴蝶靴子</v>
      </c>
      <c r="AB25" t="str">
        <f xml:space="preserve"> CONCATENATE( " ",groupAttr!AS25,"|",groupAttr!AX25,"|",groupAttr!AV25,"|",groupAttr!BC25,"|",groupAttr!BB25,"|",groupAttr!BA25,"|",groupAttr!AW25,"|","0","|",groupAttr!AQ25,"|",groupAttr!AT25,"|",groupAttr!AU25,"|",groupAttr!BD25,"|",groupAttr!AY25,"|","0","|",groupAttr!BE25,"|",groupAttr!BJ25,"|",groupAttr!BF25,"|",groupAttr!BG25,"|",groupAttr!BH25,"|",groupAttr!BI25,"|",groupAttr!BK25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25" t="str">
        <f>groupAttr!D25&amp;"|" &amp;groupAttr!E25&amp;"|" &amp;groupAttr!H25&amp;"|" &amp;groupAttr!J25&amp;"|" &amp;groupAttr!L25&amp;"|" &amp;groupAttr!N25&amp;"|" &amp;groupAttr!P25&amp;"|" &amp;groupAttr!R25&amp;"|" &amp;groupAttr!S25&amp;"|" &amp;groupAttr!T25&amp;"|" &amp;groupAttr!U25&amp;"|" &amp;groupAttr!V25&amp;"|" &amp;groupAttr!F25&amp;"|" &amp;groupAttr!G25&amp;"|" &amp;groupAttr!I25&amp;"|" &amp;groupAttr!K25&amp;"|" &amp;groupAttr!M25&amp;"|" &amp;groupAttr!O25&amp;"|" &amp;groupAttr!Q25&amp;"|0|0|0|0|0|0|0|0|0|0|0|0|0|0|0|0|0|0|0|0|0"</f>
        <v>0|0|0|0|10|10|10|0|0|0|0|0|0|0|0|0|10|10|10|0|0|0|0|0|0|0|0|0|0|0|0|0|0|0|0|0|0|0|0|0</v>
      </c>
      <c r="AD25" t="str">
        <f>groupAttr!W25&amp;"|" &amp;groupAttr!X25&amp;"|" &amp;groupAttr!AA25&amp;"|" &amp;groupAttr!AC25&amp;"|" &amp;groupAttr!AE25&amp;"|" &amp;groupAttr!AG25&amp;"|" &amp;groupAttr!AI25&amp;"|" &amp;groupAttr!AK25&amp;"|" &amp;groupAttr!AL25&amp;"|" &amp;groupAttr!AM25&amp;"|" &amp;groupAttr!AN25&amp;"|" &amp;groupAttr!AO25&amp;"|" &amp;groupAttr!Y25&amp;"|" &amp;groupAttr!Z25&amp;"|" &amp;groupAttr!AB25&amp;"|" &amp;groupAttr!AD25&amp;"|" &amp;groupAttr!AF25&amp;"|" &amp;groupAttr!AH25&amp;"|" &amp;groupAttr!AJ25&amp;"|" &amp;(groupAttr!AP25 + 100)&amp;"|0|0|0|0|0|0|0|0|0|0|0|0|0|0|0|0|0|0|0|0|0"</f>
        <v>0|0|0|0|0|0|0|0|0|0|0|0|0|0|0|0|0|0|0|100|0|0|0|0|0|0|0|0|0|0|0|0|0|0|0|0|0|0|0|0|0</v>
      </c>
    </row>
    <row r="26" spans="1:30" x14ac:dyDescent="0.2">
      <c r="A26" t="str">
        <f t="shared" si="0"/>
        <v>25 3 荣耀套装 荣耀头盔|荣耀项链|荣耀指环|荣耀护腕|荣耀腰带|荣耀战靴  0|0|0|0|0|0|0|0|0|0|0|0|0|0|0|0|0|0|0|0|0|0|0|0|0|0|0|0|0|0|0|0|0|0|0|0|0|0|0|0 0|0|0|0|0|0|0|0|0|0|0|0|0|0|0|0|0|0|0|0|0|0|0|0|0|0|0|0|0|0|0|0|0|0|0|0|0|0|0|0 1000|1000|35|35|0|0|0|0|0|0|0|0|0|0|35|35|0|0|0|100|0|0|0|0|0|0|0|0|0|0|0|0|0|0|0|0|0|0|0|0|0</v>
      </c>
      <c r="B26">
        <v>25</v>
      </c>
      <c r="C26">
        <f>groupAttr!A26</f>
        <v>108</v>
      </c>
      <c r="D26" t="str">
        <f>IF( ISNA(VLOOKUP($C26*10&amp;D$1,groupitems!$B:$D,3,FALSE)),"", VLOOKUP($C26*10&amp;D$1,groupitems!$B:$D,3,FALSE))</f>
        <v>荣耀头盔</v>
      </c>
      <c r="E26" t="str">
        <f>IF( ISNA(VLOOKUP($C26*10&amp;E$1,groupitems!$B:$D,3,FALSE)),"", VLOOKUP($C26*10&amp;E$1,groupitems!$B:$D,3,FALSE))</f>
        <v>荣耀项链</v>
      </c>
      <c r="F26" t="str">
        <f>IF( ISNA(VLOOKUP($C26*10&amp;F$1,groupitems!$B:$D,3,FALSE)),"", VLOOKUP($C26*10&amp;F$1,groupitems!$B:$D,3,FALSE))</f>
        <v>荣耀指环</v>
      </c>
      <c r="G26" t="str">
        <f>IF( ISNA(VLOOKUP($C26*10&amp;G$1,groupitems!$B:$D,3,FALSE)),"", VLOOKUP($C26*10&amp;G$1,groupitems!$B:$D,3,FALSE))</f>
        <v>荣耀护腕</v>
      </c>
      <c r="H26" t="str">
        <f>IF( ISNA(VLOOKUP($C26*10&amp;H$1,groupitems!$B:$D,3,FALSE)),"", VLOOKUP($C26*10&amp;H$1,groupitems!$B:$D,3,FALSE))</f>
        <v>荣耀腰带</v>
      </c>
      <c r="I26" t="str">
        <f>IF( ISNA(VLOOKUP($C26*10&amp;I$1,groupitems!$B:$D,3,FALSE)),"", VLOOKUP($C26*10&amp;I$1,groupitems!$B:$D,3,FALSE))</f>
        <v>荣耀战靴</v>
      </c>
      <c r="J26" t="str">
        <f>IF( ISNA(VLOOKUP($C26*10&amp;J$1,groupitems!$B:$D,3,FALSE)),"", VLOOKUP($C26*10&amp;J$1,groupitems!$B:$D,3,FALSE))</f>
        <v/>
      </c>
      <c r="K26" t="str">
        <f>IF( ISNA(VLOOKUP($C26*10&amp;K$1,groupitems!$B:$D,3,FALSE)),"", VLOOKUP($C26*10&amp;K$1,groupitems!$B:$D,3,FALSE))</f>
        <v/>
      </c>
      <c r="L26" t="str">
        <f>IF( ISNA(VLOOKUP($C26*10&amp;L$1,groupitems!$B:$D,3,FALSE)),"", VLOOKUP($C26*10&amp;L$1,groupitems!$B:$D,3,FALSE))</f>
        <v/>
      </c>
      <c r="M26" t="str">
        <f>IF( ISNA(VLOOKUP($C26*10&amp;M$1,groupitems!$B:$D,3,FALSE)),"", VLOOKUP($C26*10&amp;M$1,groupitems!$B:$D,3,FALSE))</f>
        <v/>
      </c>
      <c r="N26" t="str">
        <f>IF( ISNA(VLOOKUP($C26*10&amp;N$1,groupitems!$B:$D,3,FALSE)),"", VLOOKUP($C26*10&amp;N$1,groupitems!$B:$D,3,FALSE))</f>
        <v/>
      </c>
      <c r="O26" t="str">
        <f>IF( ISNA(VLOOKUP($C26*10&amp;O$1,groupitems!$B:$D,3,FALSE)),"", VLOOKUP($C26*10&amp;O$1,groupitems!$B:$D,3,FALSE))</f>
        <v/>
      </c>
      <c r="P26" t="str">
        <f>IF( ISNA(VLOOKUP($C26*10&amp;P$1,groupitems!$B:$D,3,FALSE)),"", VLOOKUP($C26*10&amp;P$1,groupitems!$B:$D,3,FALSE))</f>
        <v/>
      </c>
      <c r="Q26" t="str">
        <f>IF( ISNA(VLOOKUP($C26*10&amp;Q$1,groupitems!$B:$D,3,FALSE)),"", VLOOKUP($C26*10&amp;Q$1,groupitems!$B:$D,3,FALSE))</f>
        <v/>
      </c>
      <c r="R26" t="str">
        <f>IF( ISNA(VLOOKUP($C26*10&amp;R$1,groupitems!$B:$D,3,FALSE)),"", VLOOKUP($C26*10&amp;R$1,groupitems!$B:$D,3,FALSE))</f>
        <v/>
      </c>
      <c r="S26" t="str">
        <f>IF( ISNA(VLOOKUP($C26*10&amp;S$1,groupitems!$B:$D,3,FALSE)),"", VLOOKUP($C26*10&amp;S$1,groupitems!$B:$D,3,FALSE))</f>
        <v/>
      </c>
      <c r="T26">
        <v>0</v>
      </c>
      <c r="U26">
        <f>groupAttr!C26</f>
        <v>3</v>
      </c>
      <c r="V26">
        <f t="shared" si="1"/>
        <v>6</v>
      </c>
      <c r="W26" t="str">
        <f>groupAttr!B26</f>
        <v>荣耀套装</v>
      </c>
      <c r="X26" t="str">
        <f t="shared" si="2"/>
        <v>荣耀头盔|荣耀项链|荣耀指环|荣耀护腕|荣耀腰带|荣耀战靴|</v>
      </c>
      <c r="Y26" t="str">
        <f t="shared" si="3"/>
        <v>151/荣耀头盔|151/荣耀项链|151/荣耀指环|151/荣耀护腕|151/荣耀腰带|151/荣耀战靴|</v>
      </c>
      <c r="Z26" t="str">
        <f t="shared" si="4"/>
        <v>荣耀头盔|荣耀项链|荣耀指环|荣耀护腕|荣耀腰带|荣耀战靴</v>
      </c>
      <c r="AA26" t="str">
        <f t="shared" si="5"/>
        <v>151/荣耀头盔|151/荣耀项链|151/荣耀指环|151/荣耀护腕|151/荣耀腰带|151/荣耀战靴</v>
      </c>
      <c r="AB26" t="str">
        <f xml:space="preserve"> CONCATENATE( " ",groupAttr!AS26,"|",groupAttr!AX26,"|",groupAttr!AV26,"|",groupAttr!BC26,"|",groupAttr!BB26,"|",groupAttr!BA26,"|",groupAttr!AW26,"|","0","|",groupAttr!AQ26,"|",groupAttr!AT26,"|",groupAttr!AU26,"|",groupAttr!BD26,"|",groupAttr!AY26,"|","0","|",groupAttr!BE26,"|",groupAttr!BJ26,"|",groupAttr!BF26,"|",groupAttr!BG26,"|",groupAttr!BH26,"|",groupAttr!BI26,"|",groupAttr!BK26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26" t="str">
        <f>groupAttr!D26&amp;"|" &amp;groupAttr!E26&amp;"|" &amp;groupAttr!H26&amp;"|" &amp;groupAttr!J26&amp;"|" &amp;groupAttr!L26&amp;"|" &amp;groupAttr!N26&amp;"|" &amp;groupAttr!P26&amp;"|" &amp;groupAttr!R26&amp;"|" &amp;groupAttr!S26&amp;"|" &amp;groupAttr!T26&amp;"|" &amp;groupAttr!U26&amp;"|" &amp;groupAttr!V26&amp;"|" &amp;groupAttr!F26&amp;"|" &amp;groupAttr!G26&amp;"|" &amp;groupAttr!I26&amp;"|" &amp;groupAttr!K26&amp;"|" &amp;groupAttr!M26&amp;"|" &amp;groupAttr!O26&amp;"|" &amp;groupAttr!Q26&amp;"|0|0|0|0|0|0|0|0|0|0|0|0|0|0|0|0|0|0|0|0|0"</f>
        <v>0|0|0|0|0|0|0|0|0|0|0|0|0|0|0|0|0|0|0|0|0|0|0|0|0|0|0|0|0|0|0|0|0|0|0|0|0|0|0|0</v>
      </c>
      <c r="AD26" t="str">
        <f>groupAttr!W26&amp;"|" &amp;groupAttr!X26&amp;"|" &amp;groupAttr!AA26&amp;"|" &amp;groupAttr!AC26&amp;"|" &amp;groupAttr!AE26&amp;"|" &amp;groupAttr!AG26&amp;"|" &amp;groupAttr!AI26&amp;"|" &amp;groupAttr!AK26&amp;"|" &amp;groupAttr!AL26&amp;"|" &amp;groupAttr!AM26&amp;"|" &amp;groupAttr!AN26&amp;"|" &amp;groupAttr!AO26&amp;"|" &amp;groupAttr!Y26&amp;"|" &amp;groupAttr!Z26&amp;"|" &amp;groupAttr!AB26&amp;"|" &amp;groupAttr!AD26&amp;"|" &amp;groupAttr!AF26&amp;"|" &amp;groupAttr!AH26&amp;"|" &amp;groupAttr!AJ26&amp;"|" &amp;(groupAttr!AP26 + 100)&amp;"|0|0|0|0|0|0|0|0|0|0|0|0|0|0|0|0|0|0|0|0|0"</f>
        <v>1000|1000|35|35|0|0|0|0|0|0|0|0|0|0|35|35|0|0|0|100|0|0|0|0|0|0|0|0|0|0|0|0|0|0|0|0|0|0|0|0|0</v>
      </c>
    </row>
    <row r="27" spans="1:30" x14ac:dyDescent="0.2">
      <c r="A27" t="str">
        <f t="shared" si="0"/>
        <v>26 4 荣耀套装 荣耀头盔|荣耀项链|荣耀指环|荣耀护腕|荣耀腰带|荣耀战靴  0|0|0|0|0|0|0|0|0|0|0|0|0|0|0|0|0|0|0|0|0|0|0|0|0|0|0|0|0|0|0|0|0|0|0|0|0|0|0|0 0|0|0|0|0|0|0|0|0|0|0|0|0|0|0|0|0|0|0|0|0|0|0|0|0|0|0|0|0|0|0|0|0|0|0|0|0|0|0|0 0|0|0|0|60|60|60|0|0|1|0|0|0|0|0|0|60|60|60|100|0|0|0|0|0|0|0|0|0|0|0|0|0|0|0|0|0|0|0|0|0</v>
      </c>
      <c r="B27">
        <v>26</v>
      </c>
      <c r="C27">
        <f>groupAttr!A27</f>
        <v>108</v>
      </c>
      <c r="D27" t="str">
        <f>IF( ISNA(VLOOKUP($C27*10&amp;D$1,groupitems!$B:$D,3,FALSE)),"", VLOOKUP($C27*10&amp;D$1,groupitems!$B:$D,3,FALSE))</f>
        <v>荣耀头盔</v>
      </c>
      <c r="E27" t="str">
        <f>IF( ISNA(VLOOKUP($C27*10&amp;E$1,groupitems!$B:$D,3,FALSE)),"", VLOOKUP($C27*10&amp;E$1,groupitems!$B:$D,3,FALSE))</f>
        <v>荣耀项链</v>
      </c>
      <c r="F27" t="str">
        <f>IF( ISNA(VLOOKUP($C27*10&amp;F$1,groupitems!$B:$D,3,FALSE)),"", VLOOKUP($C27*10&amp;F$1,groupitems!$B:$D,3,FALSE))</f>
        <v>荣耀指环</v>
      </c>
      <c r="G27" t="str">
        <f>IF( ISNA(VLOOKUP($C27*10&amp;G$1,groupitems!$B:$D,3,FALSE)),"", VLOOKUP($C27*10&amp;G$1,groupitems!$B:$D,3,FALSE))</f>
        <v>荣耀护腕</v>
      </c>
      <c r="H27" t="str">
        <f>IF( ISNA(VLOOKUP($C27*10&amp;H$1,groupitems!$B:$D,3,FALSE)),"", VLOOKUP($C27*10&amp;H$1,groupitems!$B:$D,3,FALSE))</f>
        <v>荣耀腰带</v>
      </c>
      <c r="I27" t="str">
        <f>IF( ISNA(VLOOKUP($C27*10&amp;I$1,groupitems!$B:$D,3,FALSE)),"", VLOOKUP($C27*10&amp;I$1,groupitems!$B:$D,3,FALSE))</f>
        <v>荣耀战靴</v>
      </c>
      <c r="J27" t="str">
        <f>IF( ISNA(VLOOKUP($C27*10&amp;J$1,groupitems!$B:$D,3,FALSE)),"", VLOOKUP($C27*10&amp;J$1,groupitems!$B:$D,3,FALSE))</f>
        <v/>
      </c>
      <c r="K27" t="str">
        <f>IF( ISNA(VLOOKUP($C27*10&amp;K$1,groupitems!$B:$D,3,FALSE)),"", VLOOKUP($C27*10&amp;K$1,groupitems!$B:$D,3,FALSE))</f>
        <v/>
      </c>
      <c r="L27" t="str">
        <f>IF( ISNA(VLOOKUP($C27*10&amp;L$1,groupitems!$B:$D,3,FALSE)),"", VLOOKUP($C27*10&amp;L$1,groupitems!$B:$D,3,FALSE))</f>
        <v/>
      </c>
      <c r="M27" t="str">
        <f>IF( ISNA(VLOOKUP($C27*10&amp;M$1,groupitems!$B:$D,3,FALSE)),"", VLOOKUP($C27*10&amp;M$1,groupitems!$B:$D,3,FALSE))</f>
        <v/>
      </c>
      <c r="N27" t="str">
        <f>IF( ISNA(VLOOKUP($C27*10&amp;N$1,groupitems!$B:$D,3,FALSE)),"", VLOOKUP($C27*10&amp;N$1,groupitems!$B:$D,3,FALSE))</f>
        <v/>
      </c>
      <c r="O27" t="str">
        <f>IF( ISNA(VLOOKUP($C27*10&amp;O$1,groupitems!$B:$D,3,FALSE)),"", VLOOKUP($C27*10&amp;O$1,groupitems!$B:$D,3,FALSE))</f>
        <v/>
      </c>
      <c r="P27" t="str">
        <f>IF( ISNA(VLOOKUP($C27*10&amp;P$1,groupitems!$B:$D,3,FALSE)),"", VLOOKUP($C27*10&amp;P$1,groupitems!$B:$D,3,FALSE))</f>
        <v/>
      </c>
      <c r="Q27" t="str">
        <f>IF( ISNA(VLOOKUP($C27*10&amp;Q$1,groupitems!$B:$D,3,FALSE)),"", VLOOKUP($C27*10&amp;Q$1,groupitems!$B:$D,3,FALSE))</f>
        <v/>
      </c>
      <c r="R27" t="str">
        <f>IF( ISNA(VLOOKUP($C27*10&amp;R$1,groupitems!$B:$D,3,FALSE)),"", VLOOKUP($C27*10&amp;R$1,groupitems!$B:$D,3,FALSE))</f>
        <v/>
      </c>
      <c r="S27" t="str">
        <f>IF( ISNA(VLOOKUP($C27*10&amp;S$1,groupitems!$B:$D,3,FALSE)),"", VLOOKUP($C27*10&amp;S$1,groupitems!$B:$D,3,FALSE))</f>
        <v/>
      </c>
      <c r="T27">
        <v>0</v>
      </c>
      <c r="U27">
        <f>groupAttr!C27</f>
        <v>4</v>
      </c>
      <c r="V27">
        <f t="shared" si="1"/>
        <v>6</v>
      </c>
      <c r="W27" t="str">
        <f>groupAttr!B27</f>
        <v>荣耀套装</v>
      </c>
      <c r="X27" t="str">
        <f t="shared" si="2"/>
        <v>荣耀头盔|荣耀项链|荣耀指环|荣耀护腕|荣耀腰带|荣耀战靴|</v>
      </c>
      <c r="Y27" t="str">
        <f t="shared" si="3"/>
        <v>151/荣耀头盔|151/荣耀项链|151/荣耀指环|151/荣耀护腕|151/荣耀腰带|151/荣耀战靴|</v>
      </c>
      <c r="Z27" t="str">
        <f t="shared" si="4"/>
        <v>荣耀头盔|荣耀项链|荣耀指环|荣耀护腕|荣耀腰带|荣耀战靴</v>
      </c>
      <c r="AA27" t="str">
        <f t="shared" si="5"/>
        <v>151/荣耀头盔|151/荣耀项链|151/荣耀指环|151/荣耀护腕|151/荣耀腰带|151/荣耀战靴</v>
      </c>
      <c r="AB27" t="str">
        <f xml:space="preserve"> CONCATENATE( " ",groupAttr!AS27,"|",groupAttr!AX27,"|",groupAttr!AV27,"|",groupAttr!BC27,"|",groupAttr!BB27,"|",groupAttr!BA27,"|",groupAttr!AW27,"|","0","|",groupAttr!AQ27,"|",groupAttr!AT27,"|",groupAttr!AU27,"|",groupAttr!BD27,"|",groupAttr!AY27,"|","0","|",groupAttr!BE27,"|",groupAttr!BJ27,"|",groupAttr!BF27,"|",groupAttr!BG27,"|",groupAttr!BH27,"|",groupAttr!BI27,"|",groupAttr!BK27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27" t="str">
        <f>groupAttr!D27&amp;"|" &amp;groupAttr!E27&amp;"|" &amp;groupAttr!H27&amp;"|" &amp;groupAttr!J27&amp;"|" &amp;groupAttr!L27&amp;"|" &amp;groupAttr!N27&amp;"|" &amp;groupAttr!P27&amp;"|" &amp;groupAttr!R27&amp;"|" &amp;groupAttr!S27&amp;"|" &amp;groupAttr!T27&amp;"|" &amp;groupAttr!U27&amp;"|" &amp;groupAttr!V27&amp;"|" &amp;groupAttr!F27&amp;"|" &amp;groupAttr!G27&amp;"|" &amp;groupAttr!I27&amp;"|" &amp;groupAttr!K27&amp;"|" &amp;groupAttr!M27&amp;"|" &amp;groupAttr!O27&amp;"|" &amp;groupAttr!Q27&amp;"|0|0|0|0|0|0|0|0|0|0|0|0|0|0|0|0|0|0|0|0|0"</f>
        <v>0|0|0|0|0|0|0|0|0|0|0|0|0|0|0|0|0|0|0|0|0|0|0|0|0|0|0|0|0|0|0|0|0|0|0|0|0|0|0|0</v>
      </c>
      <c r="AD27" t="str">
        <f>groupAttr!W27&amp;"|" &amp;groupAttr!X27&amp;"|" &amp;groupAttr!AA27&amp;"|" &amp;groupAttr!AC27&amp;"|" &amp;groupAttr!AE27&amp;"|" &amp;groupAttr!AG27&amp;"|" &amp;groupAttr!AI27&amp;"|" &amp;groupAttr!AK27&amp;"|" &amp;groupAttr!AL27&amp;"|" &amp;groupAttr!AM27&amp;"|" &amp;groupAttr!AN27&amp;"|" &amp;groupAttr!AO27&amp;"|" &amp;groupAttr!Y27&amp;"|" &amp;groupAttr!Z27&amp;"|" &amp;groupAttr!AB27&amp;"|" &amp;groupAttr!AD27&amp;"|" &amp;groupAttr!AF27&amp;"|" &amp;groupAttr!AH27&amp;"|" &amp;groupAttr!AJ27&amp;"|" &amp;(groupAttr!AP27 + 100)&amp;"|0|0|0|0|0|0|0|0|0|0|0|0|0|0|0|0|0|0|0|0|0"</f>
        <v>0|0|0|0|60|60|60|0|0|1|0|0|0|0|0|0|60|60|60|100|0|0|0|0|0|0|0|0|0|0|0|0|0|0|0|0|0|0|0|0|0</v>
      </c>
    </row>
    <row r="28" spans="1:30" x14ac:dyDescent="0.2">
      <c r="A28" t="str">
        <f t="shared" si="0"/>
        <v>27 6 荣耀套装 荣耀头盔|荣耀项链|荣耀指环|荣耀护腕|荣耀腰带|荣耀战靴  0|0|0|0|0|0|0|0|0|0|0|0|0|0|0|0|0|0|0|0|0|0|0|0|0|0|0|0|0|0|0|0|0|0|0|0|0|0|0|0 12|12|10|10|0|0|0|0|0|0|0|0|0|0|10|10|0|0|0|0|0|0|0|0|0|0|0|0|0|0|0|0|0|0|0|0|0|0|0|0 1000|1000|0|0|0|0|0|0|0|0|0|0|0|0|0|0|0|0|0|100|0|0|0|0|0|0|0|0|0|0|0|0|0|0|0|0|0|0|0|0|0</v>
      </c>
      <c r="B28">
        <v>27</v>
      </c>
      <c r="C28">
        <f>groupAttr!A28</f>
        <v>108</v>
      </c>
      <c r="D28" t="str">
        <f>IF( ISNA(VLOOKUP($C28*10&amp;D$1,groupitems!$B:$D,3,FALSE)),"", VLOOKUP($C28*10&amp;D$1,groupitems!$B:$D,3,FALSE))</f>
        <v>荣耀头盔</v>
      </c>
      <c r="E28" t="str">
        <f>IF( ISNA(VLOOKUP($C28*10&amp;E$1,groupitems!$B:$D,3,FALSE)),"", VLOOKUP($C28*10&amp;E$1,groupitems!$B:$D,3,FALSE))</f>
        <v>荣耀项链</v>
      </c>
      <c r="F28" t="str">
        <f>IF( ISNA(VLOOKUP($C28*10&amp;F$1,groupitems!$B:$D,3,FALSE)),"", VLOOKUP($C28*10&amp;F$1,groupitems!$B:$D,3,FALSE))</f>
        <v>荣耀指环</v>
      </c>
      <c r="G28" t="str">
        <f>IF( ISNA(VLOOKUP($C28*10&amp;G$1,groupitems!$B:$D,3,FALSE)),"", VLOOKUP($C28*10&amp;G$1,groupitems!$B:$D,3,FALSE))</f>
        <v>荣耀护腕</v>
      </c>
      <c r="H28" t="str">
        <f>IF( ISNA(VLOOKUP($C28*10&amp;H$1,groupitems!$B:$D,3,FALSE)),"", VLOOKUP($C28*10&amp;H$1,groupitems!$B:$D,3,FALSE))</f>
        <v>荣耀腰带</v>
      </c>
      <c r="I28" t="str">
        <f>IF( ISNA(VLOOKUP($C28*10&amp;I$1,groupitems!$B:$D,3,FALSE)),"", VLOOKUP($C28*10&amp;I$1,groupitems!$B:$D,3,FALSE))</f>
        <v>荣耀战靴</v>
      </c>
      <c r="J28" t="str">
        <f>IF( ISNA(VLOOKUP($C28*10&amp;J$1,groupitems!$B:$D,3,FALSE)),"", VLOOKUP($C28*10&amp;J$1,groupitems!$B:$D,3,FALSE))</f>
        <v/>
      </c>
      <c r="K28" t="str">
        <f>IF( ISNA(VLOOKUP($C28*10&amp;K$1,groupitems!$B:$D,3,FALSE)),"", VLOOKUP($C28*10&amp;K$1,groupitems!$B:$D,3,FALSE))</f>
        <v/>
      </c>
      <c r="L28" t="str">
        <f>IF( ISNA(VLOOKUP($C28*10&amp;L$1,groupitems!$B:$D,3,FALSE)),"", VLOOKUP($C28*10&amp;L$1,groupitems!$B:$D,3,FALSE))</f>
        <v/>
      </c>
      <c r="M28" t="str">
        <f>IF( ISNA(VLOOKUP($C28*10&amp;M$1,groupitems!$B:$D,3,FALSE)),"", VLOOKUP($C28*10&amp;M$1,groupitems!$B:$D,3,FALSE))</f>
        <v/>
      </c>
      <c r="N28" t="str">
        <f>IF( ISNA(VLOOKUP($C28*10&amp;N$1,groupitems!$B:$D,3,FALSE)),"", VLOOKUP($C28*10&amp;N$1,groupitems!$B:$D,3,FALSE))</f>
        <v/>
      </c>
      <c r="O28" t="str">
        <f>IF( ISNA(VLOOKUP($C28*10&amp;O$1,groupitems!$B:$D,3,FALSE)),"", VLOOKUP($C28*10&amp;O$1,groupitems!$B:$D,3,FALSE))</f>
        <v/>
      </c>
      <c r="P28" t="str">
        <f>IF( ISNA(VLOOKUP($C28*10&amp;P$1,groupitems!$B:$D,3,FALSE)),"", VLOOKUP($C28*10&amp;P$1,groupitems!$B:$D,3,FALSE))</f>
        <v/>
      </c>
      <c r="Q28" t="str">
        <f>IF( ISNA(VLOOKUP($C28*10&amp;Q$1,groupitems!$B:$D,3,FALSE)),"", VLOOKUP($C28*10&amp;Q$1,groupitems!$B:$D,3,FALSE))</f>
        <v/>
      </c>
      <c r="R28" t="str">
        <f>IF( ISNA(VLOOKUP($C28*10&amp;R$1,groupitems!$B:$D,3,FALSE)),"", VLOOKUP($C28*10&amp;R$1,groupitems!$B:$D,3,FALSE))</f>
        <v/>
      </c>
      <c r="S28" t="str">
        <f>IF( ISNA(VLOOKUP($C28*10&amp;S$1,groupitems!$B:$D,3,FALSE)),"", VLOOKUP($C28*10&amp;S$1,groupitems!$B:$D,3,FALSE))</f>
        <v/>
      </c>
      <c r="T28">
        <v>0</v>
      </c>
      <c r="U28">
        <f>groupAttr!C28</f>
        <v>6</v>
      </c>
      <c r="V28">
        <f t="shared" si="1"/>
        <v>6</v>
      </c>
      <c r="W28" t="str">
        <f>groupAttr!B28</f>
        <v>荣耀套装</v>
      </c>
      <c r="X28" t="str">
        <f t="shared" si="2"/>
        <v>荣耀头盔|荣耀项链|荣耀指环|荣耀护腕|荣耀腰带|荣耀战靴|</v>
      </c>
      <c r="Y28" t="str">
        <f t="shared" si="3"/>
        <v>151/荣耀头盔|151/荣耀项链|151/荣耀指环|151/荣耀护腕|151/荣耀腰带|151/荣耀战靴|</v>
      </c>
      <c r="Z28" t="str">
        <f t="shared" si="4"/>
        <v>荣耀头盔|荣耀项链|荣耀指环|荣耀护腕|荣耀腰带|荣耀战靴</v>
      </c>
      <c r="AA28" t="str">
        <f t="shared" si="5"/>
        <v>151/荣耀头盔|151/荣耀项链|151/荣耀指环|151/荣耀护腕|151/荣耀腰带|151/荣耀战靴</v>
      </c>
      <c r="AB28" t="str">
        <f xml:space="preserve"> CONCATENATE( " ",groupAttr!AS28,"|",groupAttr!AX28,"|",groupAttr!AV28,"|",groupAttr!BC28,"|",groupAttr!BB28,"|",groupAttr!BA28,"|",groupAttr!AW28,"|","0","|",groupAttr!AQ28,"|",groupAttr!AT28,"|",groupAttr!AU28,"|",groupAttr!BD28,"|",groupAttr!AY28,"|","0","|",groupAttr!BE28,"|",groupAttr!BJ28,"|",groupAttr!BF28,"|",groupAttr!BG28,"|",groupAttr!BH28,"|",groupAttr!BI28,"|",groupAttr!BK28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28" t="str">
        <f>groupAttr!D28&amp;"|" &amp;groupAttr!E28&amp;"|" &amp;groupAttr!H28&amp;"|" &amp;groupAttr!J28&amp;"|" &amp;groupAttr!L28&amp;"|" &amp;groupAttr!N28&amp;"|" &amp;groupAttr!P28&amp;"|" &amp;groupAttr!R28&amp;"|" &amp;groupAttr!S28&amp;"|" &amp;groupAttr!T28&amp;"|" &amp;groupAttr!U28&amp;"|" &amp;groupAttr!V28&amp;"|" &amp;groupAttr!F28&amp;"|" &amp;groupAttr!G28&amp;"|" &amp;groupAttr!I28&amp;"|" &amp;groupAttr!K28&amp;"|" &amp;groupAttr!M28&amp;"|" &amp;groupAttr!O28&amp;"|" &amp;groupAttr!Q28&amp;"|0|0|0|0|0|0|0|0|0|0|0|0|0|0|0|0|0|0|0|0|0"</f>
        <v>12|12|10|10|0|0|0|0|0|0|0|0|0|0|10|10|0|0|0|0|0|0|0|0|0|0|0|0|0|0|0|0|0|0|0|0|0|0|0|0</v>
      </c>
      <c r="AD28" t="str">
        <f>groupAttr!W28&amp;"|" &amp;groupAttr!X28&amp;"|" &amp;groupAttr!AA28&amp;"|" &amp;groupAttr!AC28&amp;"|" &amp;groupAttr!AE28&amp;"|" &amp;groupAttr!AG28&amp;"|" &amp;groupAttr!AI28&amp;"|" &amp;groupAttr!AK28&amp;"|" &amp;groupAttr!AL28&amp;"|" &amp;groupAttr!AM28&amp;"|" &amp;groupAttr!AN28&amp;"|" &amp;groupAttr!AO28&amp;"|" &amp;groupAttr!Y28&amp;"|" &amp;groupAttr!Z28&amp;"|" &amp;groupAttr!AB28&amp;"|" &amp;groupAttr!AD28&amp;"|" &amp;groupAttr!AF28&amp;"|" &amp;groupAttr!AH28&amp;"|" &amp;groupAttr!AJ28&amp;"|" &amp;(groupAttr!AP28 + 100)&amp;"|0|0|0|0|0|0|0|0|0|0|0|0|0|0|0|0|0|0|0|0|0"</f>
        <v>1000|1000|0|0|0|0|0|0|0|0|0|0|0|0|0|0|0|0|0|100|0|0|0|0|0|0|0|0|0|0|0|0|0|0|0|0|0|0|0|0|0</v>
      </c>
    </row>
    <row r="29" spans="1:30" x14ac:dyDescent="0.2">
      <c r="A29" t="str">
        <f t="shared" si="0"/>
        <v>28 3 辉煌套装 辉煌头盔|辉煌项链|辉煌戒指|辉煌护腕|辉煌腰带|辉煌战靴  0|0|0|0|0|0|0|0|0|0|0|0|0|0|0|0|0|0|0|0|0|0|0|0|0|0|0|0|0|0|0|0|0|0|0|0|0|0|0|0 6|6|0|0|0|0|0|0|0|0|0|0|0|0|0|0|0|0|0|0|0|0|0|0|0|0|0|0|0|0|0|0|0|0|0|0|0|0|0|0 0|0|0|0|0|0|0|15|15|0|0|0|0|0|0|0|0|0|0|100|0|0|0|0|0|0|0|0|0|0|0|0|0|0|0|0|0|0|0|0|0</v>
      </c>
      <c r="B29">
        <v>28</v>
      </c>
      <c r="C29">
        <f>groupAttr!A29</f>
        <v>109</v>
      </c>
      <c r="D29" t="str">
        <f>IF( ISNA(VLOOKUP($C29*10&amp;D$1,groupitems!$B:$D,3,FALSE)),"", VLOOKUP($C29*10&amp;D$1,groupitems!$B:$D,3,FALSE))</f>
        <v>辉煌头盔</v>
      </c>
      <c r="E29" t="str">
        <f>IF( ISNA(VLOOKUP($C29*10&amp;E$1,groupitems!$B:$D,3,FALSE)),"", VLOOKUP($C29*10&amp;E$1,groupitems!$B:$D,3,FALSE))</f>
        <v>辉煌项链</v>
      </c>
      <c r="F29" t="str">
        <f>IF( ISNA(VLOOKUP($C29*10&amp;F$1,groupitems!$B:$D,3,FALSE)),"", VLOOKUP($C29*10&amp;F$1,groupitems!$B:$D,3,FALSE))</f>
        <v>辉煌戒指</v>
      </c>
      <c r="G29" t="str">
        <f>IF( ISNA(VLOOKUP($C29*10&amp;G$1,groupitems!$B:$D,3,FALSE)),"", VLOOKUP($C29*10&amp;G$1,groupitems!$B:$D,3,FALSE))</f>
        <v>辉煌护腕</v>
      </c>
      <c r="H29" t="str">
        <f>IF( ISNA(VLOOKUP($C29*10&amp;H$1,groupitems!$B:$D,3,FALSE)),"", VLOOKUP($C29*10&amp;H$1,groupitems!$B:$D,3,FALSE))</f>
        <v>辉煌腰带</v>
      </c>
      <c r="I29" t="str">
        <f>IF( ISNA(VLOOKUP($C29*10&amp;I$1,groupitems!$B:$D,3,FALSE)),"", VLOOKUP($C29*10&amp;I$1,groupitems!$B:$D,3,FALSE))</f>
        <v>辉煌战靴</v>
      </c>
      <c r="J29" t="str">
        <f>IF( ISNA(VLOOKUP($C29*10&amp;J$1,groupitems!$B:$D,3,FALSE)),"", VLOOKUP($C29*10&amp;J$1,groupitems!$B:$D,3,FALSE))</f>
        <v/>
      </c>
      <c r="K29" t="str">
        <f>IF( ISNA(VLOOKUP($C29*10&amp;K$1,groupitems!$B:$D,3,FALSE)),"", VLOOKUP($C29*10&amp;K$1,groupitems!$B:$D,3,FALSE))</f>
        <v/>
      </c>
      <c r="L29" t="str">
        <f>IF( ISNA(VLOOKUP($C29*10&amp;L$1,groupitems!$B:$D,3,FALSE)),"", VLOOKUP($C29*10&amp;L$1,groupitems!$B:$D,3,FALSE))</f>
        <v/>
      </c>
      <c r="M29" t="str">
        <f>IF( ISNA(VLOOKUP($C29*10&amp;M$1,groupitems!$B:$D,3,FALSE)),"", VLOOKUP($C29*10&amp;M$1,groupitems!$B:$D,3,FALSE))</f>
        <v/>
      </c>
      <c r="N29" t="str">
        <f>IF( ISNA(VLOOKUP($C29*10&amp;N$1,groupitems!$B:$D,3,FALSE)),"", VLOOKUP($C29*10&amp;N$1,groupitems!$B:$D,3,FALSE))</f>
        <v/>
      </c>
      <c r="O29" t="str">
        <f>IF( ISNA(VLOOKUP($C29*10&amp;O$1,groupitems!$B:$D,3,FALSE)),"", VLOOKUP($C29*10&amp;O$1,groupitems!$B:$D,3,FALSE))</f>
        <v/>
      </c>
      <c r="P29" t="str">
        <f>IF( ISNA(VLOOKUP($C29*10&amp;P$1,groupitems!$B:$D,3,FALSE)),"", VLOOKUP($C29*10&amp;P$1,groupitems!$B:$D,3,FALSE))</f>
        <v/>
      </c>
      <c r="Q29" t="str">
        <f>IF( ISNA(VLOOKUP($C29*10&amp;Q$1,groupitems!$B:$D,3,FALSE)),"", VLOOKUP($C29*10&amp;Q$1,groupitems!$B:$D,3,FALSE))</f>
        <v/>
      </c>
      <c r="R29" t="str">
        <f>IF( ISNA(VLOOKUP($C29*10&amp;R$1,groupitems!$B:$D,3,FALSE)),"", VLOOKUP($C29*10&amp;R$1,groupitems!$B:$D,3,FALSE))</f>
        <v/>
      </c>
      <c r="S29" t="str">
        <f>IF( ISNA(VLOOKUP($C29*10&amp;S$1,groupitems!$B:$D,3,FALSE)),"", VLOOKUP($C29*10&amp;S$1,groupitems!$B:$D,3,FALSE))</f>
        <v/>
      </c>
      <c r="T29">
        <v>0</v>
      </c>
      <c r="U29">
        <f>groupAttr!C29</f>
        <v>3</v>
      </c>
      <c r="V29">
        <f t="shared" si="1"/>
        <v>6</v>
      </c>
      <c r="W29" t="str">
        <f>groupAttr!B29</f>
        <v>辉煌套装</v>
      </c>
      <c r="X29" t="str">
        <f t="shared" si="2"/>
        <v>辉煌头盔|辉煌项链|辉煌戒指|辉煌护腕|辉煌腰带|辉煌战靴|</v>
      </c>
      <c r="Y29" t="str">
        <f t="shared" si="3"/>
        <v>151/辉煌头盔|151/辉煌项链|151/辉煌戒指|151/辉煌护腕|151/辉煌腰带|151/辉煌战靴|</v>
      </c>
      <c r="Z29" t="str">
        <f t="shared" si="4"/>
        <v>辉煌头盔|辉煌项链|辉煌戒指|辉煌护腕|辉煌腰带|辉煌战靴</v>
      </c>
      <c r="AA29" t="str">
        <f t="shared" si="5"/>
        <v>151/辉煌头盔|151/辉煌项链|151/辉煌戒指|151/辉煌护腕|151/辉煌腰带|151/辉煌战靴</v>
      </c>
      <c r="AB29" t="str">
        <f xml:space="preserve"> CONCATENATE( " ",groupAttr!AS29,"|",groupAttr!AX29,"|",groupAttr!AV29,"|",groupAttr!BC29,"|",groupAttr!BB29,"|",groupAttr!BA29,"|",groupAttr!AW29,"|","0","|",groupAttr!AQ29,"|",groupAttr!AT29,"|",groupAttr!AU29,"|",groupAttr!BD29,"|",groupAttr!AY29,"|","0","|",groupAttr!BE29,"|",groupAttr!BJ29,"|",groupAttr!BF29,"|",groupAttr!BG29,"|",groupAttr!BH29,"|",groupAttr!BI29,"|",groupAttr!BK29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29" t="str">
        <f>groupAttr!D29&amp;"|" &amp;groupAttr!E29&amp;"|" &amp;groupAttr!H29&amp;"|" &amp;groupAttr!J29&amp;"|" &amp;groupAttr!L29&amp;"|" &amp;groupAttr!N29&amp;"|" &amp;groupAttr!P29&amp;"|" &amp;groupAttr!R29&amp;"|" &amp;groupAttr!S29&amp;"|" &amp;groupAttr!T29&amp;"|" &amp;groupAttr!U29&amp;"|" &amp;groupAttr!V29&amp;"|" &amp;groupAttr!F29&amp;"|" &amp;groupAttr!G29&amp;"|" &amp;groupAttr!I29&amp;"|" &amp;groupAttr!K29&amp;"|" &amp;groupAttr!M29&amp;"|" &amp;groupAttr!O29&amp;"|" &amp;groupAttr!Q29&amp;"|0|0|0|0|0|0|0|0|0|0|0|0|0|0|0|0|0|0|0|0|0"</f>
        <v>6|6|0|0|0|0|0|0|0|0|0|0|0|0|0|0|0|0|0|0|0|0|0|0|0|0|0|0|0|0|0|0|0|0|0|0|0|0|0|0</v>
      </c>
      <c r="AD29" t="str">
        <f>groupAttr!W29&amp;"|" &amp;groupAttr!X29&amp;"|" &amp;groupAttr!AA29&amp;"|" &amp;groupAttr!AC29&amp;"|" &amp;groupAttr!AE29&amp;"|" &amp;groupAttr!AG29&amp;"|" &amp;groupAttr!AI29&amp;"|" &amp;groupAttr!AK29&amp;"|" &amp;groupAttr!AL29&amp;"|" &amp;groupAttr!AM29&amp;"|" &amp;groupAttr!AN29&amp;"|" &amp;groupAttr!AO29&amp;"|" &amp;groupAttr!Y29&amp;"|" &amp;groupAttr!Z29&amp;"|" &amp;groupAttr!AB29&amp;"|" &amp;groupAttr!AD29&amp;"|" &amp;groupAttr!AF29&amp;"|" &amp;groupAttr!AH29&amp;"|" &amp;groupAttr!AJ29&amp;"|" &amp;(groupAttr!AP29 + 100)&amp;"|0|0|0|0|0|0|0|0|0|0|0|0|0|0|0|0|0|0|0|0|0"</f>
        <v>0|0|0|0|0|0|0|15|15|0|0|0|0|0|0|0|0|0|0|100|0|0|0|0|0|0|0|0|0|0|0|0|0|0|0|0|0|0|0|0|0</v>
      </c>
    </row>
    <row r="30" spans="1:30" x14ac:dyDescent="0.2">
      <c r="A30" t="str">
        <f t="shared" si="0"/>
        <v>29 4 辉煌套装 辉煌头盔|辉煌项链|辉煌戒指|辉煌护腕|辉煌腰带|辉煌战靴  0|0|0|0|0|0|0|0|0|0|0|0|0|0|0|0|0|0|0|0|0|0|0|0|0|0|0|0|0|0|0|0|0|0|0|0|0|0|0|0 0|0|0|0|0|0|0|0|0|0|0|0|0|0|0|0|0|0|0|0|0|0|0|0|0|0|0|0|0|0|0|0|0|0|0|0|0|0|0|0 0|0|0|0|35|35|35|0|0|0|3|3|0|0|0|0|35|35|35|100|0|0|0|0|0|0|0|0|0|0|0|0|0|0|0|0|0|0|0|0|0</v>
      </c>
      <c r="B30">
        <v>29</v>
      </c>
      <c r="C30">
        <f>groupAttr!A30</f>
        <v>109</v>
      </c>
      <c r="D30" t="str">
        <f>IF( ISNA(VLOOKUP($C30*10&amp;D$1,groupitems!$B:$D,3,FALSE)),"", VLOOKUP($C30*10&amp;D$1,groupitems!$B:$D,3,FALSE))</f>
        <v>辉煌头盔</v>
      </c>
      <c r="E30" t="str">
        <f>IF( ISNA(VLOOKUP($C30*10&amp;E$1,groupitems!$B:$D,3,FALSE)),"", VLOOKUP($C30*10&amp;E$1,groupitems!$B:$D,3,FALSE))</f>
        <v>辉煌项链</v>
      </c>
      <c r="F30" t="str">
        <f>IF( ISNA(VLOOKUP($C30*10&amp;F$1,groupitems!$B:$D,3,FALSE)),"", VLOOKUP($C30*10&amp;F$1,groupitems!$B:$D,3,FALSE))</f>
        <v>辉煌戒指</v>
      </c>
      <c r="G30" t="str">
        <f>IF( ISNA(VLOOKUP($C30*10&amp;G$1,groupitems!$B:$D,3,FALSE)),"", VLOOKUP($C30*10&amp;G$1,groupitems!$B:$D,3,FALSE))</f>
        <v>辉煌护腕</v>
      </c>
      <c r="H30" t="str">
        <f>IF( ISNA(VLOOKUP($C30*10&amp;H$1,groupitems!$B:$D,3,FALSE)),"", VLOOKUP($C30*10&amp;H$1,groupitems!$B:$D,3,FALSE))</f>
        <v>辉煌腰带</v>
      </c>
      <c r="I30" t="str">
        <f>IF( ISNA(VLOOKUP($C30*10&amp;I$1,groupitems!$B:$D,3,FALSE)),"", VLOOKUP($C30*10&amp;I$1,groupitems!$B:$D,3,FALSE))</f>
        <v>辉煌战靴</v>
      </c>
      <c r="J30" t="str">
        <f>IF( ISNA(VLOOKUP($C30*10&amp;J$1,groupitems!$B:$D,3,FALSE)),"", VLOOKUP($C30*10&amp;J$1,groupitems!$B:$D,3,FALSE))</f>
        <v/>
      </c>
      <c r="K30" t="str">
        <f>IF( ISNA(VLOOKUP($C30*10&amp;K$1,groupitems!$B:$D,3,FALSE)),"", VLOOKUP($C30*10&amp;K$1,groupitems!$B:$D,3,FALSE))</f>
        <v/>
      </c>
      <c r="L30" t="str">
        <f>IF( ISNA(VLOOKUP($C30*10&amp;L$1,groupitems!$B:$D,3,FALSE)),"", VLOOKUP($C30*10&amp;L$1,groupitems!$B:$D,3,FALSE))</f>
        <v/>
      </c>
      <c r="M30" t="str">
        <f>IF( ISNA(VLOOKUP($C30*10&amp;M$1,groupitems!$B:$D,3,FALSE)),"", VLOOKUP($C30*10&amp;M$1,groupitems!$B:$D,3,FALSE))</f>
        <v/>
      </c>
      <c r="N30" t="str">
        <f>IF( ISNA(VLOOKUP($C30*10&amp;N$1,groupitems!$B:$D,3,FALSE)),"", VLOOKUP($C30*10&amp;N$1,groupitems!$B:$D,3,FALSE))</f>
        <v/>
      </c>
      <c r="O30" t="str">
        <f>IF( ISNA(VLOOKUP($C30*10&amp;O$1,groupitems!$B:$D,3,FALSE)),"", VLOOKUP($C30*10&amp;O$1,groupitems!$B:$D,3,FALSE))</f>
        <v/>
      </c>
      <c r="P30" t="str">
        <f>IF( ISNA(VLOOKUP($C30*10&amp;P$1,groupitems!$B:$D,3,FALSE)),"", VLOOKUP($C30*10&amp;P$1,groupitems!$B:$D,3,FALSE))</f>
        <v/>
      </c>
      <c r="Q30" t="str">
        <f>IF( ISNA(VLOOKUP($C30*10&amp;Q$1,groupitems!$B:$D,3,FALSE)),"", VLOOKUP($C30*10&amp;Q$1,groupitems!$B:$D,3,FALSE))</f>
        <v/>
      </c>
      <c r="R30" t="str">
        <f>IF( ISNA(VLOOKUP($C30*10&amp;R$1,groupitems!$B:$D,3,FALSE)),"", VLOOKUP($C30*10&amp;R$1,groupitems!$B:$D,3,FALSE))</f>
        <v/>
      </c>
      <c r="S30" t="str">
        <f>IF( ISNA(VLOOKUP($C30*10&amp;S$1,groupitems!$B:$D,3,FALSE)),"", VLOOKUP($C30*10&amp;S$1,groupitems!$B:$D,3,FALSE))</f>
        <v/>
      </c>
      <c r="T30">
        <v>0</v>
      </c>
      <c r="U30">
        <f>groupAttr!C30</f>
        <v>4</v>
      </c>
      <c r="V30">
        <f t="shared" si="1"/>
        <v>6</v>
      </c>
      <c r="W30" t="str">
        <f>groupAttr!B30</f>
        <v>辉煌套装</v>
      </c>
      <c r="X30" t="str">
        <f t="shared" si="2"/>
        <v>辉煌头盔|辉煌项链|辉煌戒指|辉煌护腕|辉煌腰带|辉煌战靴|</v>
      </c>
      <c r="Y30" t="str">
        <f t="shared" si="3"/>
        <v>151/辉煌头盔|151/辉煌项链|151/辉煌戒指|151/辉煌护腕|151/辉煌腰带|151/辉煌战靴|</v>
      </c>
      <c r="Z30" t="str">
        <f t="shared" si="4"/>
        <v>辉煌头盔|辉煌项链|辉煌戒指|辉煌护腕|辉煌腰带|辉煌战靴</v>
      </c>
      <c r="AA30" t="str">
        <f t="shared" si="5"/>
        <v>151/辉煌头盔|151/辉煌项链|151/辉煌戒指|151/辉煌护腕|151/辉煌腰带|151/辉煌战靴</v>
      </c>
      <c r="AB30" t="str">
        <f xml:space="preserve"> CONCATENATE( " ",groupAttr!AS30,"|",groupAttr!AX30,"|",groupAttr!AV30,"|",groupAttr!BC30,"|",groupAttr!BB30,"|",groupAttr!BA30,"|",groupAttr!AW30,"|","0","|",groupAttr!AQ30,"|",groupAttr!AT30,"|",groupAttr!AU30,"|",groupAttr!BD30,"|",groupAttr!AY30,"|","0","|",groupAttr!BE30,"|",groupAttr!BJ30,"|",groupAttr!BF30,"|",groupAttr!BG30,"|",groupAttr!BH30,"|",groupAttr!BI30,"|",groupAttr!BK30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30" t="str">
        <f>groupAttr!D30&amp;"|" &amp;groupAttr!E30&amp;"|" &amp;groupAttr!H30&amp;"|" &amp;groupAttr!J30&amp;"|" &amp;groupAttr!L30&amp;"|" &amp;groupAttr!N30&amp;"|" &amp;groupAttr!P30&amp;"|" &amp;groupAttr!R30&amp;"|" &amp;groupAttr!S30&amp;"|" &amp;groupAttr!T30&amp;"|" &amp;groupAttr!U30&amp;"|" &amp;groupAttr!V30&amp;"|" &amp;groupAttr!F30&amp;"|" &amp;groupAttr!G30&amp;"|" &amp;groupAttr!I30&amp;"|" &amp;groupAttr!K30&amp;"|" &amp;groupAttr!M30&amp;"|" &amp;groupAttr!O30&amp;"|" &amp;groupAttr!Q30&amp;"|0|0|0|0|0|0|0|0|0|0|0|0|0|0|0|0|0|0|0|0|0"</f>
        <v>0|0|0|0|0|0|0|0|0|0|0|0|0|0|0|0|0|0|0|0|0|0|0|0|0|0|0|0|0|0|0|0|0|0|0|0|0|0|0|0</v>
      </c>
      <c r="AD30" t="str">
        <f>groupAttr!W30&amp;"|" &amp;groupAttr!X30&amp;"|" &amp;groupAttr!AA30&amp;"|" &amp;groupAttr!AC30&amp;"|" &amp;groupAttr!AE30&amp;"|" &amp;groupAttr!AG30&amp;"|" &amp;groupAttr!AI30&amp;"|" &amp;groupAttr!AK30&amp;"|" &amp;groupAttr!AL30&amp;"|" &amp;groupAttr!AM30&amp;"|" &amp;groupAttr!AN30&amp;"|" &amp;groupAttr!AO30&amp;"|" &amp;groupAttr!Y30&amp;"|" &amp;groupAttr!Z30&amp;"|" &amp;groupAttr!AB30&amp;"|" &amp;groupAttr!AD30&amp;"|" &amp;groupAttr!AF30&amp;"|" &amp;groupAttr!AH30&amp;"|" &amp;groupAttr!AJ30&amp;"|" &amp;(groupAttr!AP30 + 100)&amp;"|0|0|0|0|0|0|0|0|0|0|0|0|0|0|0|0|0|0|0|0|0"</f>
        <v>0|0|0|0|35|35|35|0|0|0|3|3|0|0|0|0|35|35|35|100|0|0|0|0|0|0|0|0|0|0|0|0|0|0|0|0|0|0|0|0|0</v>
      </c>
    </row>
    <row r="31" spans="1:30" x14ac:dyDescent="0.2">
      <c r="A31" t="str">
        <f t="shared" si="0"/>
        <v>30 6 辉煌套装 辉煌头盔|辉煌项链|辉煌戒指|辉煌护腕|辉煌腰带|辉煌战靴  0|0|0|0|0|0|0|0|0|0|0|0|0|0|0|0|0|0|0|0|0|0|0|0|0|0|0|0|0|0|0|0|0|0|0|0|0|0|0|0 0|0|0|0|15|15|15|0|0|0|0|0|0|0|0|0|15|15|15|0|0|0|0|0|0|0|0|0|0|0|0|0|0|0|0|0|0|0|0|0 0|0|0|0|0|0|0|0|0|0|0|0|0|0|0|0|0|0|0|100|0|0|0|0|0|0|0|0|0|0|0|0|0|0|0|0|0|0|0|0|0</v>
      </c>
      <c r="B31">
        <v>30</v>
      </c>
      <c r="C31">
        <f>groupAttr!A31</f>
        <v>109</v>
      </c>
      <c r="D31" t="str">
        <f>IF( ISNA(VLOOKUP($C31*10&amp;D$1,groupitems!$B:$D,3,FALSE)),"", VLOOKUP($C31*10&amp;D$1,groupitems!$B:$D,3,FALSE))</f>
        <v>辉煌头盔</v>
      </c>
      <c r="E31" t="str">
        <f>IF( ISNA(VLOOKUP($C31*10&amp;E$1,groupitems!$B:$D,3,FALSE)),"", VLOOKUP($C31*10&amp;E$1,groupitems!$B:$D,3,FALSE))</f>
        <v>辉煌项链</v>
      </c>
      <c r="F31" t="str">
        <f>IF( ISNA(VLOOKUP($C31*10&amp;F$1,groupitems!$B:$D,3,FALSE)),"", VLOOKUP($C31*10&amp;F$1,groupitems!$B:$D,3,FALSE))</f>
        <v>辉煌戒指</v>
      </c>
      <c r="G31" t="str">
        <f>IF( ISNA(VLOOKUP($C31*10&amp;G$1,groupitems!$B:$D,3,FALSE)),"", VLOOKUP($C31*10&amp;G$1,groupitems!$B:$D,3,FALSE))</f>
        <v>辉煌护腕</v>
      </c>
      <c r="H31" t="str">
        <f>IF( ISNA(VLOOKUP($C31*10&amp;H$1,groupitems!$B:$D,3,FALSE)),"", VLOOKUP($C31*10&amp;H$1,groupitems!$B:$D,3,FALSE))</f>
        <v>辉煌腰带</v>
      </c>
      <c r="I31" t="str">
        <f>IF( ISNA(VLOOKUP($C31*10&amp;I$1,groupitems!$B:$D,3,FALSE)),"", VLOOKUP($C31*10&amp;I$1,groupitems!$B:$D,3,FALSE))</f>
        <v>辉煌战靴</v>
      </c>
      <c r="J31" t="str">
        <f>IF( ISNA(VLOOKUP($C31*10&amp;J$1,groupitems!$B:$D,3,FALSE)),"", VLOOKUP($C31*10&amp;J$1,groupitems!$B:$D,3,FALSE))</f>
        <v/>
      </c>
      <c r="K31" t="str">
        <f>IF( ISNA(VLOOKUP($C31*10&amp;K$1,groupitems!$B:$D,3,FALSE)),"", VLOOKUP($C31*10&amp;K$1,groupitems!$B:$D,3,FALSE))</f>
        <v/>
      </c>
      <c r="L31" t="str">
        <f>IF( ISNA(VLOOKUP($C31*10&amp;L$1,groupitems!$B:$D,3,FALSE)),"", VLOOKUP($C31*10&amp;L$1,groupitems!$B:$D,3,FALSE))</f>
        <v/>
      </c>
      <c r="M31" t="str">
        <f>IF( ISNA(VLOOKUP($C31*10&amp;M$1,groupitems!$B:$D,3,FALSE)),"", VLOOKUP($C31*10&amp;M$1,groupitems!$B:$D,3,FALSE))</f>
        <v/>
      </c>
      <c r="N31" t="str">
        <f>IF( ISNA(VLOOKUP($C31*10&amp;N$1,groupitems!$B:$D,3,FALSE)),"", VLOOKUP($C31*10&amp;N$1,groupitems!$B:$D,3,FALSE))</f>
        <v/>
      </c>
      <c r="O31" t="str">
        <f>IF( ISNA(VLOOKUP($C31*10&amp;O$1,groupitems!$B:$D,3,FALSE)),"", VLOOKUP($C31*10&amp;O$1,groupitems!$B:$D,3,FALSE))</f>
        <v/>
      </c>
      <c r="P31" t="str">
        <f>IF( ISNA(VLOOKUP($C31*10&amp;P$1,groupitems!$B:$D,3,FALSE)),"", VLOOKUP($C31*10&amp;P$1,groupitems!$B:$D,3,FALSE))</f>
        <v/>
      </c>
      <c r="Q31" t="str">
        <f>IF( ISNA(VLOOKUP($C31*10&amp;Q$1,groupitems!$B:$D,3,FALSE)),"", VLOOKUP($C31*10&amp;Q$1,groupitems!$B:$D,3,FALSE))</f>
        <v/>
      </c>
      <c r="R31" t="str">
        <f>IF( ISNA(VLOOKUP($C31*10&amp;R$1,groupitems!$B:$D,3,FALSE)),"", VLOOKUP($C31*10&amp;R$1,groupitems!$B:$D,3,FALSE))</f>
        <v/>
      </c>
      <c r="S31" t="str">
        <f>IF( ISNA(VLOOKUP($C31*10&amp;S$1,groupitems!$B:$D,3,FALSE)),"", VLOOKUP($C31*10&amp;S$1,groupitems!$B:$D,3,FALSE))</f>
        <v/>
      </c>
      <c r="T31">
        <v>0</v>
      </c>
      <c r="U31">
        <f>groupAttr!C31</f>
        <v>6</v>
      </c>
      <c r="V31">
        <f t="shared" si="1"/>
        <v>6</v>
      </c>
      <c r="W31" t="str">
        <f>groupAttr!B31</f>
        <v>辉煌套装</v>
      </c>
      <c r="X31" t="str">
        <f t="shared" si="2"/>
        <v>辉煌头盔|辉煌项链|辉煌戒指|辉煌护腕|辉煌腰带|辉煌战靴|</v>
      </c>
      <c r="Y31" t="str">
        <f t="shared" si="3"/>
        <v>151/辉煌头盔|151/辉煌项链|151/辉煌戒指|151/辉煌护腕|151/辉煌腰带|151/辉煌战靴|</v>
      </c>
      <c r="Z31" t="str">
        <f t="shared" si="4"/>
        <v>辉煌头盔|辉煌项链|辉煌戒指|辉煌护腕|辉煌腰带|辉煌战靴</v>
      </c>
      <c r="AA31" t="str">
        <f t="shared" si="5"/>
        <v>151/辉煌头盔|151/辉煌项链|151/辉煌戒指|151/辉煌护腕|151/辉煌腰带|151/辉煌战靴</v>
      </c>
      <c r="AB31" t="str">
        <f xml:space="preserve"> CONCATENATE( " ",groupAttr!AS31,"|",groupAttr!AX31,"|",groupAttr!AV31,"|",groupAttr!BC31,"|",groupAttr!BB31,"|",groupAttr!BA31,"|",groupAttr!AW31,"|","0","|",groupAttr!AQ31,"|",groupAttr!AT31,"|",groupAttr!AU31,"|",groupAttr!BD31,"|",groupAttr!AY31,"|","0","|",groupAttr!BE31,"|",groupAttr!BJ31,"|",groupAttr!BF31,"|",groupAttr!BG31,"|",groupAttr!BH31,"|",groupAttr!BI31,"|",groupAttr!BK31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31" t="str">
        <f>groupAttr!D31&amp;"|" &amp;groupAttr!E31&amp;"|" &amp;groupAttr!H31&amp;"|" &amp;groupAttr!J31&amp;"|" &amp;groupAttr!L31&amp;"|" &amp;groupAttr!N31&amp;"|" &amp;groupAttr!P31&amp;"|" &amp;groupAttr!R31&amp;"|" &amp;groupAttr!S31&amp;"|" &amp;groupAttr!T31&amp;"|" &amp;groupAttr!U31&amp;"|" &amp;groupAttr!V31&amp;"|" &amp;groupAttr!F31&amp;"|" &amp;groupAttr!G31&amp;"|" &amp;groupAttr!I31&amp;"|" &amp;groupAttr!K31&amp;"|" &amp;groupAttr!M31&amp;"|" &amp;groupAttr!O31&amp;"|" &amp;groupAttr!Q31&amp;"|0|0|0|0|0|0|0|0|0|0|0|0|0|0|0|0|0|0|0|0|0"</f>
        <v>0|0|0|0|15|15|15|0|0|0|0|0|0|0|0|0|15|15|15|0|0|0|0|0|0|0|0|0|0|0|0|0|0|0|0|0|0|0|0|0</v>
      </c>
      <c r="AD31" t="str">
        <f>groupAttr!W31&amp;"|" &amp;groupAttr!X31&amp;"|" &amp;groupAttr!AA31&amp;"|" &amp;groupAttr!AC31&amp;"|" &amp;groupAttr!AE31&amp;"|" &amp;groupAttr!AG31&amp;"|" &amp;groupAttr!AI31&amp;"|" &amp;groupAttr!AK31&amp;"|" &amp;groupAttr!AL31&amp;"|" &amp;groupAttr!AM31&amp;"|" &amp;groupAttr!AN31&amp;"|" &amp;groupAttr!AO31&amp;"|" &amp;groupAttr!Y31&amp;"|" &amp;groupAttr!Z31&amp;"|" &amp;groupAttr!AB31&amp;"|" &amp;groupAttr!AD31&amp;"|" &amp;groupAttr!AF31&amp;"|" &amp;groupAttr!AH31&amp;"|" &amp;groupAttr!AJ31&amp;"|" &amp;(groupAttr!AP31 + 100)&amp;"|0|0|0|0|0|0|0|0|0|0|0|0|0|0|0|0|0|0|0|0|0"</f>
        <v>0|0|0|0|0|0|0|0|0|0|0|0|0|0|0|0|0|0|0|100|0|0|0|0|0|0|0|0|0|0|0|0|0|0|0|0|0|0|0|0|0</v>
      </c>
    </row>
    <row r="32" spans="1:30" x14ac:dyDescent="0.2">
      <c r="A32" t="str">
        <f t="shared" si="0"/>
        <v>31 3 寒冰套装 寒冰头盔|寒冰项链|寒冰指环|寒冰护腕|寒冰腰带|寒冰战靴  0|0|0|0|0|0|0|0|0|0|0|0|0|0|0|0|0|0|0|0|0|0|0|0|0|0|0|0|0|0|0|0|0|0|0|0|0|0|0|0 10|10|0|0|0|0|0|0|0|0|0|0|0|0|0|0|0|0|0|0|0|0|0|0|0|0|0|0|0|0|0|0|0|0|0|0|0|0|0|0 0|0|0|0|0|0|0|0|0|0|0|0|0|0|0|0|0|0|0|100|0|0|0|0|0|0|0|0|0|0|0|0|0|0|0|0|0|0|0|0|0</v>
      </c>
      <c r="B32">
        <v>31</v>
      </c>
      <c r="C32">
        <f>groupAttr!A32</f>
        <v>110</v>
      </c>
      <c r="D32" t="str">
        <f>IF( ISNA(VLOOKUP($C32*10&amp;D$1,groupitems!$B:$D,3,FALSE)),"", VLOOKUP($C32*10&amp;D$1,groupitems!$B:$D,3,FALSE))</f>
        <v>寒冰头盔</v>
      </c>
      <c r="E32" t="str">
        <f>IF( ISNA(VLOOKUP($C32*10&amp;E$1,groupitems!$B:$D,3,FALSE)),"", VLOOKUP($C32*10&amp;E$1,groupitems!$B:$D,3,FALSE))</f>
        <v>寒冰项链</v>
      </c>
      <c r="F32" t="str">
        <f>IF( ISNA(VLOOKUP($C32*10&amp;F$1,groupitems!$B:$D,3,FALSE)),"", VLOOKUP($C32*10&amp;F$1,groupitems!$B:$D,3,FALSE))</f>
        <v>寒冰指环</v>
      </c>
      <c r="G32" t="str">
        <f>IF( ISNA(VLOOKUP($C32*10&amp;G$1,groupitems!$B:$D,3,FALSE)),"", VLOOKUP($C32*10&amp;G$1,groupitems!$B:$D,3,FALSE))</f>
        <v>寒冰护腕</v>
      </c>
      <c r="H32" t="str">
        <f>IF( ISNA(VLOOKUP($C32*10&amp;H$1,groupitems!$B:$D,3,FALSE)),"", VLOOKUP($C32*10&amp;H$1,groupitems!$B:$D,3,FALSE))</f>
        <v>寒冰腰带</v>
      </c>
      <c r="I32" t="str">
        <f>IF( ISNA(VLOOKUP($C32*10&amp;I$1,groupitems!$B:$D,3,FALSE)),"", VLOOKUP($C32*10&amp;I$1,groupitems!$B:$D,3,FALSE))</f>
        <v>寒冰战靴</v>
      </c>
      <c r="J32" t="str">
        <f>IF( ISNA(VLOOKUP($C32*10&amp;J$1,groupitems!$B:$D,3,FALSE)),"", VLOOKUP($C32*10&amp;J$1,groupitems!$B:$D,3,FALSE))</f>
        <v/>
      </c>
      <c r="K32" t="str">
        <f>IF( ISNA(VLOOKUP($C32*10&amp;K$1,groupitems!$B:$D,3,FALSE)),"", VLOOKUP($C32*10&amp;K$1,groupitems!$B:$D,3,FALSE))</f>
        <v/>
      </c>
      <c r="L32" t="str">
        <f>IF( ISNA(VLOOKUP($C32*10&amp;L$1,groupitems!$B:$D,3,FALSE)),"", VLOOKUP($C32*10&amp;L$1,groupitems!$B:$D,3,FALSE))</f>
        <v/>
      </c>
      <c r="M32" t="str">
        <f>IF( ISNA(VLOOKUP($C32*10&amp;M$1,groupitems!$B:$D,3,FALSE)),"", VLOOKUP($C32*10&amp;M$1,groupitems!$B:$D,3,FALSE))</f>
        <v/>
      </c>
      <c r="N32" t="str">
        <f>IF( ISNA(VLOOKUP($C32*10&amp;N$1,groupitems!$B:$D,3,FALSE)),"", VLOOKUP($C32*10&amp;N$1,groupitems!$B:$D,3,FALSE))</f>
        <v/>
      </c>
      <c r="O32" t="str">
        <f>IF( ISNA(VLOOKUP($C32*10&amp;O$1,groupitems!$B:$D,3,FALSE)),"", VLOOKUP($C32*10&amp;O$1,groupitems!$B:$D,3,FALSE))</f>
        <v/>
      </c>
      <c r="P32" t="str">
        <f>IF( ISNA(VLOOKUP($C32*10&amp;P$1,groupitems!$B:$D,3,FALSE)),"", VLOOKUP($C32*10&amp;P$1,groupitems!$B:$D,3,FALSE))</f>
        <v/>
      </c>
      <c r="Q32" t="str">
        <f>IF( ISNA(VLOOKUP($C32*10&amp;Q$1,groupitems!$B:$D,3,FALSE)),"", VLOOKUP($C32*10&amp;Q$1,groupitems!$B:$D,3,FALSE))</f>
        <v/>
      </c>
      <c r="R32" t="str">
        <f>IF( ISNA(VLOOKUP($C32*10&amp;R$1,groupitems!$B:$D,3,FALSE)),"", VLOOKUP($C32*10&amp;R$1,groupitems!$B:$D,3,FALSE))</f>
        <v/>
      </c>
      <c r="S32" t="str">
        <f>IF( ISNA(VLOOKUP($C32*10&amp;S$1,groupitems!$B:$D,3,FALSE)),"", VLOOKUP($C32*10&amp;S$1,groupitems!$B:$D,3,FALSE))</f>
        <v/>
      </c>
      <c r="T32">
        <v>0</v>
      </c>
      <c r="U32">
        <f>groupAttr!C32</f>
        <v>3</v>
      </c>
      <c r="V32">
        <f t="shared" si="1"/>
        <v>6</v>
      </c>
      <c r="W32" t="str">
        <f>groupAttr!B32</f>
        <v>寒冰套装</v>
      </c>
      <c r="X32" t="str">
        <f t="shared" si="2"/>
        <v>寒冰头盔|寒冰项链|寒冰指环|寒冰护腕|寒冰腰带|寒冰战靴|</v>
      </c>
      <c r="Y32" t="str">
        <f t="shared" si="3"/>
        <v>151/寒冰头盔|151/寒冰项链|151/寒冰指环|151/寒冰护腕|151/寒冰腰带|151/寒冰战靴|</v>
      </c>
      <c r="Z32" t="str">
        <f t="shared" si="4"/>
        <v>寒冰头盔|寒冰项链|寒冰指环|寒冰护腕|寒冰腰带|寒冰战靴</v>
      </c>
      <c r="AA32" t="str">
        <f t="shared" si="5"/>
        <v>151/寒冰头盔|151/寒冰项链|151/寒冰指环|151/寒冰护腕|151/寒冰腰带|151/寒冰战靴</v>
      </c>
      <c r="AB32" t="str">
        <f xml:space="preserve"> CONCATENATE( " ",groupAttr!AS32,"|",groupAttr!AX32,"|",groupAttr!AV32,"|",groupAttr!BC32,"|",groupAttr!BB32,"|",groupAttr!BA32,"|",groupAttr!AW32,"|","0","|",groupAttr!AQ32,"|",groupAttr!AT32,"|",groupAttr!AU32,"|",groupAttr!BD32,"|",groupAttr!AY32,"|","0","|",groupAttr!BE32,"|",groupAttr!BJ32,"|",groupAttr!BF32,"|",groupAttr!BG32,"|",groupAttr!BH32,"|",groupAttr!BI32,"|",groupAttr!BK32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32" t="str">
        <f>groupAttr!D32&amp;"|" &amp;groupAttr!E32&amp;"|" &amp;groupAttr!H32&amp;"|" &amp;groupAttr!J32&amp;"|" &amp;groupAttr!L32&amp;"|" &amp;groupAttr!N32&amp;"|" &amp;groupAttr!P32&amp;"|" &amp;groupAttr!R32&amp;"|" &amp;groupAttr!S32&amp;"|" &amp;groupAttr!T32&amp;"|" &amp;groupAttr!U32&amp;"|" &amp;groupAttr!V32&amp;"|" &amp;groupAttr!F32&amp;"|" &amp;groupAttr!G32&amp;"|" &amp;groupAttr!I32&amp;"|" &amp;groupAttr!K32&amp;"|" &amp;groupAttr!M32&amp;"|" &amp;groupAttr!O32&amp;"|" &amp;groupAttr!Q32&amp;"|0|0|0|0|0|0|0|0|0|0|0|0|0|0|0|0|0|0|0|0|0"</f>
        <v>10|10|0|0|0|0|0|0|0|0|0|0|0|0|0|0|0|0|0|0|0|0|0|0|0|0|0|0|0|0|0|0|0|0|0|0|0|0|0|0</v>
      </c>
      <c r="AD32" t="str">
        <f>groupAttr!W32&amp;"|" &amp;groupAttr!X32&amp;"|" &amp;groupAttr!AA32&amp;"|" &amp;groupAttr!AC32&amp;"|" &amp;groupAttr!AE32&amp;"|" &amp;groupAttr!AG32&amp;"|" &amp;groupAttr!AI32&amp;"|" &amp;groupAttr!AK32&amp;"|" &amp;groupAttr!AL32&amp;"|" &amp;groupAttr!AM32&amp;"|" &amp;groupAttr!AN32&amp;"|" &amp;groupAttr!AO32&amp;"|" &amp;groupAttr!Y32&amp;"|" &amp;groupAttr!Z32&amp;"|" &amp;groupAttr!AB32&amp;"|" &amp;groupAttr!AD32&amp;"|" &amp;groupAttr!AF32&amp;"|" &amp;groupAttr!AH32&amp;"|" &amp;groupAttr!AJ32&amp;"|" &amp;(groupAttr!AP32 + 100)&amp;"|0|0|0|0|0|0|0|0|0|0|0|0|0|0|0|0|0|0|0|0|0"</f>
        <v>0|0|0|0|0|0|0|0|0|0|0|0|0|0|0|0|0|0|0|100|0|0|0|0|0|0|0|0|0|0|0|0|0|0|0|0|0|0|0|0|0</v>
      </c>
    </row>
    <row r="33" spans="1:30" x14ac:dyDescent="0.2">
      <c r="A33" t="str">
        <f t="shared" si="0"/>
        <v>32 4 寒冰套装 寒冰头盔|寒冰项链|寒冰指环|寒冰护腕|寒冰腰带|寒冰战靴  0|0|0|0|0|0|0|0|0|0|0|0|0|0|0|0|0|0|0|0|0|0|0|0|0|0|0|0|0|0|0|0|0|0|0|0|0|0|0|0 12|12|0|0|0|0|0|0|0|0|0|0|0|0|0|0|0|0|0|0|0|0|0|0|0|0|0|0|0|0|0|0|0|0|0|0|0|0|0|0 0|0|0|0|0|0|0|0|0|0|0|0|0|0|0|0|0|0|0|100|0|0|0|0|0|0|0|0|0|0|0|0|0|0|0|0|0|0|0|0|0</v>
      </c>
      <c r="B33">
        <v>32</v>
      </c>
      <c r="C33">
        <f>groupAttr!A33</f>
        <v>110</v>
      </c>
      <c r="D33" t="str">
        <f>IF( ISNA(VLOOKUP($C33*10&amp;D$1,groupitems!$B:$D,3,FALSE)),"", VLOOKUP($C33*10&amp;D$1,groupitems!$B:$D,3,FALSE))</f>
        <v>寒冰头盔</v>
      </c>
      <c r="E33" t="str">
        <f>IF( ISNA(VLOOKUP($C33*10&amp;E$1,groupitems!$B:$D,3,FALSE)),"", VLOOKUP($C33*10&amp;E$1,groupitems!$B:$D,3,FALSE))</f>
        <v>寒冰项链</v>
      </c>
      <c r="F33" t="str">
        <f>IF( ISNA(VLOOKUP($C33*10&amp;F$1,groupitems!$B:$D,3,FALSE)),"", VLOOKUP($C33*10&amp;F$1,groupitems!$B:$D,3,FALSE))</f>
        <v>寒冰指环</v>
      </c>
      <c r="G33" t="str">
        <f>IF( ISNA(VLOOKUP($C33*10&amp;G$1,groupitems!$B:$D,3,FALSE)),"", VLOOKUP($C33*10&amp;G$1,groupitems!$B:$D,3,FALSE))</f>
        <v>寒冰护腕</v>
      </c>
      <c r="H33" t="str">
        <f>IF( ISNA(VLOOKUP($C33*10&amp;H$1,groupitems!$B:$D,3,FALSE)),"", VLOOKUP($C33*10&amp;H$1,groupitems!$B:$D,3,FALSE))</f>
        <v>寒冰腰带</v>
      </c>
      <c r="I33" t="str">
        <f>IF( ISNA(VLOOKUP($C33*10&amp;I$1,groupitems!$B:$D,3,FALSE)),"", VLOOKUP($C33*10&amp;I$1,groupitems!$B:$D,3,FALSE))</f>
        <v>寒冰战靴</v>
      </c>
      <c r="J33" t="str">
        <f>IF( ISNA(VLOOKUP($C33*10&amp;J$1,groupitems!$B:$D,3,FALSE)),"", VLOOKUP($C33*10&amp;J$1,groupitems!$B:$D,3,FALSE))</f>
        <v/>
      </c>
      <c r="K33" t="str">
        <f>IF( ISNA(VLOOKUP($C33*10&amp;K$1,groupitems!$B:$D,3,FALSE)),"", VLOOKUP($C33*10&amp;K$1,groupitems!$B:$D,3,FALSE))</f>
        <v/>
      </c>
      <c r="L33" t="str">
        <f>IF( ISNA(VLOOKUP($C33*10&amp;L$1,groupitems!$B:$D,3,FALSE)),"", VLOOKUP($C33*10&amp;L$1,groupitems!$B:$D,3,FALSE))</f>
        <v/>
      </c>
      <c r="M33" t="str">
        <f>IF( ISNA(VLOOKUP($C33*10&amp;M$1,groupitems!$B:$D,3,FALSE)),"", VLOOKUP($C33*10&amp;M$1,groupitems!$B:$D,3,FALSE))</f>
        <v/>
      </c>
      <c r="N33" t="str">
        <f>IF( ISNA(VLOOKUP($C33*10&amp;N$1,groupitems!$B:$D,3,FALSE)),"", VLOOKUP($C33*10&amp;N$1,groupitems!$B:$D,3,FALSE))</f>
        <v/>
      </c>
      <c r="O33" t="str">
        <f>IF( ISNA(VLOOKUP($C33*10&amp;O$1,groupitems!$B:$D,3,FALSE)),"", VLOOKUP($C33*10&amp;O$1,groupitems!$B:$D,3,FALSE))</f>
        <v/>
      </c>
      <c r="P33" t="str">
        <f>IF( ISNA(VLOOKUP($C33*10&amp;P$1,groupitems!$B:$D,3,FALSE)),"", VLOOKUP($C33*10&amp;P$1,groupitems!$B:$D,3,FALSE))</f>
        <v/>
      </c>
      <c r="Q33" t="str">
        <f>IF( ISNA(VLOOKUP($C33*10&amp;Q$1,groupitems!$B:$D,3,FALSE)),"", VLOOKUP($C33*10&amp;Q$1,groupitems!$B:$D,3,FALSE))</f>
        <v/>
      </c>
      <c r="R33" t="str">
        <f>IF( ISNA(VLOOKUP($C33*10&amp;R$1,groupitems!$B:$D,3,FALSE)),"", VLOOKUP($C33*10&amp;R$1,groupitems!$B:$D,3,FALSE))</f>
        <v/>
      </c>
      <c r="S33" t="str">
        <f>IF( ISNA(VLOOKUP($C33*10&amp;S$1,groupitems!$B:$D,3,FALSE)),"", VLOOKUP($C33*10&amp;S$1,groupitems!$B:$D,3,FALSE))</f>
        <v/>
      </c>
      <c r="T33">
        <v>0</v>
      </c>
      <c r="U33">
        <f>groupAttr!C33</f>
        <v>4</v>
      </c>
      <c r="V33">
        <f t="shared" si="1"/>
        <v>6</v>
      </c>
      <c r="W33" t="str">
        <f>groupAttr!B33</f>
        <v>寒冰套装</v>
      </c>
      <c r="X33" t="str">
        <f t="shared" si="2"/>
        <v>寒冰头盔|寒冰项链|寒冰指环|寒冰护腕|寒冰腰带|寒冰战靴|</v>
      </c>
      <c r="Y33" t="str">
        <f t="shared" si="3"/>
        <v>151/寒冰头盔|151/寒冰项链|151/寒冰指环|151/寒冰护腕|151/寒冰腰带|151/寒冰战靴|</v>
      </c>
      <c r="Z33" t="str">
        <f t="shared" si="4"/>
        <v>寒冰头盔|寒冰项链|寒冰指环|寒冰护腕|寒冰腰带|寒冰战靴</v>
      </c>
      <c r="AA33" t="str">
        <f t="shared" si="5"/>
        <v>151/寒冰头盔|151/寒冰项链|151/寒冰指环|151/寒冰护腕|151/寒冰腰带|151/寒冰战靴</v>
      </c>
      <c r="AB33" t="str">
        <f xml:space="preserve"> CONCATENATE( " ",groupAttr!AS33,"|",groupAttr!AX33,"|",groupAttr!AV33,"|",groupAttr!BC33,"|",groupAttr!BB33,"|",groupAttr!BA33,"|",groupAttr!AW33,"|","0","|",groupAttr!AQ33,"|",groupAttr!AT33,"|",groupAttr!AU33,"|",groupAttr!BD33,"|",groupAttr!AY33,"|","0","|",groupAttr!BE33,"|",groupAttr!BJ33,"|",groupAttr!BF33,"|",groupAttr!BG33,"|",groupAttr!BH33,"|",groupAttr!BI33,"|",groupAttr!BK33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33" t="str">
        <f>groupAttr!D33&amp;"|" &amp;groupAttr!E33&amp;"|" &amp;groupAttr!H33&amp;"|" &amp;groupAttr!J33&amp;"|" &amp;groupAttr!L33&amp;"|" &amp;groupAttr!N33&amp;"|" &amp;groupAttr!P33&amp;"|" &amp;groupAttr!R33&amp;"|" &amp;groupAttr!S33&amp;"|" &amp;groupAttr!T33&amp;"|" &amp;groupAttr!U33&amp;"|" &amp;groupAttr!V33&amp;"|" &amp;groupAttr!F33&amp;"|" &amp;groupAttr!G33&amp;"|" &amp;groupAttr!I33&amp;"|" &amp;groupAttr!K33&amp;"|" &amp;groupAttr!M33&amp;"|" &amp;groupAttr!O33&amp;"|" &amp;groupAttr!Q33&amp;"|0|0|0|0|0|0|0|0|0|0|0|0|0|0|0|0|0|0|0|0|0"</f>
        <v>12|12|0|0|0|0|0|0|0|0|0|0|0|0|0|0|0|0|0|0|0|0|0|0|0|0|0|0|0|0|0|0|0|0|0|0|0|0|0|0</v>
      </c>
      <c r="AD33" t="str">
        <f>groupAttr!W33&amp;"|" &amp;groupAttr!X33&amp;"|" &amp;groupAttr!AA33&amp;"|" &amp;groupAttr!AC33&amp;"|" &amp;groupAttr!AE33&amp;"|" &amp;groupAttr!AG33&amp;"|" &amp;groupAttr!AI33&amp;"|" &amp;groupAttr!AK33&amp;"|" &amp;groupAttr!AL33&amp;"|" &amp;groupAttr!AM33&amp;"|" &amp;groupAttr!AN33&amp;"|" &amp;groupAttr!AO33&amp;"|" &amp;groupAttr!Y33&amp;"|" &amp;groupAttr!Z33&amp;"|" &amp;groupAttr!AB33&amp;"|" &amp;groupAttr!AD33&amp;"|" &amp;groupAttr!AF33&amp;"|" &amp;groupAttr!AH33&amp;"|" &amp;groupAttr!AJ33&amp;"|" &amp;(groupAttr!AP33 + 100)&amp;"|0|0|0|0|0|0|0|0|0|0|0|0|0|0|0|0|0|0|0|0|0"</f>
        <v>0|0|0|0|0|0|0|0|0|0|0|0|0|0|0|0|0|0|0|100|0|0|0|0|0|0|0|0|0|0|0|0|0|0|0|0|0|0|0|0|0</v>
      </c>
    </row>
    <row r="34" spans="1:30" x14ac:dyDescent="0.2">
      <c r="A34" t="str">
        <f t="shared" si="0"/>
        <v>33 6 寒冰套装 寒冰头盔|寒冰项链|寒冰指环|寒冰护腕|寒冰腰带|寒冰战靴  0|0|0|0|0|0|0|0|0|0|0|0|0|0|0|0|0|0|0|0|0|0|0|0|0|0|0|0|0|0|0|0|0|0|0|0|0|0|0|0 18|18|0|0|0|0|0|0|0|0|0|0|0|0|0|0|0|0|0|0|0|0|0|0|0|0|0|0|0|0|0|0|0|0|0|0|0|0|0|0 0|0|0|0|0|0|0|0|0|0|0|0|0|0|0|0|0|0|0|100|0|0|0|0|0|0|0|0|0|0|0|0|0|0|0|0|0|0|0|0|0</v>
      </c>
      <c r="B34">
        <v>33</v>
      </c>
      <c r="C34">
        <f>groupAttr!A34</f>
        <v>110</v>
      </c>
      <c r="D34" t="str">
        <f>IF( ISNA(VLOOKUP($C34*10&amp;D$1,groupitems!$B:$D,3,FALSE)),"", VLOOKUP($C34*10&amp;D$1,groupitems!$B:$D,3,FALSE))</f>
        <v>寒冰头盔</v>
      </c>
      <c r="E34" t="str">
        <f>IF( ISNA(VLOOKUP($C34*10&amp;E$1,groupitems!$B:$D,3,FALSE)),"", VLOOKUP($C34*10&amp;E$1,groupitems!$B:$D,3,FALSE))</f>
        <v>寒冰项链</v>
      </c>
      <c r="F34" t="str">
        <f>IF( ISNA(VLOOKUP($C34*10&amp;F$1,groupitems!$B:$D,3,FALSE)),"", VLOOKUP($C34*10&amp;F$1,groupitems!$B:$D,3,FALSE))</f>
        <v>寒冰指环</v>
      </c>
      <c r="G34" t="str">
        <f>IF( ISNA(VLOOKUP($C34*10&amp;G$1,groupitems!$B:$D,3,FALSE)),"", VLOOKUP($C34*10&amp;G$1,groupitems!$B:$D,3,FALSE))</f>
        <v>寒冰护腕</v>
      </c>
      <c r="H34" t="str">
        <f>IF( ISNA(VLOOKUP($C34*10&amp;H$1,groupitems!$B:$D,3,FALSE)),"", VLOOKUP($C34*10&amp;H$1,groupitems!$B:$D,3,FALSE))</f>
        <v>寒冰腰带</v>
      </c>
      <c r="I34" t="str">
        <f>IF( ISNA(VLOOKUP($C34*10&amp;I$1,groupitems!$B:$D,3,FALSE)),"", VLOOKUP($C34*10&amp;I$1,groupitems!$B:$D,3,FALSE))</f>
        <v>寒冰战靴</v>
      </c>
      <c r="J34" t="str">
        <f>IF( ISNA(VLOOKUP($C34*10&amp;J$1,groupitems!$B:$D,3,FALSE)),"", VLOOKUP($C34*10&amp;J$1,groupitems!$B:$D,3,FALSE))</f>
        <v/>
      </c>
      <c r="K34" t="str">
        <f>IF( ISNA(VLOOKUP($C34*10&amp;K$1,groupitems!$B:$D,3,FALSE)),"", VLOOKUP($C34*10&amp;K$1,groupitems!$B:$D,3,FALSE))</f>
        <v/>
      </c>
      <c r="L34" t="str">
        <f>IF( ISNA(VLOOKUP($C34*10&amp;L$1,groupitems!$B:$D,3,FALSE)),"", VLOOKUP($C34*10&amp;L$1,groupitems!$B:$D,3,FALSE))</f>
        <v/>
      </c>
      <c r="M34" t="str">
        <f>IF( ISNA(VLOOKUP($C34*10&amp;M$1,groupitems!$B:$D,3,FALSE)),"", VLOOKUP($C34*10&amp;M$1,groupitems!$B:$D,3,FALSE))</f>
        <v/>
      </c>
      <c r="N34" t="str">
        <f>IF( ISNA(VLOOKUP($C34*10&amp;N$1,groupitems!$B:$D,3,FALSE)),"", VLOOKUP($C34*10&amp;N$1,groupitems!$B:$D,3,FALSE))</f>
        <v/>
      </c>
      <c r="O34" t="str">
        <f>IF( ISNA(VLOOKUP($C34*10&amp;O$1,groupitems!$B:$D,3,FALSE)),"", VLOOKUP($C34*10&amp;O$1,groupitems!$B:$D,3,FALSE))</f>
        <v/>
      </c>
      <c r="P34" t="str">
        <f>IF( ISNA(VLOOKUP($C34*10&amp;P$1,groupitems!$B:$D,3,FALSE)),"", VLOOKUP($C34*10&amp;P$1,groupitems!$B:$D,3,FALSE))</f>
        <v/>
      </c>
      <c r="Q34" t="str">
        <f>IF( ISNA(VLOOKUP($C34*10&amp;Q$1,groupitems!$B:$D,3,FALSE)),"", VLOOKUP($C34*10&amp;Q$1,groupitems!$B:$D,3,FALSE))</f>
        <v/>
      </c>
      <c r="R34" t="str">
        <f>IF( ISNA(VLOOKUP($C34*10&amp;R$1,groupitems!$B:$D,3,FALSE)),"", VLOOKUP($C34*10&amp;R$1,groupitems!$B:$D,3,FALSE))</f>
        <v/>
      </c>
      <c r="S34" t="str">
        <f>IF( ISNA(VLOOKUP($C34*10&amp;S$1,groupitems!$B:$D,3,FALSE)),"", VLOOKUP($C34*10&amp;S$1,groupitems!$B:$D,3,FALSE))</f>
        <v/>
      </c>
      <c r="T34">
        <v>0</v>
      </c>
      <c r="U34">
        <f>groupAttr!C34</f>
        <v>6</v>
      </c>
      <c r="V34">
        <f t="shared" si="1"/>
        <v>6</v>
      </c>
      <c r="W34" t="str">
        <f>groupAttr!B34</f>
        <v>寒冰套装</v>
      </c>
      <c r="X34" t="str">
        <f t="shared" si="2"/>
        <v>寒冰头盔|寒冰项链|寒冰指环|寒冰护腕|寒冰腰带|寒冰战靴|</v>
      </c>
      <c r="Y34" t="str">
        <f t="shared" si="3"/>
        <v>151/寒冰头盔|151/寒冰项链|151/寒冰指环|151/寒冰护腕|151/寒冰腰带|151/寒冰战靴|</v>
      </c>
      <c r="Z34" t="str">
        <f t="shared" si="4"/>
        <v>寒冰头盔|寒冰项链|寒冰指环|寒冰护腕|寒冰腰带|寒冰战靴</v>
      </c>
      <c r="AA34" t="str">
        <f t="shared" si="5"/>
        <v>151/寒冰头盔|151/寒冰项链|151/寒冰指环|151/寒冰护腕|151/寒冰腰带|151/寒冰战靴</v>
      </c>
      <c r="AB34" t="str">
        <f xml:space="preserve"> CONCATENATE( " ",groupAttr!AS34,"|",groupAttr!AX34,"|",groupAttr!AV34,"|",groupAttr!BC34,"|",groupAttr!BB34,"|",groupAttr!BA34,"|",groupAttr!AW34,"|","0","|",groupAttr!AQ34,"|",groupAttr!AT34,"|",groupAttr!AU34,"|",groupAttr!BD34,"|",groupAttr!AY34,"|","0","|",groupAttr!BE34,"|",groupAttr!BJ34,"|",groupAttr!BF34,"|",groupAttr!BG34,"|",groupAttr!BH34,"|",groupAttr!BI34,"|",groupAttr!BK34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34" t="str">
        <f>groupAttr!D34&amp;"|" &amp;groupAttr!E34&amp;"|" &amp;groupAttr!H34&amp;"|" &amp;groupAttr!J34&amp;"|" &amp;groupAttr!L34&amp;"|" &amp;groupAttr!N34&amp;"|" &amp;groupAttr!P34&amp;"|" &amp;groupAttr!R34&amp;"|" &amp;groupAttr!S34&amp;"|" &amp;groupAttr!T34&amp;"|" &amp;groupAttr!U34&amp;"|" &amp;groupAttr!V34&amp;"|" &amp;groupAttr!F34&amp;"|" &amp;groupAttr!G34&amp;"|" &amp;groupAttr!I34&amp;"|" &amp;groupAttr!K34&amp;"|" &amp;groupAttr!M34&amp;"|" &amp;groupAttr!O34&amp;"|" &amp;groupAttr!Q34&amp;"|0|0|0|0|0|0|0|0|0|0|0|0|0|0|0|0|0|0|0|0|0"</f>
        <v>18|18|0|0|0|0|0|0|0|0|0|0|0|0|0|0|0|0|0|0|0|0|0|0|0|0|0|0|0|0|0|0|0|0|0|0|0|0|0|0</v>
      </c>
      <c r="AD34" t="str">
        <f>groupAttr!W34&amp;"|" &amp;groupAttr!X34&amp;"|" &amp;groupAttr!AA34&amp;"|" &amp;groupAttr!AC34&amp;"|" &amp;groupAttr!AE34&amp;"|" &amp;groupAttr!AG34&amp;"|" &amp;groupAttr!AI34&amp;"|" &amp;groupAttr!AK34&amp;"|" &amp;groupAttr!AL34&amp;"|" &amp;groupAttr!AM34&amp;"|" &amp;groupAttr!AN34&amp;"|" &amp;groupAttr!AO34&amp;"|" &amp;groupAttr!Y34&amp;"|" &amp;groupAttr!Z34&amp;"|" &amp;groupAttr!AB34&amp;"|" &amp;groupAttr!AD34&amp;"|" &amp;groupAttr!AF34&amp;"|" &amp;groupAttr!AH34&amp;"|" &amp;groupAttr!AJ34&amp;"|" &amp;(groupAttr!AP34 + 100)&amp;"|0|0|0|0|0|0|0|0|0|0|0|0|0|0|0|0|0|0|0|0|0"</f>
        <v>0|0|0|0|0|0|0|0|0|0|0|0|0|0|0|0|0|0|0|100|0|0|0|0|0|0|0|0|0|0|0|0|0|0|0|0|0|0|0|0|0</v>
      </c>
    </row>
    <row r="35" spans="1:30" x14ac:dyDescent="0.2">
      <c r="A35" t="str">
        <f t="shared" si="0"/>
        <v>34 3 轩辕套装 轩辕头盔|轩辕项链|轩辕戒指|轩辕护腕|轩辕腰带|轩辕战靴  0|0|0|0|0|0|0|0|0|0|0|0|0|0|0|0|0|0|0|0|0|0|0|0|0|0|0|0|0|0|0|0|0|0|0|0|0|0|0|0 6|6|0|0|0|0|0|0|0|0|0|0|0|0|0|0|0|0|0|0|0|0|0|0|0|0|0|0|0|0|0|0|0|0|0|0|0|0|0|0 0|0|0|0|30|30|30|0|0|0|0|0|0|0|0|0|30|30|30|100|0|0|0|0|0|0|0|0|0|0|0|0|0|0|0|0|0|0|0|0|0</v>
      </c>
      <c r="B35">
        <v>34</v>
      </c>
      <c r="C35">
        <f>groupAttr!A35</f>
        <v>111</v>
      </c>
      <c r="D35" t="str">
        <f>IF( ISNA(VLOOKUP($C35*10&amp;D$1,groupitems!$B:$D,3,FALSE)),"", VLOOKUP($C35*10&amp;D$1,groupitems!$B:$D,3,FALSE))</f>
        <v>轩辕头盔</v>
      </c>
      <c r="E35" t="str">
        <f>IF( ISNA(VLOOKUP($C35*10&amp;E$1,groupitems!$B:$D,3,FALSE)),"", VLOOKUP($C35*10&amp;E$1,groupitems!$B:$D,3,FALSE))</f>
        <v>轩辕项链</v>
      </c>
      <c r="F35" t="str">
        <f>IF( ISNA(VLOOKUP($C35*10&amp;F$1,groupitems!$B:$D,3,FALSE)),"", VLOOKUP($C35*10&amp;F$1,groupitems!$B:$D,3,FALSE))</f>
        <v>轩辕戒指</v>
      </c>
      <c r="G35" t="str">
        <f>IF( ISNA(VLOOKUP($C35*10&amp;G$1,groupitems!$B:$D,3,FALSE)),"", VLOOKUP($C35*10&amp;G$1,groupitems!$B:$D,3,FALSE))</f>
        <v>轩辕护腕</v>
      </c>
      <c r="H35" t="str">
        <f>IF( ISNA(VLOOKUP($C35*10&amp;H$1,groupitems!$B:$D,3,FALSE)),"", VLOOKUP($C35*10&amp;H$1,groupitems!$B:$D,3,FALSE))</f>
        <v>轩辕腰带</v>
      </c>
      <c r="I35" t="str">
        <f>IF( ISNA(VLOOKUP($C35*10&amp;I$1,groupitems!$B:$D,3,FALSE)),"", VLOOKUP($C35*10&amp;I$1,groupitems!$B:$D,3,FALSE))</f>
        <v>轩辕战靴</v>
      </c>
      <c r="J35" t="str">
        <f>IF( ISNA(VLOOKUP($C35*10&amp;J$1,groupitems!$B:$D,3,FALSE)),"", VLOOKUP($C35*10&amp;J$1,groupitems!$B:$D,3,FALSE))</f>
        <v/>
      </c>
      <c r="K35" t="str">
        <f>IF( ISNA(VLOOKUP($C35*10&amp;K$1,groupitems!$B:$D,3,FALSE)),"", VLOOKUP($C35*10&amp;K$1,groupitems!$B:$D,3,FALSE))</f>
        <v/>
      </c>
      <c r="L35" t="str">
        <f>IF( ISNA(VLOOKUP($C35*10&amp;L$1,groupitems!$B:$D,3,FALSE)),"", VLOOKUP($C35*10&amp;L$1,groupitems!$B:$D,3,FALSE))</f>
        <v/>
      </c>
      <c r="M35" t="str">
        <f>IF( ISNA(VLOOKUP($C35*10&amp;M$1,groupitems!$B:$D,3,FALSE)),"", VLOOKUP($C35*10&amp;M$1,groupitems!$B:$D,3,FALSE))</f>
        <v/>
      </c>
      <c r="N35" t="str">
        <f>IF( ISNA(VLOOKUP($C35*10&amp;N$1,groupitems!$B:$D,3,FALSE)),"", VLOOKUP($C35*10&amp;N$1,groupitems!$B:$D,3,FALSE))</f>
        <v/>
      </c>
      <c r="O35" t="str">
        <f>IF( ISNA(VLOOKUP($C35*10&amp;O$1,groupitems!$B:$D,3,FALSE)),"", VLOOKUP($C35*10&amp;O$1,groupitems!$B:$D,3,FALSE))</f>
        <v/>
      </c>
      <c r="P35" t="str">
        <f>IF( ISNA(VLOOKUP($C35*10&amp;P$1,groupitems!$B:$D,3,FALSE)),"", VLOOKUP($C35*10&amp;P$1,groupitems!$B:$D,3,FALSE))</f>
        <v/>
      </c>
      <c r="Q35" t="str">
        <f>IF( ISNA(VLOOKUP($C35*10&amp;Q$1,groupitems!$B:$D,3,FALSE)),"", VLOOKUP($C35*10&amp;Q$1,groupitems!$B:$D,3,FALSE))</f>
        <v/>
      </c>
      <c r="R35" t="str">
        <f>IF( ISNA(VLOOKUP($C35*10&amp;R$1,groupitems!$B:$D,3,FALSE)),"", VLOOKUP($C35*10&amp;R$1,groupitems!$B:$D,3,FALSE))</f>
        <v/>
      </c>
      <c r="S35" t="str">
        <f>IF( ISNA(VLOOKUP($C35*10&amp;S$1,groupitems!$B:$D,3,FALSE)),"", VLOOKUP($C35*10&amp;S$1,groupitems!$B:$D,3,FALSE))</f>
        <v/>
      </c>
      <c r="T35">
        <v>0</v>
      </c>
      <c r="U35">
        <f>groupAttr!C35</f>
        <v>3</v>
      </c>
      <c r="V35">
        <f t="shared" si="1"/>
        <v>6</v>
      </c>
      <c r="W35" t="str">
        <f>groupAttr!B35</f>
        <v>轩辕套装</v>
      </c>
      <c r="X35" t="str">
        <f t="shared" si="2"/>
        <v>轩辕头盔|轩辕项链|轩辕戒指|轩辕护腕|轩辕腰带|轩辕战靴|</v>
      </c>
      <c r="Y35" t="str">
        <f t="shared" si="3"/>
        <v>151/轩辕头盔|151/轩辕项链|151/轩辕戒指|151/轩辕护腕|151/轩辕腰带|151/轩辕战靴|</v>
      </c>
      <c r="Z35" t="str">
        <f t="shared" si="4"/>
        <v>轩辕头盔|轩辕项链|轩辕戒指|轩辕护腕|轩辕腰带|轩辕战靴</v>
      </c>
      <c r="AA35" t="str">
        <f t="shared" si="5"/>
        <v>151/轩辕头盔|151/轩辕项链|151/轩辕戒指|151/轩辕护腕|151/轩辕腰带|151/轩辕战靴</v>
      </c>
      <c r="AB35" t="str">
        <f xml:space="preserve"> CONCATENATE( " ",groupAttr!AS35,"|",groupAttr!AX35,"|",groupAttr!AV35,"|",groupAttr!BC35,"|",groupAttr!BB35,"|",groupAttr!BA35,"|",groupAttr!AW35,"|","0","|",groupAttr!AQ35,"|",groupAttr!AT35,"|",groupAttr!AU35,"|",groupAttr!BD35,"|",groupAttr!AY35,"|","0","|",groupAttr!BE35,"|",groupAttr!BJ35,"|",groupAttr!BF35,"|",groupAttr!BG35,"|",groupAttr!BH35,"|",groupAttr!BI35,"|",groupAttr!BK35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35" t="str">
        <f>groupAttr!D35&amp;"|" &amp;groupAttr!E35&amp;"|" &amp;groupAttr!H35&amp;"|" &amp;groupAttr!J35&amp;"|" &amp;groupAttr!L35&amp;"|" &amp;groupAttr!N35&amp;"|" &amp;groupAttr!P35&amp;"|" &amp;groupAttr!R35&amp;"|" &amp;groupAttr!S35&amp;"|" &amp;groupAttr!T35&amp;"|" &amp;groupAttr!U35&amp;"|" &amp;groupAttr!V35&amp;"|" &amp;groupAttr!F35&amp;"|" &amp;groupAttr!G35&amp;"|" &amp;groupAttr!I35&amp;"|" &amp;groupAttr!K35&amp;"|" &amp;groupAttr!M35&amp;"|" &amp;groupAttr!O35&amp;"|" &amp;groupAttr!Q35&amp;"|0|0|0|0|0|0|0|0|0|0|0|0|0|0|0|0|0|0|0|0|0"</f>
        <v>6|6|0|0|0|0|0|0|0|0|0|0|0|0|0|0|0|0|0|0|0|0|0|0|0|0|0|0|0|0|0|0|0|0|0|0|0|0|0|0</v>
      </c>
      <c r="AD35" t="str">
        <f>groupAttr!W35&amp;"|" &amp;groupAttr!X35&amp;"|" &amp;groupAttr!AA35&amp;"|" &amp;groupAttr!AC35&amp;"|" &amp;groupAttr!AE35&amp;"|" &amp;groupAttr!AG35&amp;"|" &amp;groupAttr!AI35&amp;"|" &amp;groupAttr!AK35&amp;"|" &amp;groupAttr!AL35&amp;"|" &amp;groupAttr!AM35&amp;"|" &amp;groupAttr!AN35&amp;"|" &amp;groupAttr!AO35&amp;"|" &amp;groupAttr!Y35&amp;"|" &amp;groupAttr!Z35&amp;"|" &amp;groupAttr!AB35&amp;"|" &amp;groupAttr!AD35&amp;"|" &amp;groupAttr!AF35&amp;"|" &amp;groupAttr!AH35&amp;"|" &amp;groupAttr!AJ35&amp;"|" &amp;(groupAttr!AP35 + 100)&amp;"|0|0|0|0|0|0|0|0|0|0|0|0|0|0|0|0|0|0|0|0|0"</f>
        <v>0|0|0|0|30|30|30|0|0|0|0|0|0|0|0|0|30|30|30|100|0|0|0|0|0|0|0|0|0|0|0|0|0|0|0|0|0|0|0|0|0</v>
      </c>
    </row>
    <row r="36" spans="1:30" x14ac:dyDescent="0.2">
      <c r="A36" t="str">
        <f t="shared" si="0"/>
        <v>35 4 轩辕套装 轩辕头盔|轩辕项链|轩辕戒指|轩辕护腕|轩辕腰带|轩辕战靴  0|0|0|0|0|0|0|0|0|1|0|0|0|0|0|0|0|0|0|0|0|0|0|0|0|0|0|0|0|0|0|0|0|0|0|0|0|0|0|0 0|0|0|0|0|0|0|0|0|0|0|0|0|0|0|0|0|0|0|0|0|0|0|0|0|0|0|0|0|0|0|0|0|0|0|0|0|0|0|0 0|0|0|0|0|0|0|0|0|0|0|0|0|0|0|0|0|0|0|100|0|0|0|0|0|0|0|0|0|0|0|0|0|0|0|0|0|0|0|0|0</v>
      </c>
      <c r="B36">
        <v>35</v>
      </c>
      <c r="C36">
        <f>groupAttr!A36</f>
        <v>111</v>
      </c>
      <c r="D36" t="str">
        <f>IF( ISNA(VLOOKUP($C36*10&amp;D$1,groupitems!$B:$D,3,FALSE)),"", VLOOKUP($C36*10&amp;D$1,groupitems!$B:$D,3,FALSE))</f>
        <v>轩辕头盔</v>
      </c>
      <c r="E36" t="str">
        <f>IF( ISNA(VLOOKUP($C36*10&amp;E$1,groupitems!$B:$D,3,FALSE)),"", VLOOKUP($C36*10&amp;E$1,groupitems!$B:$D,3,FALSE))</f>
        <v>轩辕项链</v>
      </c>
      <c r="F36" t="str">
        <f>IF( ISNA(VLOOKUP($C36*10&amp;F$1,groupitems!$B:$D,3,FALSE)),"", VLOOKUP($C36*10&amp;F$1,groupitems!$B:$D,3,FALSE))</f>
        <v>轩辕戒指</v>
      </c>
      <c r="G36" t="str">
        <f>IF( ISNA(VLOOKUP($C36*10&amp;G$1,groupitems!$B:$D,3,FALSE)),"", VLOOKUP($C36*10&amp;G$1,groupitems!$B:$D,3,FALSE))</f>
        <v>轩辕护腕</v>
      </c>
      <c r="H36" t="str">
        <f>IF( ISNA(VLOOKUP($C36*10&amp;H$1,groupitems!$B:$D,3,FALSE)),"", VLOOKUP($C36*10&amp;H$1,groupitems!$B:$D,3,FALSE))</f>
        <v>轩辕腰带</v>
      </c>
      <c r="I36" t="str">
        <f>IF( ISNA(VLOOKUP($C36*10&amp;I$1,groupitems!$B:$D,3,FALSE)),"", VLOOKUP($C36*10&amp;I$1,groupitems!$B:$D,3,FALSE))</f>
        <v>轩辕战靴</v>
      </c>
      <c r="J36" t="str">
        <f>IF( ISNA(VLOOKUP($C36*10&amp;J$1,groupitems!$B:$D,3,FALSE)),"", VLOOKUP($C36*10&amp;J$1,groupitems!$B:$D,3,FALSE))</f>
        <v/>
      </c>
      <c r="K36" t="str">
        <f>IF( ISNA(VLOOKUP($C36*10&amp;K$1,groupitems!$B:$D,3,FALSE)),"", VLOOKUP($C36*10&amp;K$1,groupitems!$B:$D,3,FALSE))</f>
        <v/>
      </c>
      <c r="L36" t="str">
        <f>IF( ISNA(VLOOKUP($C36*10&amp;L$1,groupitems!$B:$D,3,FALSE)),"", VLOOKUP($C36*10&amp;L$1,groupitems!$B:$D,3,FALSE))</f>
        <v/>
      </c>
      <c r="M36" t="str">
        <f>IF( ISNA(VLOOKUP($C36*10&amp;M$1,groupitems!$B:$D,3,FALSE)),"", VLOOKUP($C36*10&amp;M$1,groupitems!$B:$D,3,FALSE))</f>
        <v/>
      </c>
      <c r="N36" t="str">
        <f>IF( ISNA(VLOOKUP($C36*10&amp;N$1,groupitems!$B:$D,3,FALSE)),"", VLOOKUP($C36*10&amp;N$1,groupitems!$B:$D,3,FALSE))</f>
        <v/>
      </c>
      <c r="O36" t="str">
        <f>IF( ISNA(VLOOKUP($C36*10&amp;O$1,groupitems!$B:$D,3,FALSE)),"", VLOOKUP($C36*10&amp;O$1,groupitems!$B:$D,3,FALSE))</f>
        <v/>
      </c>
      <c r="P36" t="str">
        <f>IF( ISNA(VLOOKUP($C36*10&amp;P$1,groupitems!$B:$D,3,FALSE)),"", VLOOKUP($C36*10&amp;P$1,groupitems!$B:$D,3,FALSE))</f>
        <v/>
      </c>
      <c r="Q36" t="str">
        <f>IF( ISNA(VLOOKUP($C36*10&amp;Q$1,groupitems!$B:$D,3,FALSE)),"", VLOOKUP($C36*10&amp;Q$1,groupitems!$B:$D,3,FALSE))</f>
        <v/>
      </c>
      <c r="R36" t="str">
        <f>IF( ISNA(VLOOKUP($C36*10&amp;R$1,groupitems!$B:$D,3,FALSE)),"", VLOOKUP($C36*10&amp;R$1,groupitems!$B:$D,3,FALSE))</f>
        <v/>
      </c>
      <c r="S36" t="str">
        <f>IF( ISNA(VLOOKUP($C36*10&amp;S$1,groupitems!$B:$D,3,FALSE)),"", VLOOKUP($C36*10&amp;S$1,groupitems!$B:$D,3,FALSE))</f>
        <v/>
      </c>
      <c r="T36">
        <v>0</v>
      </c>
      <c r="U36">
        <f>groupAttr!C36</f>
        <v>4</v>
      </c>
      <c r="V36">
        <f t="shared" si="1"/>
        <v>6</v>
      </c>
      <c r="W36" t="str">
        <f>groupAttr!B36</f>
        <v>轩辕套装</v>
      </c>
      <c r="X36" t="str">
        <f t="shared" si="2"/>
        <v>轩辕头盔|轩辕项链|轩辕戒指|轩辕护腕|轩辕腰带|轩辕战靴|</v>
      </c>
      <c r="Y36" t="str">
        <f t="shared" si="3"/>
        <v>151/轩辕头盔|151/轩辕项链|151/轩辕戒指|151/轩辕护腕|151/轩辕腰带|151/轩辕战靴|</v>
      </c>
      <c r="Z36" t="str">
        <f t="shared" si="4"/>
        <v>轩辕头盔|轩辕项链|轩辕戒指|轩辕护腕|轩辕腰带|轩辕战靴</v>
      </c>
      <c r="AA36" t="str">
        <f t="shared" si="5"/>
        <v>151/轩辕头盔|151/轩辕项链|151/轩辕戒指|151/轩辕护腕|151/轩辕腰带|151/轩辕战靴</v>
      </c>
      <c r="AB36" t="str">
        <f xml:space="preserve"> CONCATENATE( " ",groupAttr!AS36,"|",groupAttr!AX36,"|",groupAttr!AV36,"|",groupAttr!BC36,"|",groupAttr!BB36,"|",groupAttr!BA36,"|",groupAttr!AW36,"|","0","|",groupAttr!AQ36,"|",groupAttr!AT36,"|",groupAttr!AU36,"|",groupAttr!BD36,"|",groupAttr!AY36,"|","0","|",groupAttr!BE36,"|",groupAttr!BJ36,"|",groupAttr!BF36,"|",groupAttr!BG36,"|",groupAttr!BH36,"|",groupAttr!BI36,"|",groupAttr!BK36,"|","0","|","0","|","0","|","0","|","0","|","0","|","0","|","0","|","0","|","0","|","0","|","0","|","0","|","0","|","0","|","0","|","0","|","0","|","0")</f>
        <v xml:space="preserve"> 0|0|0|0|0|0|0|0|0|1|0|0|0|0|0|0|0|0|0|0|0|0|0|0|0|0|0|0|0|0|0|0|0|0|0|0|0|0|0|0</v>
      </c>
      <c r="AC36" t="str">
        <f>groupAttr!D36&amp;"|" &amp;groupAttr!E36&amp;"|" &amp;groupAttr!H36&amp;"|" &amp;groupAttr!J36&amp;"|" &amp;groupAttr!L36&amp;"|" &amp;groupAttr!N36&amp;"|" &amp;groupAttr!P36&amp;"|" &amp;groupAttr!R36&amp;"|" &amp;groupAttr!S36&amp;"|" &amp;groupAttr!T36&amp;"|" &amp;groupAttr!U36&amp;"|" &amp;groupAttr!V36&amp;"|" &amp;groupAttr!F36&amp;"|" &amp;groupAttr!G36&amp;"|" &amp;groupAttr!I36&amp;"|" &amp;groupAttr!K36&amp;"|" &amp;groupAttr!M36&amp;"|" &amp;groupAttr!O36&amp;"|" &amp;groupAttr!Q36&amp;"|0|0|0|0|0|0|0|0|0|0|0|0|0|0|0|0|0|0|0|0|0"</f>
        <v>0|0|0|0|0|0|0|0|0|0|0|0|0|0|0|0|0|0|0|0|0|0|0|0|0|0|0|0|0|0|0|0|0|0|0|0|0|0|0|0</v>
      </c>
      <c r="AD36" t="str">
        <f>groupAttr!W36&amp;"|" &amp;groupAttr!X36&amp;"|" &amp;groupAttr!AA36&amp;"|" &amp;groupAttr!AC36&amp;"|" &amp;groupAttr!AE36&amp;"|" &amp;groupAttr!AG36&amp;"|" &amp;groupAttr!AI36&amp;"|" &amp;groupAttr!AK36&amp;"|" &amp;groupAttr!AL36&amp;"|" &amp;groupAttr!AM36&amp;"|" &amp;groupAttr!AN36&amp;"|" &amp;groupAttr!AO36&amp;"|" &amp;groupAttr!Y36&amp;"|" &amp;groupAttr!Z36&amp;"|" &amp;groupAttr!AB36&amp;"|" &amp;groupAttr!AD36&amp;"|" &amp;groupAttr!AF36&amp;"|" &amp;groupAttr!AH36&amp;"|" &amp;groupAttr!AJ36&amp;"|" &amp;(groupAttr!AP36 + 100)&amp;"|0|0|0|0|0|0|0|0|0|0|0|0|0|0|0|0|0|0|0|0|0"</f>
        <v>0|0|0|0|0|0|0|0|0|0|0|0|0|0|0|0|0|0|0|100|0|0|0|0|0|0|0|0|0|0|0|0|0|0|0|0|0|0|0|0|0</v>
      </c>
    </row>
    <row r="37" spans="1:30" x14ac:dyDescent="0.2">
      <c r="A37" t="str">
        <f t="shared" si="0"/>
        <v>36 6 轩辕套装 轩辕头盔|轩辕项链|轩辕戒指|轩辕护腕|轩辕腰带|轩辕战靴  0|0|0|0|0|0|0|0|0|0|0|0|0|0|0|0|0|0|0|0|0|0|0|0|0|0|0|0|0|0|0|0|0|0|0|0|0|0|0|0 0|0|0|0|10|10|10|0|0|0|0|0|0|0|0|0|10|10|10|0|0|0|0|0|0|0|0|0|0|0|0|0|0|0|0|0|0|0|0|0 0|0|0|0|0|0|0|0|0|0|0|0|0|0|0|0|0|0|0|100|0|0|0|0|0|0|0|0|0|0|0|0|0|0|0|0|0|0|0|0|0</v>
      </c>
      <c r="B37">
        <v>36</v>
      </c>
      <c r="C37">
        <f>groupAttr!A37</f>
        <v>111</v>
      </c>
      <c r="D37" t="str">
        <f>IF( ISNA(VLOOKUP($C37*10&amp;D$1,groupitems!$B:$D,3,FALSE)),"", VLOOKUP($C37*10&amp;D$1,groupitems!$B:$D,3,FALSE))</f>
        <v>轩辕头盔</v>
      </c>
      <c r="E37" t="str">
        <f>IF( ISNA(VLOOKUP($C37*10&amp;E$1,groupitems!$B:$D,3,FALSE)),"", VLOOKUP($C37*10&amp;E$1,groupitems!$B:$D,3,FALSE))</f>
        <v>轩辕项链</v>
      </c>
      <c r="F37" t="str">
        <f>IF( ISNA(VLOOKUP($C37*10&amp;F$1,groupitems!$B:$D,3,FALSE)),"", VLOOKUP($C37*10&amp;F$1,groupitems!$B:$D,3,FALSE))</f>
        <v>轩辕戒指</v>
      </c>
      <c r="G37" t="str">
        <f>IF( ISNA(VLOOKUP($C37*10&amp;G$1,groupitems!$B:$D,3,FALSE)),"", VLOOKUP($C37*10&amp;G$1,groupitems!$B:$D,3,FALSE))</f>
        <v>轩辕护腕</v>
      </c>
      <c r="H37" t="str">
        <f>IF( ISNA(VLOOKUP($C37*10&amp;H$1,groupitems!$B:$D,3,FALSE)),"", VLOOKUP($C37*10&amp;H$1,groupitems!$B:$D,3,FALSE))</f>
        <v>轩辕腰带</v>
      </c>
      <c r="I37" t="str">
        <f>IF( ISNA(VLOOKUP($C37*10&amp;I$1,groupitems!$B:$D,3,FALSE)),"", VLOOKUP($C37*10&amp;I$1,groupitems!$B:$D,3,FALSE))</f>
        <v>轩辕战靴</v>
      </c>
      <c r="J37" t="str">
        <f>IF( ISNA(VLOOKUP($C37*10&amp;J$1,groupitems!$B:$D,3,FALSE)),"", VLOOKUP($C37*10&amp;J$1,groupitems!$B:$D,3,FALSE))</f>
        <v/>
      </c>
      <c r="K37" t="str">
        <f>IF( ISNA(VLOOKUP($C37*10&amp;K$1,groupitems!$B:$D,3,FALSE)),"", VLOOKUP($C37*10&amp;K$1,groupitems!$B:$D,3,FALSE))</f>
        <v/>
      </c>
      <c r="L37" t="str">
        <f>IF( ISNA(VLOOKUP($C37*10&amp;L$1,groupitems!$B:$D,3,FALSE)),"", VLOOKUP($C37*10&amp;L$1,groupitems!$B:$D,3,FALSE))</f>
        <v/>
      </c>
      <c r="M37" t="str">
        <f>IF( ISNA(VLOOKUP($C37*10&amp;M$1,groupitems!$B:$D,3,FALSE)),"", VLOOKUP($C37*10&amp;M$1,groupitems!$B:$D,3,FALSE))</f>
        <v/>
      </c>
      <c r="N37" t="str">
        <f>IF( ISNA(VLOOKUP($C37*10&amp;N$1,groupitems!$B:$D,3,FALSE)),"", VLOOKUP($C37*10&amp;N$1,groupitems!$B:$D,3,FALSE))</f>
        <v/>
      </c>
      <c r="O37" t="str">
        <f>IF( ISNA(VLOOKUP($C37*10&amp;O$1,groupitems!$B:$D,3,FALSE)),"", VLOOKUP($C37*10&amp;O$1,groupitems!$B:$D,3,FALSE))</f>
        <v/>
      </c>
      <c r="P37" t="str">
        <f>IF( ISNA(VLOOKUP($C37*10&amp;P$1,groupitems!$B:$D,3,FALSE)),"", VLOOKUP($C37*10&amp;P$1,groupitems!$B:$D,3,FALSE))</f>
        <v/>
      </c>
      <c r="Q37" t="str">
        <f>IF( ISNA(VLOOKUP($C37*10&amp;Q$1,groupitems!$B:$D,3,FALSE)),"", VLOOKUP($C37*10&amp;Q$1,groupitems!$B:$D,3,FALSE))</f>
        <v/>
      </c>
      <c r="R37" t="str">
        <f>IF( ISNA(VLOOKUP($C37*10&amp;R$1,groupitems!$B:$D,3,FALSE)),"", VLOOKUP($C37*10&amp;R$1,groupitems!$B:$D,3,FALSE))</f>
        <v/>
      </c>
      <c r="S37" t="str">
        <f>IF( ISNA(VLOOKUP($C37*10&amp;S$1,groupitems!$B:$D,3,FALSE)),"", VLOOKUP($C37*10&amp;S$1,groupitems!$B:$D,3,FALSE))</f>
        <v/>
      </c>
      <c r="T37">
        <v>0</v>
      </c>
      <c r="U37">
        <f>groupAttr!C37</f>
        <v>6</v>
      </c>
      <c r="V37">
        <f t="shared" si="1"/>
        <v>6</v>
      </c>
      <c r="W37" t="str">
        <f>groupAttr!B37</f>
        <v>轩辕套装</v>
      </c>
      <c r="X37" t="str">
        <f t="shared" si="2"/>
        <v>轩辕头盔|轩辕项链|轩辕戒指|轩辕护腕|轩辕腰带|轩辕战靴|</v>
      </c>
      <c r="Y37" t="str">
        <f t="shared" si="3"/>
        <v>151/轩辕头盔|151/轩辕项链|151/轩辕戒指|151/轩辕护腕|151/轩辕腰带|151/轩辕战靴|</v>
      </c>
      <c r="Z37" t="str">
        <f t="shared" si="4"/>
        <v>轩辕头盔|轩辕项链|轩辕戒指|轩辕护腕|轩辕腰带|轩辕战靴</v>
      </c>
      <c r="AA37" t="str">
        <f t="shared" si="5"/>
        <v>151/轩辕头盔|151/轩辕项链|151/轩辕戒指|151/轩辕护腕|151/轩辕腰带|151/轩辕战靴</v>
      </c>
      <c r="AB37" t="str">
        <f xml:space="preserve"> CONCATENATE( " ",groupAttr!AS37,"|",groupAttr!AX37,"|",groupAttr!AV37,"|",groupAttr!BC37,"|",groupAttr!BB37,"|",groupAttr!BA37,"|",groupAttr!AW37,"|","0","|",groupAttr!AQ37,"|",groupAttr!AT37,"|",groupAttr!AU37,"|",groupAttr!BD37,"|",groupAttr!AY37,"|","0","|",groupAttr!BE37,"|",groupAttr!BJ37,"|",groupAttr!BF37,"|",groupAttr!BG37,"|",groupAttr!BH37,"|",groupAttr!BI37,"|",groupAttr!BK37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37" t="str">
        <f>groupAttr!D37&amp;"|" &amp;groupAttr!E37&amp;"|" &amp;groupAttr!H37&amp;"|" &amp;groupAttr!J37&amp;"|" &amp;groupAttr!L37&amp;"|" &amp;groupAttr!N37&amp;"|" &amp;groupAttr!P37&amp;"|" &amp;groupAttr!R37&amp;"|" &amp;groupAttr!S37&amp;"|" &amp;groupAttr!T37&amp;"|" &amp;groupAttr!U37&amp;"|" &amp;groupAttr!V37&amp;"|" &amp;groupAttr!F37&amp;"|" &amp;groupAttr!G37&amp;"|" &amp;groupAttr!I37&amp;"|" &amp;groupAttr!K37&amp;"|" &amp;groupAttr!M37&amp;"|" &amp;groupAttr!O37&amp;"|" &amp;groupAttr!Q37&amp;"|0|0|0|0|0|0|0|0|0|0|0|0|0|0|0|0|0|0|0|0|0"</f>
        <v>0|0|0|0|10|10|10|0|0|0|0|0|0|0|0|0|10|10|10|0|0|0|0|0|0|0|0|0|0|0|0|0|0|0|0|0|0|0|0|0</v>
      </c>
      <c r="AD37" t="str">
        <f>groupAttr!W37&amp;"|" &amp;groupAttr!X37&amp;"|" &amp;groupAttr!AA37&amp;"|" &amp;groupAttr!AC37&amp;"|" &amp;groupAttr!AE37&amp;"|" &amp;groupAttr!AG37&amp;"|" &amp;groupAttr!AI37&amp;"|" &amp;groupAttr!AK37&amp;"|" &amp;groupAttr!AL37&amp;"|" &amp;groupAttr!AM37&amp;"|" &amp;groupAttr!AN37&amp;"|" &amp;groupAttr!AO37&amp;"|" &amp;groupAttr!Y37&amp;"|" &amp;groupAttr!Z37&amp;"|" &amp;groupAttr!AB37&amp;"|" &amp;groupAttr!AD37&amp;"|" &amp;groupAttr!AF37&amp;"|" &amp;groupAttr!AH37&amp;"|" &amp;groupAttr!AJ37&amp;"|" &amp;(groupAttr!AP37 + 100)&amp;"|0|0|0|0|0|0|0|0|0|0|0|0|0|0|0|0|0|0|0|0|0"</f>
        <v>0|0|0|0|0|0|0|0|0|0|0|0|0|0|0|0|0|0|0|100|0|0|0|0|0|0|0|0|0|0|0|0|0|0|0|0|0|0|0|0|0</v>
      </c>
    </row>
    <row r="38" spans="1:30" x14ac:dyDescent="0.2">
      <c r="A38" t="str">
        <f t="shared" si="0"/>
        <v>37 3 苍穹〤龙啸套装 苍穹〤龙啸头盔|苍穹〤龙啸项链|苍穹〤龙啸戒指|苍穹〤龙啸护腕|苍穹〤龙啸腰带|苍穹〤龙啸战靴  0|0|0|0|0|0|0|0|0|0|0|0|0|0|0|0|0|0|0|0|0|0|0|0|0|0|0|0|0|0|0|0|0|0|0|0|0|0|0|0 0|0|8|8|0|0|0|0|0|0|0|0|0|0|8|8|0|0|0|0|0|0|0|0|0|0|0|0|0|0|0|0|0|0|0|0|0|0|0|0 1500|1500|0|0|0|0|0|0|0|0|0|0|0|0|0|0|0|0|0|100|0|0|0|0|0|0|0|0|0|0|0|0|0|0|0|0|0|0|0|0|0</v>
      </c>
      <c r="B38">
        <v>37</v>
      </c>
      <c r="C38">
        <f>groupAttr!A38</f>
        <v>112</v>
      </c>
      <c r="D38" t="str">
        <f>IF( ISNA(VLOOKUP($C38*10&amp;D$1,groupitems!$B:$D,3,FALSE)),"", VLOOKUP($C38*10&amp;D$1,groupitems!$B:$D,3,FALSE))</f>
        <v>苍穹〤龙啸头盔</v>
      </c>
      <c r="E38" t="str">
        <f>IF( ISNA(VLOOKUP($C38*10&amp;E$1,groupitems!$B:$D,3,FALSE)),"", VLOOKUP($C38*10&amp;E$1,groupitems!$B:$D,3,FALSE))</f>
        <v>苍穹〤龙啸项链</v>
      </c>
      <c r="F38" t="str">
        <f>IF( ISNA(VLOOKUP($C38*10&amp;F$1,groupitems!$B:$D,3,FALSE)),"", VLOOKUP($C38*10&amp;F$1,groupitems!$B:$D,3,FALSE))</f>
        <v>苍穹〤龙啸戒指</v>
      </c>
      <c r="G38" t="str">
        <f>IF( ISNA(VLOOKUP($C38*10&amp;G$1,groupitems!$B:$D,3,FALSE)),"", VLOOKUP($C38*10&amp;G$1,groupitems!$B:$D,3,FALSE))</f>
        <v>苍穹〤龙啸护腕</v>
      </c>
      <c r="H38" t="str">
        <f>IF( ISNA(VLOOKUP($C38*10&amp;H$1,groupitems!$B:$D,3,FALSE)),"", VLOOKUP($C38*10&amp;H$1,groupitems!$B:$D,3,FALSE))</f>
        <v>苍穹〤龙啸腰带</v>
      </c>
      <c r="I38" t="str">
        <f>IF( ISNA(VLOOKUP($C38*10&amp;I$1,groupitems!$B:$D,3,FALSE)),"", VLOOKUP($C38*10&amp;I$1,groupitems!$B:$D,3,FALSE))</f>
        <v>苍穹〤龙啸战靴</v>
      </c>
      <c r="J38" t="str">
        <f>IF( ISNA(VLOOKUP($C38*10&amp;J$1,groupitems!$B:$D,3,FALSE)),"", VLOOKUP($C38*10&amp;J$1,groupitems!$B:$D,3,FALSE))</f>
        <v/>
      </c>
      <c r="K38" t="str">
        <f>IF( ISNA(VLOOKUP($C38*10&amp;K$1,groupitems!$B:$D,3,FALSE)),"", VLOOKUP($C38*10&amp;K$1,groupitems!$B:$D,3,FALSE))</f>
        <v/>
      </c>
      <c r="L38" t="str">
        <f>IF( ISNA(VLOOKUP($C38*10&amp;L$1,groupitems!$B:$D,3,FALSE)),"", VLOOKUP($C38*10&amp;L$1,groupitems!$B:$D,3,FALSE))</f>
        <v/>
      </c>
      <c r="M38" t="str">
        <f>IF( ISNA(VLOOKUP($C38*10&amp;M$1,groupitems!$B:$D,3,FALSE)),"", VLOOKUP($C38*10&amp;M$1,groupitems!$B:$D,3,FALSE))</f>
        <v/>
      </c>
      <c r="N38" t="str">
        <f>IF( ISNA(VLOOKUP($C38*10&amp;N$1,groupitems!$B:$D,3,FALSE)),"", VLOOKUP($C38*10&amp;N$1,groupitems!$B:$D,3,FALSE))</f>
        <v/>
      </c>
      <c r="O38" t="str">
        <f>IF( ISNA(VLOOKUP($C38*10&amp;O$1,groupitems!$B:$D,3,FALSE)),"", VLOOKUP($C38*10&amp;O$1,groupitems!$B:$D,3,FALSE))</f>
        <v/>
      </c>
      <c r="P38" t="str">
        <f>IF( ISNA(VLOOKUP($C38*10&amp;P$1,groupitems!$B:$D,3,FALSE)),"", VLOOKUP($C38*10&amp;P$1,groupitems!$B:$D,3,FALSE))</f>
        <v/>
      </c>
      <c r="Q38" t="str">
        <f>IF( ISNA(VLOOKUP($C38*10&amp;Q$1,groupitems!$B:$D,3,FALSE)),"", VLOOKUP($C38*10&amp;Q$1,groupitems!$B:$D,3,FALSE))</f>
        <v/>
      </c>
      <c r="R38" t="str">
        <f>IF( ISNA(VLOOKUP($C38*10&amp;R$1,groupitems!$B:$D,3,FALSE)),"", VLOOKUP($C38*10&amp;R$1,groupitems!$B:$D,3,FALSE))</f>
        <v/>
      </c>
      <c r="S38" t="str">
        <f>IF( ISNA(VLOOKUP($C38*10&amp;S$1,groupitems!$B:$D,3,FALSE)),"", VLOOKUP($C38*10&amp;S$1,groupitems!$B:$D,3,FALSE))</f>
        <v/>
      </c>
      <c r="T38">
        <v>0</v>
      </c>
      <c r="U38">
        <f>groupAttr!C38</f>
        <v>3</v>
      </c>
      <c r="V38">
        <f t="shared" si="1"/>
        <v>6</v>
      </c>
      <c r="W38" t="str">
        <f>groupAttr!B38</f>
        <v>苍穹〤龙啸套装</v>
      </c>
      <c r="X38" t="str">
        <f t="shared" si="2"/>
        <v>苍穹〤龙啸头盔|苍穹〤龙啸项链|苍穹〤龙啸戒指|苍穹〤龙啸护腕|苍穹〤龙啸腰带|苍穹〤龙啸战靴|</v>
      </c>
      <c r="Y38" t="str">
        <f t="shared" si="3"/>
        <v>151/苍穹〤龙啸头盔|151/苍穹〤龙啸项链|151/苍穹〤龙啸戒指|151/苍穹〤龙啸护腕|151/苍穹〤龙啸腰带|151/苍穹〤龙啸战靴|</v>
      </c>
      <c r="Z38" t="str">
        <f t="shared" si="4"/>
        <v>苍穹〤龙啸头盔|苍穹〤龙啸项链|苍穹〤龙啸戒指|苍穹〤龙啸护腕|苍穹〤龙啸腰带|苍穹〤龙啸战靴</v>
      </c>
      <c r="AA38" t="str">
        <f t="shared" si="5"/>
        <v>151/苍穹〤龙啸头盔|151/苍穹〤龙啸项链|151/苍穹〤龙啸戒指|151/苍穹〤龙啸护腕|151/苍穹〤龙啸腰带|151/苍穹〤龙啸战靴</v>
      </c>
      <c r="AB38" t="str">
        <f xml:space="preserve"> CONCATENATE( " ",groupAttr!AS38,"|",groupAttr!AX38,"|",groupAttr!AV38,"|",groupAttr!BC38,"|",groupAttr!BB38,"|",groupAttr!BA38,"|",groupAttr!AW38,"|","0","|",groupAttr!AQ38,"|",groupAttr!AT38,"|",groupAttr!AU38,"|",groupAttr!BD38,"|",groupAttr!AY38,"|","0","|",groupAttr!BE38,"|",groupAttr!BJ38,"|",groupAttr!BF38,"|",groupAttr!BG38,"|",groupAttr!BH38,"|",groupAttr!BI38,"|",groupAttr!BK38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38" t="str">
        <f>groupAttr!D38&amp;"|" &amp;groupAttr!E38&amp;"|" &amp;groupAttr!H38&amp;"|" &amp;groupAttr!J38&amp;"|" &amp;groupAttr!L38&amp;"|" &amp;groupAttr!N38&amp;"|" &amp;groupAttr!P38&amp;"|" &amp;groupAttr!R38&amp;"|" &amp;groupAttr!S38&amp;"|" &amp;groupAttr!T38&amp;"|" &amp;groupAttr!U38&amp;"|" &amp;groupAttr!V38&amp;"|" &amp;groupAttr!F38&amp;"|" &amp;groupAttr!G38&amp;"|" &amp;groupAttr!I38&amp;"|" &amp;groupAttr!K38&amp;"|" &amp;groupAttr!M38&amp;"|" &amp;groupAttr!O38&amp;"|" &amp;groupAttr!Q38&amp;"|0|0|0|0|0|0|0|0|0|0|0|0|0|0|0|0|0|0|0|0|0"</f>
        <v>0|0|8|8|0|0|0|0|0|0|0|0|0|0|8|8|0|0|0|0|0|0|0|0|0|0|0|0|0|0|0|0|0|0|0|0|0|0|0|0</v>
      </c>
      <c r="AD38" t="str">
        <f>groupAttr!W38&amp;"|" &amp;groupAttr!X38&amp;"|" &amp;groupAttr!AA38&amp;"|" &amp;groupAttr!AC38&amp;"|" &amp;groupAttr!AE38&amp;"|" &amp;groupAttr!AG38&amp;"|" &amp;groupAttr!AI38&amp;"|" &amp;groupAttr!AK38&amp;"|" &amp;groupAttr!AL38&amp;"|" &amp;groupAttr!AM38&amp;"|" &amp;groupAttr!AN38&amp;"|" &amp;groupAttr!AO38&amp;"|" &amp;groupAttr!Y38&amp;"|" &amp;groupAttr!Z38&amp;"|" &amp;groupAttr!AB38&amp;"|" &amp;groupAttr!AD38&amp;"|" &amp;groupAttr!AF38&amp;"|" &amp;groupAttr!AH38&amp;"|" &amp;groupAttr!AJ38&amp;"|" &amp;(groupAttr!AP38 + 100)&amp;"|0|0|0|0|0|0|0|0|0|0|0|0|0|0|0|0|0|0|0|0|0"</f>
        <v>1500|1500|0|0|0|0|0|0|0|0|0|0|0|0|0|0|0|0|0|100|0|0|0|0|0|0|0|0|0|0|0|0|0|0|0|0|0|0|0|0|0</v>
      </c>
    </row>
    <row r="39" spans="1:30" x14ac:dyDescent="0.2">
      <c r="A39" t="str">
        <f t="shared" si="0"/>
        <v>38 4 苍穹〤龙啸套装 苍穹〤龙啸头盔|苍穹〤龙啸项链|苍穹〤龙啸戒指|苍穹〤龙啸护腕|苍穹〤龙啸腰带|苍穹〤龙啸战靴  0|0|0|0|0|0|0|0|0|0|0|0|0|0|0|0|0|0|0|0|0|0|0|0|0|0|0|0|0|0|0|0|0|0|0|0|0|0|0|0 0|0|0|0|0|0|0|0|0|0|0|0|0|0|0|0|0|0|0|0|0|0|0|0|0|0|0|0|0|0|0|0|0|0|0|0|0|0|0|0 0|0|0|0|0|0|0|100|100|0|0|0|0|0|0|0|0|0|0|100|0|0|0|0|0|0|0|0|0|0|0|0|0|0|0|0|0|0|0|0|0</v>
      </c>
      <c r="B39">
        <v>38</v>
      </c>
      <c r="C39">
        <f>groupAttr!A39</f>
        <v>112</v>
      </c>
      <c r="D39" t="str">
        <f>IF( ISNA(VLOOKUP($C39*10&amp;D$1,groupitems!$B:$D,3,FALSE)),"", VLOOKUP($C39*10&amp;D$1,groupitems!$B:$D,3,FALSE))</f>
        <v>苍穹〤龙啸头盔</v>
      </c>
      <c r="E39" t="str">
        <f>IF( ISNA(VLOOKUP($C39*10&amp;E$1,groupitems!$B:$D,3,FALSE)),"", VLOOKUP($C39*10&amp;E$1,groupitems!$B:$D,3,FALSE))</f>
        <v>苍穹〤龙啸项链</v>
      </c>
      <c r="F39" t="str">
        <f>IF( ISNA(VLOOKUP($C39*10&amp;F$1,groupitems!$B:$D,3,FALSE)),"", VLOOKUP($C39*10&amp;F$1,groupitems!$B:$D,3,FALSE))</f>
        <v>苍穹〤龙啸戒指</v>
      </c>
      <c r="G39" t="str">
        <f>IF( ISNA(VLOOKUP($C39*10&amp;G$1,groupitems!$B:$D,3,FALSE)),"", VLOOKUP($C39*10&amp;G$1,groupitems!$B:$D,3,FALSE))</f>
        <v>苍穹〤龙啸护腕</v>
      </c>
      <c r="H39" t="str">
        <f>IF( ISNA(VLOOKUP($C39*10&amp;H$1,groupitems!$B:$D,3,FALSE)),"", VLOOKUP($C39*10&amp;H$1,groupitems!$B:$D,3,FALSE))</f>
        <v>苍穹〤龙啸腰带</v>
      </c>
      <c r="I39" t="str">
        <f>IF( ISNA(VLOOKUP($C39*10&amp;I$1,groupitems!$B:$D,3,FALSE)),"", VLOOKUP($C39*10&amp;I$1,groupitems!$B:$D,3,FALSE))</f>
        <v>苍穹〤龙啸战靴</v>
      </c>
      <c r="J39" t="str">
        <f>IF( ISNA(VLOOKUP($C39*10&amp;J$1,groupitems!$B:$D,3,FALSE)),"", VLOOKUP($C39*10&amp;J$1,groupitems!$B:$D,3,FALSE))</f>
        <v/>
      </c>
      <c r="K39" t="str">
        <f>IF( ISNA(VLOOKUP($C39*10&amp;K$1,groupitems!$B:$D,3,FALSE)),"", VLOOKUP($C39*10&amp;K$1,groupitems!$B:$D,3,FALSE))</f>
        <v/>
      </c>
      <c r="L39" t="str">
        <f>IF( ISNA(VLOOKUP($C39*10&amp;L$1,groupitems!$B:$D,3,FALSE)),"", VLOOKUP($C39*10&amp;L$1,groupitems!$B:$D,3,FALSE))</f>
        <v/>
      </c>
      <c r="M39" t="str">
        <f>IF( ISNA(VLOOKUP($C39*10&amp;M$1,groupitems!$B:$D,3,FALSE)),"", VLOOKUP($C39*10&amp;M$1,groupitems!$B:$D,3,FALSE))</f>
        <v/>
      </c>
      <c r="N39" t="str">
        <f>IF( ISNA(VLOOKUP($C39*10&amp;N$1,groupitems!$B:$D,3,FALSE)),"", VLOOKUP($C39*10&amp;N$1,groupitems!$B:$D,3,FALSE))</f>
        <v/>
      </c>
      <c r="O39" t="str">
        <f>IF( ISNA(VLOOKUP($C39*10&amp;O$1,groupitems!$B:$D,3,FALSE)),"", VLOOKUP($C39*10&amp;O$1,groupitems!$B:$D,3,FALSE))</f>
        <v/>
      </c>
      <c r="P39" t="str">
        <f>IF( ISNA(VLOOKUP($C39*10&amp;P$1,groupitems!$B:$D,3,FALSE)),"", VLOOKUP($C39*10&amp;P$1,groupitems!$B:$D,3,FALSE))</f>
        <v/>
      </c>
      <c r="Q39" t="str">
        <f>IF( ISNA(VLOOKUP($C39*10&amp;Q$1,groupitems!$B:$D,3,FALSE)),"", VLOOKUP($C39*10&amp;Q$1,groupitems!$B:$D,3,FALSE))</f>
        <v/>
      </c>
      <c r="R39" t="str">
        <f>IF( ISNA(VLOOKUP($C39*10&amp;R$1,groupitems!$B:$D,3,FALSE)),"", VLOOKUP($C39*10&amp;R$1,groupitems!$B:$D,3,FALSE))</f>
        <v/>
      </c>
      <c r="S39" t="str">
        <f>IF( ISNA(VLOOKUP($C39*10&amp;S$1,groupitems!$B:$D,3,FALSE)),"", VLOOKUP($C39*10&amp;S$1,groupitems!$B:$D,3,FALSE))</f>
        <v/>
      </c>
      <c r="T39">
        <v>0</v>
      </c>
      <c r="U39">
        <f>groupAttr!C39</f>
        <v>4</v>
      </c>
      <c r="V39">
        <f t="shared" si="1"/>
        <v>6</v>
      </c>
      <c r="W39" t="str">
        <f>groupAttr!B39</f>
        <v>苍穹〤龙啸套装</v>
      </c>
      <c r="X39" t="str">
        <f t="shared" si="2"/>
        <v>苍穹〤龙啸头盔|苍穹〤龙啸项链|苍穹〤龙啸戒指|苍穹〤龙啸护腕|苍穹〤龙啸腰带|苍穹〤龙啸战靴|</v>
      </c>
      <c r="Y39" t="str">
        <f t="shared" si="3"/>
        <v>151/苍穹〤龙啸头盔|151/苍穹〤龙啸项链|151/苍穹〤龙啸戒指|151/苍穹〤龙啸护腕|151/苍穹〤龙啸腰带|151/苍穹〤龙啸战靴|</v>
      </c>
      <c r="Z39" t="str">
        <f t="shared" si="4"/>
        <v>苍穹〤龙啸头盔|苍穹〤龙啸项链|苍穹〤龙啸戒指|苍穹〤龙啸护腕|苍穹〤龙啸腰带|苍穹〤龙啸战靴</v>
      </c>
      <c r="AA39" t="str">
        <f t="shared" si="5"/>
        <v>151/苍穹〤龙啸头盔|151/苍穹〤龙啸项链|151/苍穹〤龙啸戒指|151/苍穹〤龙啸护腕|151/苍穹〤龙啸腰带|151/苍穹〤龙啸战靴</v>
      </c>
      <c r="AB39" t="str">
        <f xml:space="preserve"> CONCATENATE( " ",groupAttr!AS39,"|",groupAttr!AX39,"|",groupAttr!AV39,"|",groupAttr!BC39,"|",groupAttr!BB39,"|",groupAttr!BA39,"|",groupAttr!AW39,"|","0","|",groupAttr!AQ39,"|",groupAttr!AT39,"|",groupAttr!AU39,"|",groupAttr!BD39,"|",groupAttr!AY39,"|","0","|",groupAttr!BE39,"|",groupAttr!BJ39,"|",groupAttr!BF39,"|",groupAttr!BG39,"|",groupAttr!BH39,"|",groupAttr!BI39,"|",groupAttr!BK39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39" t="str">
        <f>groupAttr!D39&amp;"|" &amp;groupAttr!E39&amp;"|" &amp;groupAttr!H39&amp;"|" &amp;groupAttr!J39&amp;"|" &amp;groupAttr!L39&amp;"|" &amp;groupAttr!N39&amp;"|" &amp;groupAttr!P39&amp;"|" &amp;groupAttr!R39&amp;"|" &amp;groupAttr!S39&amp;"|" &amp;groupAttr!T39&amp;"|" &amp;groupAttr!U39&amp;"|" &amp;groupAttr!V39&amp;"|" &amp;groupAttr!F39&amp;"|" &amp;groupAttr!G39&amp;"|" &amp;groupAttr!I39&amp;"|" &amp;groupAttr!K39&amp;"|" &amp;groupAttr!M39&amp;"|" &amp;groupAttr!O39&amp;"|" &amp;groupAttr!Q39&amp;"|0|0|0|0|0|0|0|0|0|0|0|0|0|0|0|0|0|0|0|0|0"</f>
        <v>0|0|0|0|0|0|0|0|0|0|0|0|0|0|0|0|0|0|0|0|0|0|0|0|0|0|0|0|0|0|0|0|0|0|0|0|0|0|0|0</v>
      </c>
      <c r="AD39" t="str">
        <f>groupAttr!W39&amp;"|" &amp;groupAttr!X39&amp;"|" &amp;groupAttr!AA39&amp;"|" &amp;groupAttr!AC39&amp;"|" &amp;groupAttr!AE39&amp;"|" &amp;groupAttr!AG39&amp;"|" &amp;groupAttr!AI39&amp;"|" &amp;groupAttr!AK39&amp;"|" &amp;groupAttr!AL39&amp;"|" &amp;groupAttr!AM39&amp;"|" &amp;groupAttr!AN39&amp;"|" &amp;groupAttr!AO39&amp;"|" &amp;groupAttr!Y39&amp;"|" &amp;groupAttr!Z39&amp;"|" &amp;groupAttr!AB39&amp;"|" &amp;groupAttr!AD39&amp;"|" &amp;groupAttr!AF39&amp;"|" &amp;groupAttr!AH39&amp;"|" &amp;groupAttr!AJ39&amp;"|" &amp;(groupAttr!AP39 + 100)&amp;"|0|0|0|0|0|0|0|0|0|0|0|0|0|0|0|0|0|0|0|0|0"</f>
        <v>0|0|0|0|0|0|0|100|100|0|0|0|0|0|0|0|0|0|0|100|0|0|0|0|0|0|0|0|0|0|0|0|0|0|0|0|0|0|0|0|0</v>
      </c>
    </row>
    <row r="40" spans="1:30" x14ac:dyDescent="0.2">
      <c r="A40" t="str">
        <f t="shared" si="0"/>
        <v>39 6 苍穹〤龙啸套装 苍穹〤龙啸头盔|苍穹〤龙啸项链|苍穹〤龙啸戒指|苍穹〤龙啸护腕|苍穹〤龙啸腰带|苍穹〤龙啸战靴  0|0|0|0|0|0|0|0|0|0|0|0|0|0|0|0|0|0|0|0|0|0|0|0|0|0|0|0|0|0|0|0|0|0|0|0|0|0|0|0 0|0|0|0|12|12|12|0|0|0|0|0|0|0|0|0|12|12|12|0|0|0|0|0|0|0|0|0|0|0|0|0|0|0|0|0|0|0|0|0 0|0|0|0|0|0|0|0|0|0|0|0|0|0|0|0|0|0|0|100|0|0|0|0|0|0|0|0|0|0|0|0|0|0|0|0|0|0|0|0|0</v>
      </c>
      <c r="B40">
        <v>39</v>
      </c>
      <c r="C40">
        <f>groupAttr!A40</f>
        <v>112</v>
      </c>
      <c r="D40" t="str">
        <f>IF( ISNA(VLOOKUP($C40*10&amp;D$1,groupitems!$B:$D,3,FALSE)),"", VLOOKUP($C40*10&amp;D$1,groupitems!$B:$D,3,FALSE))</f>
        <v>苍穹〤龙啸头盔</v>
      </c>
      <c r="E40" t="str">
        <f>IF( ISNA(VLOOKUP($C40*10&amp;E$1,groupitems!$B:$D,3,FALSE)),"", VLOOKUP($C40*10&amp;E$1,groupitems!$B:$D,3,FALSE))</f>
        <v>苍穹〤龙啸项链</v>
      </c>
      <c r="F40" t="str">
        <f>IF( ISNA(VLOOKUP($C40*10&amp;F$1,groupitems!$B:$D,3,FALSE)),"", VLOOKUP($C40*10&amp;F$1,groupitems!$B:$D,3,FALSE))</f>
        <v>苍穹〤龙啸戒指</v>
      </c>
      <c r="G40" t="str">
        <f>IF( ISNA(VLOOKUP($C40*10&amp;G$1,groupitems!$B:$D,3,FALSE)),"", VLOOKUP($C40*10&amp;G$1,groupitems!$B:$D,3,FALSE))</f>
        <v>苍穹〤龙啸护腕</v>
      </c>
      <c r="H40" t="str">
        <f>IF( ISNA(VLOOKUP($C40*10&amp;H$1,groupitems!$B:$D,3,FALSE)),"", VLOOKUP($C40*10&amp;H$1,groupitems!$B:$D,3,FALSE))</f>
        <v>苍穹〤龙啸腰带</v>
      </c>
      <c r="I40" t="str">
        <f>IF( ISNA(VLOOKUP($C40*10&amp;I$1,groupitems!$B:$D,3,FALSE)),"", VLOOKUP($C40*10&amp;I$1,groupitems!$B:$D,3,FALSE))</f>
        <v>苍穹〤龙啸战靴</v>
      </c>
      <c r="J40" t="str">
        <f>IF( ISNA(VLOOKUP($C40*10&amp;J$1,groupitems!$B:$D,3,FALSE)),"", VLOOKUP($C40*10&amp;J$1,groupitems!$B:$D,3,FALSE))</f>
        <v/>
      </c>
      <c r="K40" t="str">
        <f>IF( ISNA(VLOOKUP($C40*10&amp;K$1,groupitems!$B:$D,3,FALSE)),"", VLOOKUP($C40*10&amp;K$1,groupitems!$B:$D,3,FALSE))</f>
        <v/>
      </c>
      <c r="L40" t="str">
        <f>IF( ISNA(VLOOKUP($C40*10&amp;L$1,groupitems!$B:$D,3,FALSE)),"", VLOOKUP($C40*10&amp;L$1,groupitems!$B:$D,3,FALSE))</f>
        <v/>
      </c>
      <c r="M40" t="str">
        <f>IF( ISNA(VLOOKUP($C40*10&amp;M$1,groupitems!$B:$D,3,FALSE)),"", VLOOKUP($C40*10&amp;M$1,groupitems!$B:$D,3,FALSE))</f>
        <v/>
      </c>
      <c r="N40" t="str">
        <f>IF( ISNA(VLOOKUP($C40*10&amp;N$1,groupitems!$B:$D,3,FALSE)),"", VLOOKUP($C40*10&amp;N$1,groupitems!$B:$D,3,FALSE))</f>
        <v/>
      </c>
      <c r="O40" t="str">
        <f>IF( ISNA(VLOOKUP($C40*10&amp;O$1,groupitems!$B:$D,3,FALSE)),"", VLOOKUP($C40*10&amp;O$1,groupitems!$B:$D,3,FALSE))</f>
        <v/>
      </c>
      <c r="P40" t="str">
        <f>IF( ISNA(VLOOKUP($C40*10&amp;P$1,groupitems!$B:$D,3,FALSE)),"", VLOOKUP($C40*10&amp;P$1,groupitems!$B:$D,3,FALSE))</f>
        <v/>
      </c>
      <c r="Q40" t="str">
        <f>IF( ISNA(VLOOKUP($C40*10&amp;Q$1,groupitems!$B:$D,3,FALSE)),"", VLOOKUP($C40*10&amp;Q$1,groupitems!$B:$D,3,FALSE))</f>
        <v/>
      </c>
      <c r="R40" t="str">
        <f>IF( ISNA(VLOOKUP($C40*10&amp;R$1,groupitems!$B:$D,3,FALSE)),"", VLOOKUP($C40*10&amp;R$1,groupitems!$B:$D,3,FALSE))</f>
        <v/>
      </c>
      <c r="S40" t="str">
        <f>IF( ISNA(VLOOKUP($C40*10&amp;S$1,groupitems!$B:$D,3,FALSE)),"", VLOOKUP($C40*10&amp;S$1,groupitems!$B:$D,3,FALSE))</f>
        <v/>
      </c>
      <c r="T40">
        <v>0</v>
      </c>
      <c r="U40">
        <f>groupAttr!C40</f>
        <v>6</v>
      </c>
      <c r="V40">
        <f t="shared" si="1"/>
        <v>6</v>
      </c>
      <c r="W40" t="str">
        <f>groupAttr!B40</f>
        <v>苍穹〤龙啸套装</v>
      </c>
      <c r="X40" t="str">
        <f t="shared" si="2"/>
        <v>苍穹〤龙啸头盔|苍穹〤龙啸项链|苍穹〤龙啸戒指|苍穹〤龙啸护腕|苍穹〤龙啸腰带|苍穹〤龙啸战靴|</v>
      </c>
      <c r="Y40" t="str">
        <f t="shared" si="3"/>
        <v>151/苍穹〤龙啸头盔|151/苍穹〤龙啸项链|151/苍穹〤龙啸戒指|151/苍穹〤龙啸护腕|151/苍穹〤龙啸腰带|151/苍穹〤龙啸战靴|</v>
      </c>
      <c r="Z40" t="str">
        <f t="shared" si="4"/>
        <v>苍穹〤龙啸头盔|苍穹〤龙啸项链|苍穹〤龙啸戒指|苍穹〤龙啸护腕|苍穹〤龙啸腰带|苍穹〤龙啸战靴</v>
      </c>
      <c r="AA40" t="str">
        <f t="shared" si="5"/>
        <v>151/苍穹〤龙啸头盔|151/苍穹〤龙啸项链|151/苍穹〤龙啸戒指|151/苍穹〤龙啸护腕|151/苍穹〤龙啸腰带|151/苍穹〤龙啸战靴</v>
      </c>
      <c r="AB40" t="str">
        <f xml:space="preserve"> CONCATENATE( " ",groupAttr!AS40,"|",groupAttr!AX40,"|",groupAttr!AV40,"|",groupAttr!BC40,"|",groupAttr!BB40,"|",groupAttr!BA40,"|",groupAttr!AW40,"|","0","|",groupAttr!AQ40,"|",groupAttr!AT40,"|",groupAttr!AU40,"|",groupAttr!BD40,"|",groupAttr!AY40,"|","0","|",groupAttr!BE40,"|",groupAttr!BJ40,"|",groupAttr!BF40,"|",groupAttr!BG40,"|",groupAttr!BH40,"|",groupAttr!BI40,"|",groupAttr!BK40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40" t="str">
        <f>groupAttr!D40&amp;"|" &amp;groupAttr!E40&amp;"|" &amp;groupAttr!H40&amp;"|" &amp;groupAttr!J40&amp;"|" &amp;groupAttr!L40&amp;"|" &amp;groupAttr!N40&amp;"|" &amp;groupAttr!P40&amp;"|" &amp;groupAttr!R40&amp;"|" &amp;groupAttr!S40&amp;"|" &amp;groupAttr!T40&amp;"|" &amp;groupAttr!U40&amp;"|" &amp;groupAttr!V40&amp;"|" &amp;groupAttr!F40&amp;"|" &amp;groupAttr!G40&amp;"|" &amp;groupAttr!I40&amp;"|" &amp;groupAttr!K40&amp;"|" &amp;groupAttr!M40&amp;"|" &amp;groupAttr!O40&amp;"|" &amp;groupAttr!Q40&amp;"|0|0|0|0|0|0|0|0|0|0|0|0|0|0|0|0|0|0|0|0|0"</f>
        <v>0|0|0|0|12|12|12|0|0|0|0|0|0|0|0|0|12|12|12|0|0|0|0|0|0|0|0|0|0|0|0|0|0|0|0|0|0|0|0|0</v>
      </c>
      <c r="AD40" t="str">
        <f>groupAttr!W40&amp;"|" &amp;groupAttr!X40&amp;"|" &amp;groupAttr!AA40&amp;"|" &amp;groupAttr!AC40&amp;"|" &amp;groupAttr!AE40&amp;"|" &amp;groupAttr!AG40&amp;"|" &amp;groupAttr!AI40&amp;"|" &amp;groupAttr!AK40&amp;"|" &amp;groupAttr!AL40&amp;"|" &amp;groupAttr!AM40&amp;"|" &amp;groupAttr!AN40&amp;"|" &amp;groupAttr!AO40&amp;"|" &amp;groupAttr!Y40&amp;"|" &amp;groupAttr!Z40&amp;"|" &amp;groupAttr!AB40&amp;"|" &amp;groupAttr!AD40&amp;"|" &amp;groupAttr!AF40&amp;"|" &amp;groupAttr!AH40&amp;"|" &amp;groupAttr!AJ40&amp;"|" &amp;(groupAttr!AP40 + 100)&amp;"|0|0|0|0|0|0|0|0|0|0|0|0|0|0|0|0|0|0|0|0|0"</f>
        <v>0|0|0|0|0|0|0|0|0|0|0|0|0|0|0|0|0|0|0|100|0|0|0|0|0|0|0|0|0|0|0|0|0|0|0|0|0|0|0|0|0</v>
      </c>
    </row>
    <row r="41" spans="1:30" x14ac:dyDescent="0.2">
      <c r="A41" t="str">
        <f t="shared" si="0"/>
        <v>40 3 炽血〤凤舞套装 炽血〤凤舞头盔|炽血〤凤舞项链|炽血〤凤舞指环|炽血〤凤舞护腕|炽血〤凤舞腰带|炽血〤凤舞战靴  0|0|0|0|0|0|0|0|0|0|0|0|0|0|0|0|0|0|0|0|0|0|0|0|0|0|0|0|0|0|0|0|0|0|0|0|0|0|0|0 0|0|0|0|0|0|0|0|0|0|0|0|0|0|0|0|0|0|0|0|0|0|0|0|0|0|0|0|0|0|0|0|0|0|0|0|0|0|0|0 1000|1000|0|0|0|0|0|0|0|0|0|0|0|0|0|0|0|0|0|100|0|0|0|0|0|0|0|0|0|0|0|0|0|0|0|0|0|0|0|0|0</v>
      </c>
      <c r="B41">
        <v>40</v>
      </c>
      <c r="C41">
        <f>groupAttr!A41</f>
        <v>113</v>
      </c>
      <c r="D41" t="str">
        <f>IF( ISNA(VLOOKUP($C41*10&amp;D$1,groupitems!$B:$D,3,FALSE)),"", VLOOKUP($C41*10&amp;D$1,groupitems!$B:$D,3,FALSE))</f>
        <v>炽血〤凤舞头盔</v>
      </c>
      <c r="E41" t="str">
        <f>IF( ISNA(VLOOKUP($C41*10&amp;E$1,groupitems!$B:$D,3,FALSE)),"", VLOOKUP($C41*10&amp;E$1,groupitems!$B:$D,3,FALSE))</f>
        <v>炽血〤凤舞项链</v>
      </c>
      <c r="F41" t="str">
        <f>IF( ISNA(VLOOKUP($C41*10&amp;F$1,groupitems!$B:$D,3,FALSE)),"", VLOOKUP($C41*10&amp;F$1,groupitems!$B:$D,3,FALSE))</f>
        <v>炽血〤凤舞指环</v>
      </c>
      <c r="G41" t="str">
        <f>IF( ISNA(VLOOKUP($C41*10&amp;G$1,groupitems!$B:$D,3,FALSE)),"", VLOOKUP($C41*10&amp;G$1,groupitems!$B:$D,3,FALSE))</f>
        <v>炽血〤凤舞护腕</v>
      </c>
      <c r="H41" t="str">
        <f>IF( ISNA(VLOOKUP($C41*10&amp;H$1,groupitems!$B:$D,3,FALSE)),"", VLOOKUP($C41*10&amp;H$1,groupitems!$B:$D,3,FALSE))</f>
        <v>炽血〤凤舞腰带</v>
      </c>
      <c r="I41" t="str">
        <f>IF( ISNA(VLOOKUP($C41*10&amp;I$1,groupitems!$B:$D,3,FALSE)),"", VLOOKUP($C41*10&amp;I$1,groupitems!$B:$D,3,FALSE))</f>
        <v>炽血〤凤舞战靴</v>
      </c>
      <c r="J41" t="str">
        <f>IF( ISNA(VLOOKUP($C41*10&amp;J$1,groupitems!$B:$D,3,FALSE)),"", VLOOKUP($C41*10&amp;J$1,groupitems!$B:$D,3,FALSE))</f>
        <v/>
      </c>
      <c r="K41" t="str">
        <f>IF( ISNA(VLOOKUP($C41*10&amp;K$1,groupitems!$B:$D,3,FALSE)),"", VLOOKUP($C41*10&amp;K$1,groupitems!$B:$D,3,FALSE))</f>
        <v/>
      </c>
      <c r="L41" t="str">
        <f>IF( ISNA(VLOOKUP($C41*10&amp;L$1,groupitems!$B:$D,3,FALSE)),"", VLOOKUP($C41*10&amp;L$1,groupitems!$B:$D,3,FALSE))</f>
        <v/>
      </c>
      <c r="M41" t="str">
        <f>IF( ISNA(VLOOKUP($C41*10&amp;M$1,groupitems!$B:$D,3,FALSE)),"", VLOOKUP($C41*10&amp;M$1,groupitems!$B:$D,3,FALSE))</f>
        <v/>
      </c>
      <c r="N41" t="str">
        <f>IF( ISNA(VLOOKUP($C41*10&amp;N$1,groupitems!$B:$D,3,FALSE)),"", VLOOKUP($C41*10&amp;N$1,groupitems!$B:$D,3,FALSE))</f>
        <v/>
      </c>
      <c r="O41" t="str">
        <f>IF( ISNA(VLOOKUP($C41*10&amp;O$1,groupitems!$B:$D,3,FALSE)),"", VLOOKUP($C41*10&amp;O$1,groupitems!$B:$D,3,FALSE))</f>
        <v/>
      </c>
      <c r="P41" t="str">
        <f>IF( ISNA(VLOOKUP($C41*10&amp;P$1,groupitems!$B:$D,3,FALSE)),"", VLOOKUP($C41*10&amp;P$1,groupitems!$B:$D,3,FALSE))</f>
        <v/>
      </c>
      <c r="Q41" t="str">
        <f>IF( ISNA(VLOOKUP($C41*10&amp;Q$1,groupitems!$B:$D,3,FALSE)),"", VLOOKUP($C41*10&amp;Q$1,groupitems!$B:$D,3,FALSE))</f>
        <v/>
      </c>
      <c r="R41" t="str">
        <f>IF( ISNA(VLOOKUP($C41*10&amp;R$1,groupitems!$B:$D,3,FALSE)),"", VLOOKUP($C41*10&amp;R$1,groupitems!$B:$D,3,FALSE))</f>
        <v/>
      </c>
      <c r="S41" t="str">
        <f>IF( ISNA(VLOOKUP($C41*10&amp;S$1,groupitems!$B:$D,3,FALSE)),"", VLOOKUP($C41*10&amp;S$1,groupitems!$B:$D,3,FALSE))</f>
        <v/>
      </c>
      <c r="T41">
        <v>0</v>
      </c>
      <c r="U41">
        <f>groupAttr!C41</f>
        <v>3</v>
      </c>
      <c r="V41">
        <f t="shared" si="1"/>
        <v>6</v>
      </c>
      <c r="W41" t="str">
        <f>groupAttr!B41</f>
        <v>炽血〤凤舞套装</v>
      </c>
      <c r="X41" t="str">
        <f t="shared" si="2"/>
        <v>炽血〤凤舞头盔|炽血〤凤舞项链|炽血〤凤舞指环|炽血〤凤舞护腕|炽血〤凤舞腰带|炽血〤凤舞战靴|</v>
      </c>
      <c r="Y41" t="str">
        <f t="shared" si="3"/>
        <v>151/炽血〤凤舞头盔|151/炽血〤凤舞项链|151/炽血〤凤舞指环|151/炽血〤凤舞护腕|151/炽血〤凤舞腰带|151/炽血〤凤舞战靴|</v>
      </c>
      <c r="Z41" t="str">
        <f t="shared" si="4"/>
        <v>炽血〤凤舞头盔|炽血〤凤舞项链|炽血〤凤舞指环|炽血〤凤舞护腕|炽血〤凤舞腰带|炽血〤凤舞战靴</v>
      </c>
      <c r="AA41" t="str">
        <f t="shared" si="5"/>
        <v>151/炽血〤凤舞头盔|151/炽血〤凤舞项链|151/炽血〤凤舞指环|151/炽血〤凤舞护腕|151/炽血〤凤舞腰带|151/炽血〤凤舞战靴</v>
      </c>
      <c r="AB41" t="str">
        <f xml:space="preserve"> CONCATENATE( " ",groupAttr!AS41,"|",groupAttr!AX41,"|",groupAttr!AV41,"|",groupAttr!BC41,"|",groupAttr!BB41,"|",groupAttr!BA41,"|",groupAttr!AW41,"|","0","|",groupAttr!AQ41,"|",groupAttr!AT41,"|",groupAttr!AU41,"|",groupAttr!BD41,"|",groupAttr!AY41,"|","0","|",groupAttr!BE41,"|",groupAttr!BJ41,"|",groupAttr!BF41,"|",groupAttr!BG41,"|",groupAttr!BH41,"|",groupAttr!BI41,"|",groupAttr!BK41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41" t="str">
        <f>groupAttr!D41&amp;"|" &amp;groupAttr!E41&amp;"|" &amp;groupAttr!H41&amp;"|" &amp;groupAttr!J41&amp;"|" &amp;groupAttr!L41&amp;"|" &amp;groupAttr!N41&amp;"|" &amp;groupAttr!P41&amp;"|" &amp;groupAttr!R41&amp;"|" &amp;groupAttr!S41&amp;"|" &amp;groupAttr!T41&amp;"|" &amp;groupAttr!U41&amp;"|" &amp;groupAttr!V41&amp;"|" &amp;groupAttr!F41&amp;"|" &amp;groupAttr!G41&amp;"|" &amp;groupAttr!I41&amp;"|" &amp;groupAttr!K41&amp;"|" &amp;groupAttr!M41&amp;"|" &amp;groupAttr!O41&amp;"|" &amp;groupAttr!Q41&amp;"|0|0|0|0|0|0|0|0|0|0|0|0|0|0|0|0|0|0|0|0|0"</f>
        <v>0|0|0|0|0|0|0|0|0|0|0|0|0|0|0|0|0|0|0|0|0|0|0|0|0|0|0|0|0|0|0|0|0|0|0|0|0|0|0|0</v>
      </c>
      <c r="AD41" t="str">
        <f>groupAttr!W41&amp;"|" &amp;groupAttr!X41&amp;"|" &amp;groupAttr!AA41&amp;"|" &amp;groupAttr!AC41&amp;"|" &amp;groupAttr!AE41&amp;"|" &amp;groupAttr!AG41&amp;"|" &amp;groupAttr!AI41&amp;"|" &amp;groupAttr!AK41&amp;"|" &amp;groupAttr!AL41&amp;"|" &amp;groupAttr!AM41&amp;"|" &amp;groupAttr!AN41&amp;"|" &amp;groupAttr!AO41&amp;"|" &amp;groupAttr!Y41&amp;"|" &amp;groupAttr!Z41&amp;"|" &amp;groupAttr!AB41&amp;"|" &amp;groupAttr!AD41&amp;"|" &amp;groupAttr!AF41&amp;"|" &amp;groupAttr!AH41&amp;"|" &amp;groupAttr!AJ41&amp;"|" &amp;(groupAttr!AP41 + 100)&amp;"|0|0|0|0|0|0|0|0|0|0|0|0|0|0|0|0|0|0|0|0|0"</f>
        <v>1000|1000|0|0|0|0|0|0|0|0|0|0|0|0|0|0|0|0|0|100|0|0|0|0|0|0|0|0|0|0|0|0|0|0|0|0|0|0|0|0|0</v>
      </c>
    </row>
    <row r="42" spans="1:30" x14ac:dyDescent="0.2">
      <c r="A42" t="str">
        <f t="shared" si="0"/>
        <v>41 4 炽血〤凤舞套装 炽血〤凤舞头盔|炽血〤凤舞项链|炽血〤凤舞指环|炽血〤凤舞护腕|炽血〤凤舞腰带|炽血〤凤舞战靴  0|0|0|0|0|0|0|0|0|0|0|0|0|0|0|0|0|0|0|0|0|0|0|0|0|0|0|0|0|0|0|0|0|0|0|0|0|0|0|0 20|20|0|0|0|0|0|0|0|0|0|0|0|0|0|0|0|0|0|0|0|0|0|0|0|0|0|0|0|0|0|0|0|0|0|0|0|0|0|0 0|0|0|0|0|0|0|0|0|0|0|0|0|0|0|0|0|0|0|100|0|0|0|0|0|0|0|0|0|0|0|0|0|0|0|0|0|0|0|0|0</v>
      </c>
      <c r="B42">
        <v>41</v>
      </c>
      <c r="C42">
        <f>groupAttr!A42</f>
        <v>113</v>
      </c>
      <c r="D42" t="str">
        <f>IF( ISNA(VLOOKUP($C42*10&amp;D$1,groupitems!$B:$D,3,FALSE)),"", VLOOKUP($C42*10&amp;D$1,groupitems!$B:$D,3,FALSE))</f>
        <v>炽血〤凤舞头盔</v>
      </c>
      <c r="E42" t="str">
        <f>IF( ISNA(VLOOKUP($C42*10&amp;E$1,groupitems!$B:$D,3,FALSE)),"", VLOOKUP($C42*10&amp;E$1,groupitems!$B:$D,3,FALSE))</f>
        <v>炽血〤凤舞项链</v>
      </c>
      <c r="F42" t="str">
        <f>IF( ISNA(VLOOKUP($C42*10&amp;F$1,groupitems!$B:$D,3,FALSE)),"", VLOOKUP($C42*10&amp;F$1,groupitems!$B:$D,3,FALSE))</f>
        <v>炽血〤凤舞指环</v>
      </c>
      <c r="G42" t="str">
        <f>IF( ISNA(VLOOKUP($C42*10&amp;G$1,groupitems!$B:$D,3,FALSE)),"", VLOOKUP($C42*10&amp;G$1,groupitems!$B:$D,3,FALSE))</f>
        <v>炽血〤凤舞护腕</v>
      </c>
      <c r="H42" t="str">
        <f>IF( ISNA(VLOOKUP($C42*10&amp;H$1,groupitems!$B:$D,3,FALSE)),"", VLOOKUP($C42*10&amp;H$1,groupitems!$B:$D,3,FALSE))</f>
        <v>炽血〤凤舞腰带</v>
      </c>
      <c r="I42" t="str">
        <f>IF( ISNA(VLOOKUP($C42*10&amp;I$1,groupitems!$B:$D,3,FALSE)),"", VLOOKUP($C42*10&amp;I$1,groupitems!$B:$D,3,FALSE))</f>
        <v>炽血〤凤舞战靴</v>
      </c>
      <c r="J42" t="str">
        <f>IF( ISNA(VLOOKUP($C42*10&amp;J$1,groupitems!$B:$D,3,FALSE)),"", VLOOKUP($C42*10&amp;J$1,groupitems!$B:$D,3,FALSE))</f>
        <v/>
      </c>
      <c r="K42" t="str">
        <f>IF( ISNA(VLOOKUP($C42*10&amp;K$1,groupitems!$B:$D,3,FALSE)),"", VLOOKUP($C42*10&amp;K$1,groupitems!$B:$D,3,FALSE))</f>
        <v/>
      </c>
      <c r="L42" t="str">
        <f>IF( ISNA(VLOOKUP($C42*10&amp;L$1,groupitems!$B:$D,3,FALSE)),"", VLOOKUP($C42*10&amp;L$1,groupitems!$B:$D,3,FALSE))</f>
        <v/>
      </c>
      <c r="M42" t="str">
        <f>IF( ISNA(VLOOKUP($C42*10&amp;M$1,groupitems!$B:$D,3,FALSE)),"", VLOOKUP($C42*10&amp;M$1,groupitems!$B:$D,3,FALSE))</f>
        <v/>
      </c>
      <c r="N42" t="str">
        <f>IF( ISNA(VLOOKUP($C42*10&amp;N$1,groupitems!$B:$D,3,FALSE)),"", VLOOKUP($C42*10&amp;N$1,groupitems!$B:$D,3,FALSE))</f>
        <v/>
      </c>
      <c r="O42" t="str">
        <f>IF( ISNA(VLOOKUP($C42*10&amp;O$1,groupitems!$B:$D,3,FALSE)),"", VLOOKUP($C42*10&amp;O$1,groupitems!$B:$D,3,FALSE))</f>
        <v/>
      </c>
      <c r="P42" t="str">
        <f>IF( ISNA(VLOOKUP($C42*10&amp;P$1,groupitems!$B:$D,3,FALSE)),"", VLOOKUP($C42*10&amp;P$1,groupitems!$B:$D,3,FALSE))</f>
        <v/>
      </c>
      <c r="Q42" t="str">
        <f>IF( ISNA(VLOOKUP($C42*10&amp;Q$1,groupitems!$B:$D,3,FALSE)),"", VLOOKUP($C42*10&amp;Q$1,groupitems!$B:$D,3,FALSE))</f>
        <v/>
      </c>
      <c r="R42" t="str">
        <f>IF( ISNA(VLOOKUP($C42*10&amp;R$1,groupitems!$B:$D,3,FALSE)),"", VLOOKUP($C42*10&amp;R$1,groupitems!$B:$D,3,FALSE))</f>
        <v/>
      </c>
      <c r="S42" t="str">
        <f>IF( ISNA(VLOOKUP($C42*10&amp;S$1,groupitems!$B:$D,3,FALSE)),"", VLOOKUP($C42*10&amp;S$1,groupitems!$B:$D,3,FALSE))</f>
        <v/>
      </c>
      <c r="T42">
        <v>0</v>
      </c>
      <c r="U42">
        <f>groupAttr!C42</f>
        <v>4</v>
      </c>
      <c r="V42">
        <f t="shared" si="1"/>
        <v>6</v>
      </c>
      <c r="W42" t="str">
        <f>groupAttr!B42</f>
        <v>炽血〤凤舞套装</v>
      </c>
      <c r="X42" t="str">
        <f t="shared" si="2"/>
        <v>炽血〤凤舞头盔|炽血〤凤舞项链|炽血〤凤舞指环|炽血〤凤舞护腕|炽血〤凤舞腰带|炽血〤凤舞战靴|</v>
      </c>
      <c r="Y42" t="str">
        <f t="shared" si="3"/>
        <v>151/炽血〤凤舞头盔|151/炽血〤凤舞项链|151/炽血〤凤舞指环|151/炽血〤凤舞护腕|151/炽血〤凤舞腰带|151/炽血〤凤舞战靴|</v>
      </c>
      <c r="Z42" t="str">
        <f t="shared" si="4"/>
        <v>炽血〤凤舞头盔|炽血〤凤舞项链|炽血〤凤舞指环|炽血〤凤舞护腕|炽血〤凤舞腰带|炽血〤凤舞战靴</v>
      </c>
      <c r="AA42" t="str">
        <f t="shared" si="5"/>
        <v>151/炽血〤凤舞头盔|151/炽血〤凤舞项链|151/炽血〤凤舞指环|151/炽血〤凤舞护腕|151/炽血〤凤舞腰带|151/炽血〤凤舞战靴</v>
      </c>
      <c r="AB42" t="str">
        <f xml:space="preserve"> CONCATENATE( " ",groupAttr!AS42,"|",groupAttr!AX42,"|",groupAttr!AV42,"|",groupAttr!BC42,"|",groupAttr!BB42,"|",groupAttr!BA42,"|",groupAttr!AW42,"|","0","|",groupAttr!AQ42,"|",groupAttr!AT42,"|",groupAttr!AU42,"|",groupAttr!BD42,"|",groupAttr!AY42,"|","0","|",groupAttr!BE42,"|",groupAttr!BJ42,"|",groupAttr!BF42,"|",groupAttr!BG42,"|",groupAttr!BH42,"|",groupAttr!BI42,"|",groupAttr!BK42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42" t="str">
        <f>groupAttr!D42&amp;"|" &amp;groupAttr!E42&amp;"|" &amp;groupAttr!H42&amp;"|" &amp;groupAttr!J42&amp;"|" &amp;groupAttr!L42&amp;"|" &amp;groupAttr!N42&amp;"|" &amp;groupAttr!P42&amp;"|" &amp;groupAttr!R42&amp;"|" &amp;groupAttr!S42&amp;"|" &amp;groupAttr!T42&amp;"|" &amp;groupAttr!U42&amp;"|" &amp;groupAttr!V42&amp;"|" &amp;groupAttr!F42&amp;"|" &amp;groupAttr!G42&amp;"|" &amp;groupAttr!I42&amp;"|" &amp;groupAttr!K42&amp;"|" &amp;groupAttr!M42&amp;"|" &amp;groupAttr!O42&amp;"|" &amp;groupAttr!Q42&amp;"|0|0|0|0|0|0|0|0|0|0|0|0|0|0|0|0|0|0|0|0|0"</f>
        <v>20|20|0|0|0|0|0|0|0|0|0|0|0|0|0|0|0|0|0|0|0|0|0|0|0|0|0|0|0|0|0|0|0|0|0|0|0|0|0|0</v>
      </c>
      <c r="AD42" t="str">
        <f>groupAttr!W42&amp;"|" &amp;groupAttr!X42&amp;"|" &amp;groupAttr!AA42&amp;"|" &amp;groupAttr!AC42&amp;"|" &amp;groupAttr!AE42&amp;"|" &amp;groupAttr!AG42&amp;"|" &amp;groupAttr!AI42&amp;"|" &amp;groupAttr!AK42&amp;"|" &amp;groupAttr!AL42&amp;"|" &amp;groupAttr!AM42&amp;"|" &amp;groupAttr!AN42&amp;"|" &amp;groupAttr!AO42&amp;"|" &amp;groupAttr!Y42&amp;"|" &amp;groupAttr!Z42&amp;"|" &amp;groupAttr!AB42&amp;"|" &amp;groupAttr!AD42&amp;"|" &amp;groupAttr!AF42&amp;"|" &amp;groupAttr!AH42&amp;"|" &amp;groupAttr!AJ42&amp;"|" &amp;(groupAttr!AP42 + 100)&amp;"|0|0|0|0|0|0|0|0|0|0|0|0|0|0|0|0|0|0|0|0|0"</f>
        <v>0|0|0|0|0|0|0|0|0|0|0|0|0|0|0|0|0|0|0|100|0|0|0|0|0|0|0|0|0|0|0|0|0|0|0|0|0|0|0|0|0</v>
      </c>
    </row>
    <row r="43" spans="1:30" x14ac:dyDescent="0.2">
      <c r="A43" t="str">
        <f t="shared" si="0"/>
        <v>42 6 炽血〤凤舞套装 炽血〤凤舞头盔|炽血〤凤舞项链|炽血〤凤舞指环|炽血〤凤舞护腕|炽血〤凤舞腰带|炽血〤凤舞战靴  0|0|0|0|0|0|0|0|0|0|0|0|0|0|0|0|0|0|0|0|0|0|0|0|0|0|0|0|0|0|0|0|0|0|0|0|0|0|0|0 0|0|0|0|5|5|5|0|0|0|0|0|0|0|0|0|5|5|5|0|0|0|0|0|0|0|0|0|0|0|0|0|0|0|0|0|0|0|0|0 0|0|0|0|120|120|120|0|0|0|0|0|0|0|0|0|120|120|120|100|0|0|0|0|0|0|0|0|0|0|0|0|0|0|0|0|0|0|0|0|0</v>
      </c>
      <c r="B43">
        <v>42</v>
      </c>
      <c r="C43">
        <f>groupAttr!A43</f>
        <v>113</v>
      </c>
      <c r="D43" t="str">
        <f>IF( ISNA(VLOOKUP($C43*10&amp;D$1,groupitems!$B:$D,3,FALSE)),"", VLOOKUP($C43*10&amp;D$1,groupitems!$B:$D,3,FALSE))</f>
        <v>炽血〤凤舞头盔</v>
      </c>
      <c r="E43" t="str">
        <f>IF( ISNA(VLOOKUP($C43*10&amp;E$1,groupitems!$B:$D,3,FALSE)),"", VLOOKUP($C43*10&amp;E$1,groupitems!$B:$D,3,FALSE))</f>
        <v>炽血〤凤舞项链</v>
      </c>
      <c r="F43" t="str">
        <f>IF( ISNA(VLOOKUP($C43*10&amp;F$1,groupitems!$B:$D,3,FALSE)),"", VLOOKUP($C43*10&amp;F$1,groupitems!$B:$D,3,FALSE))</f>
        <v>炽血〤凤舞指环</v>
      </c>
      <c r="G43" t="str">
        <f>IF( ISNA(VLOOKUP($C43*10&amp;G$1,groupitems!$B:$D,3,FALSE)),"", VLOOKUP($C43*10&amp;G$1,groupitems!$B:$D,3,FALSE))</f>
        <v>炽血〤凤舞护腕</v>
      </c>
      <c r="H43" t="str">
        <f>IF( ISNA(VLOOKUP($C43*10&amp;H$1,groupitems!$B:$D,3,FALSE)),"", VLOOKUP($C43*10&amp;H$1,groupitems!$B:$D,3,FALSE))</f>
        <v>炽血〤凤舞腰带</v>
      </c>
      <c r="I43" t="str">
        <f>IF( ISNA(VLOOKUP($C43*10&amp;I$1,groupitems!$B:$D,3,FALSE)),"", VLOOKUP($C43*10&amp;I$1,groupitems!$B:$D,3,FALSE))</f>
        <v>炽血〤凤舞战靴</v>
      </c>
      <c r="J43" t="str">
        <f>IF( ISNA(VLOOKUP($C43*10&amp;J$1,groupitems!$B:$D,3,FALSE)),"", VLOOKUP($C43*10&amp;J$1,groupitems!$B:$D,3,FALSE))</f>
        <v/>
      </c>
      <c r="K43" t="str">
        <f>IF( ISNA(VLOOKUP($C43*10&amp;K$1,groupitems!$B:$D,3,FALSE)),"", VLOOKUP($C43*10&amp;K$1,groupitems!$B:$D,3,FALSE))</f>
        <v/>
      </c>
      <c r="L43" t="str">
        <f>IF( ISNA(VLOOKUP($C43*10&amp;L$1,groupitems!$B:$D,3,FALSE)),"", VLOOKUP($C43*10&amp;L$1,groupitems!$B:$D,3,FALSE))</f>
        <v/>
      </c>
      <c r="M43" t="str">
        <f>IF( ISNA(VLOOKUP($C43*10&amp;M$1,groupitems!$B:$D,3,FALSE)),"", VLOOKUP($C43*10&amp;M$1,groupitems!$B:$D,3,FALSE))</f>
        <v/>
      </c>
      <c r="N43" t="str">
        <f>IF( ISNA(VLOOKUP($C43*10&amp;N$1,groupitems!$B:$D,3,FALSE)),"", VLOOKUP($C43*10&amp;N$1,groupitems!$B:$D,3,FALSE))</f>
        <v/>
      </c>
      <c r="O43" t="str">
        <f>IF( ISNA(VLOOKUP($C43*10&amp;O$1,groupitems!$B:$D,3,FALSE)),"", VLOOKUP($C43*10&amp;O$1,groupitems!$B:$D,3,FALSE))</f>
        <v/>
      </c>
      <c r="P43" t="str">
        <f>IF( ISNA(VLOOKUP($C43*10&amp;P$1,groupitems!$B:$D,3,FALSE)),"", VLOOKUP($C43*10&amp;P$1,groupitems!$B:$D,3,FALSE))</f>
        <v/>
      </c>
      <c r="Q43" t="str">
        <f>IF( ISNA(VLOOKUP($C43*10&amp;Q$1,groupitems!$B:$D,3,FALSE)),"", VLOOKUP($C43*10&amp;Q$1,groupitems!$B:$D,3,FALSE))</f>
        <v/>
      </c>
      <c r="R43" t="str">
        <f>IF( ISNA(VLOOKUP($C43*10&amp;R$1,groupitems!$B:$D,3,FALSE)),"", VLOOKUP($C43*10&amp;R$1,groupitems!$B:$D,3,FALSE))</f>
        <v/>
      </c>
      <c r="S43" t="str">
        <f>IF( ISNA(VLOOKUP($C43*10&amp;S$1,groupitems!$B:$D,3,FALSE)),"", VLOOKUP($C43*10&amp;S$1,groupitems!$B:$D,3,FALSE))</f>
        <v/>
      </c>
      <c r="T43">
        <v>0</v>
      </c>
      <c r="U43">
        <f>groupAttr!C43</f>
        <v>6</v>
      </c>
      <c r="V43">
        <f t="shared" si="1"/>
        <v>6</v>
      </c>
      <c r="W43" t="str">
        <f>groupAttr!B43</f>
        <v>炽血〤凤舞套装</v>
      </c>
      <c r="X43" t="str">
        <f t="shared" si="2"/>
        <v>炽血〤凤舞头盔|炽血〤凤舞项链|炽血〤凤舞指环|炽血〤凤舞护腕|炽血〤凤舞腰带|炽血〤凤舞战靴|</v>
      </c>
      <c r="Y43" t="str">
        <f t="shared" si="3"/>
        <v>151/炽血〤凤舞头盔|151/炽血〤凤舞项链|151/炽血〤凤舞指环|151/炽血〤凤舞护腕|151/炽血〤凤舞腰带|151/炽血〤凤舞战靴|</v>
      </c>
      <c r="Z43" t="str">
        <f t="shared" si="4"/>
        <v>炽血〤凤舞头盔|炽血〤凤舞项链|炽血〤凤舞指环|炽血〤凤舞护腕|炽血〤凤舞腰带|炽血〤凤舞战靴</v>
      </c>
      <c r="AA43" t="str">
        <f t="shared" si="5"/>
        <v>151/炽血〤凤舞头盔|151/炽血〤凤舞项链|151/炽血〤凤舞指环|151/炽血〤凤舞护腕|151/炽血〤凤舞腰带|151/炽血〤凤舞战靴</v>
      </c>
      <c r="AB43" t="str">
        <f xml:space="preserve"> CONCATENATE( " ",groupAttr!AS43,"|",groupAttr!AX43,"|",groupAttr!AV43,"|",groupAttr!BC43,"|",groupAttr!BB43,"|",groupAttr!BA43,"|",groupAttr!AW43,"|","0","|",groupAttr!AQ43,"|",groupAttr!AT43,"|",groupAttr!AU43,"|",groupAttr!BD43,"|",groupAttr!AY43,"|","0","|",groupAttr!BE43,"|",groupAttr!BJ43,"|",groupAttr!BF43,"|",groupAttr!BG43,"|",groupAttr!BH43,"|",groupAttr!BI43,"|",groupAttr!BK43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43" t="str">
        <f>groupAttr!D43&amp;"|" &amp;groupAttr!E43&amp;"|" &amp;groupAttr!H43&amp;"|" &amp;groupAttr!J43&amp;"|" &amp;groupAttr!L43&amp;"|" &amp;groupAttr!N43&amp;"|" &amp;groupAttr!P43&amp;"|" &amp;groupAttr!R43&amp;"|" &amp;groupAttr!S43&amp;"|" &amp;groupAttr!T43&amp;"|" &amp;groupAttr!U43&amp;"|" &amp;groupAttr!V43&amp;"|" &amp;groupAttr!F43&amp;"|" &amp;groupAttr!G43&amp;"|" &amp;groupAttr!I43&amp;"|" &amp;groupAttr!K43&amp;"|" &amp;groupAttr!M43&amp;"|" &amp;groupAttr!O43&amp;"|" &amp;groupAttr!Q43&amp;"|0|0|0|0|0|0|0|0|0|0|0|0|0|0|0|0|0|0|0|0|0"</f>
        <v>0|0|0|0|5|5|5|0|0|0|0|0|0|0|0|0|5|5|5|0|0|0|0|0|0|0|0|0|0|0|0|0|0|0|0|0|0|0|0|0</v>
      </c>
      <c r="AD43" t="str">
        <f>groupAttr!W43&amp;"|" &amp;groupAttr!X43&amp;"|" &amp;groupAttr!AA43&amp;"|" &amp;groupAttr!AC43&amp;"|" &amp;groupAttr!AE43&amp;"|" &amp;groupAttr!AG43&amp;"|" &amp;groupAttr!AI43&amp;"|" &amp;groupAttr!AK43&amp;"|" &amp;groupAttr!AL43&amp;"|" &amp;groupAttr!AM43&amp;"|" &amp;groupAttr!AN43&amp;"|" &amp;groupAttr!AO43&amp;"|" &amp;groupAttr!Y43&amp;"|" &amp;groupAttr!Z43&amp;"|" &amp;groupAttr!AB43&amp;"|" &amp;groupAttr!AD43&amp;"|" &amp;groupAttr!AF43&amp;"|" &amp;groupAttr!AH43&amp;"|" &amp;groupAttr!AJ43&amp;"|" &amp;(groupAttr!AP43 + 100)&amp;"|0|0|0|0|0|0|0|0|0|0|0|0|0|0|0|0|0|0|0|0|0"</f>
        <v>0|0|0|0|120|120|120|0|0|0|0|0|0|0|0|0|120|120|120|100|0|0|0|0|0|0|0|0|0|0|0|0|0|0|0|0|0|0|0|0|0</v>
      </c>
    </row>
    <row r="44" spans="1:30" x14ac:dyDescent="0.2">
      <c r="A44" t="str">
        <f t="shared" si="0"/>
        <v>43 3 幻月〤无双套装 幻月〤无双头盔|幻月〤无双项链|幻月〤无双戒指|幻月〤无双护腕|幻月〤无双腰带|幻月〤无双战靴  0|0|0|0|0|0|0|0|0|0|0|0|0|0|0|0|0|0|0|0|0|0|0|0|0|0|0|0|0|0|0|0|0|0|0|0|0|0|0|0 0|0|0|0|0|0|0|0|0|0|0|0|0|0|0|0|0|0|0|0|0|0|0|0|0|0|0|0|0|0|0|0|0|0|0|0|0|0|0|0 0|0|0|0|50|50|50|0|0|0|0|0|0|0|0|0|50|50|50|100|0|0|0|0|0|0|0|0|0|0|0|0|0|0|0|0|0|0|0|0|0</v>
      </c>
      <c r="B44">
        <v>43</v>
      </c>
      <c r="C44">
        <f>groupAttr!A44</f>
        <v>114</v>
      </c>
      <c r="D44" t="str">
        <f>IF( ISNA(VLOOKUP($C44*10&amp;D$1,groupitems!$B:$D,3,FALSE)),"", VLOOKUP($C44*10&amp;D$1,groupitems!$B:$D,3,FALSE))</f>
        <v>幻月〤无双头盔</v>
      </c>
      <c r="E44" t="str">
        <f>IF( ISNA(VLOOKUP($C44*10&amp;E$1,groupitems!$B:$D,3,FALSE)),"", VLOOKUP($C44*10&amp;E$1,groupitems!$B:$D,3,FALSE))</f>
        <v>幻月〤无双项链</v>
      </c>
      <c r="F44" t="str">
        <f>IF( ISNA(VLOOKUP($C44*10&amp;F$1,groupitems!$B:$D,3,FALSE)),"", VLOOKUP($C44*10&amp;F$1,groupitems!$B:$D,3,FALSE))</f>
        <v>幻月〤无双戒指</v>
      </c>
      <c r="G44" t="str">
        <f>IF( ISNA(VLOOKUP($C44*10&amp;G$1,groupitems!$B:$D,3,FALSE)),"", VLOOKUP($C44*10&amp;G$1,groupitems!$B:$D,3,FALSE))</f>
        <v>幻月〤无双护腕</v>
      </c>
      <c r="H44" t="str">
        <f>IF( ISNA(VLOOKUP($C44*10&amp;H$1,groupitems!$B:$D,3,FALSE)),"", VLOOKUP($C44*10&amp;H$1,groupitems!$B:$D,3,FALSE))</f>
        <v>幻月〤无双腰带</v>
      </c>
      <c r="I44" t="str">
        <f>IF( ISNA(VLOOKUP($C44*10&amp;I$1,groupitems!$B:$D,3,FALSE)),"", VLOOKUP($C44*10&amp;I$1,groupitems!$B:$D,3,FALSE))</f>
        <v>幻月〤无双战靴</v>
      </c>
      <c r="J44" t="str">
        <f>IF( ISNA(VLOOKUP($C44*10&amp;J$1,groupitems!$B:$D,3,FALSE)),"", VLOOKUP($C44*10&amp;J$1,groupitems!$B:$D,3,FALSE))</f>
        <v/>
      </c>
      <c r="K44" t="str">
        <f>IF( ISNA(VLOOKUP($C44*10&amp;K$1,groupitems!$B:$D,3,FALSE)),"", VLOOKUP($C44*10&amp;K$1,groupitems!$B:$D,3,FALSE))</f>
        <v/>
      </c>
      <c r="L44" t="str">
        <f>IF( ISNA(VLOOKUP($C44*10&amp;L$1,groupitems!$B:$D,3,FALSE)),"", VLOOKUP($C44*10&amp;L$1,groupitems!$B:$D,3,FALSE))</f>
        <v/>
      </c>
      <c r="M44" t="str">
        <f>IF( ISNA(VLOOKUP($C44*10&amp;M$1,groupitems!$B:$D,3,FALSE)),"", VLOOKUP($C44*10&amp;M$1,groupitems!$B:$D,3,FALSE))</f>
        <v/>
      </c>
      <c r="N44" t="str">
        <f>IF( ISNA(VLOOKUP($C44*10&amp;N$1,groupitems!$B:$D,3,FALSE)),"", VLOOKUP($C44*10&amp;N$1,groupitems!$B:$D,3,FALSE))</f>
        <v/>
      </c>
      <c r="O44" t="str">
        <f>IF( ISNA(VLOOKUP($C44*10&amp;O$1,groupitems!$B:$D,3,FALSE)),"", VLOOKUP($C44*10&amp;O$1,groupitems!$B:$D,3,FALSE))</f>
        <v/>
      </c>
      <c r="P44" t="str">
        <f>IF( ISNA(VLOOKUP($C44*10&amp;P$1,groupitems!$B:$D,3,FALSE)),"", VLOOKUP($C44*10&amp;P$1,groupitems!$B:$D,3,FALSE))</f>
        <v/>
      </c>
      <c r="Q44" t="str">
        <f>IF( ISNA(VLOOKUP($C44*10&amp;Q$1,groupitems!$B:$D,3,FALSE)),"", VLOOKUP($C44*10&amp;Q$1,groupitems!$B:$D,3,FALSE))</f>
        <v/>
      </c>
      <c r="R44" t="str">
        <f>IF( ISNA(VLOOKUP($C44*10&amp;R$1,groupitems!$B:$D,3,FALSE)),"", VLOOKUP($C44*10&amp;R$1,groupitems!$B:$D,3,FALSE))</f>
        <v/>
      </c>
      <c r="S44" t="str">
        <f>IF( ISNA(VLOOKUP($C44*10&amp;S$1,groupitems!$B:$D,3,FALSE)),"", VLOOKUP($C44*10&amp;S$1,groupitems!$B:$D,3,FALSE))</f>
        <v/>
      </c>
      <c r="T44">
        <v>0</v>
      </c>
      <c r="U44">
        <f>groupAttr!C44</f>
        <v>3</v>
      </c>
      <c r="V44">
        <f t="shared" si="1"/>
        <v>6</v>
      </c>
      <c r="W44" t="str">
        <f>groupAttr!B44</f>
        <v>幻月〤无双套装</v>
      </c>
      <c r="X44" t="str">
        <f t="shared" si="2"/>
        <v>幻月〤无双头盔|幻月〤无双项链|幻月〤无双戒指|幻月〤无双护腕|幻月〤无双腰带|幻月〤无双战靴|</v>
      </c>
      <c r="Y44" t="str">
        <f t="shared" si="3"/>
        <v>151/幻月〤无双头盔|151/幻月〤无双项链|151/幻月〤无双戒指|151/幻月〤无双护腕|151/幻月〤无双腰带|151/幻月〤无双战靴|</v>
      </c>
      <c r="Z44" t="str">
        <f t="shared" si="4"/>
        <v>幻月〤无双头盔|幻月〤无双项链|幻月〤无双戒指|幻月〤无双护腕|幻月〤无双腰带|幻月〤无双战靴</v>
      </c>
      <c r="AA44" t="str">
        <f t="shared" si="5"/>
        <v>151/幻月〤无双头盔|151/幻月〤无双项链|151/幻月〤无双戒指|151/幻月〤无双护腕|151/幻月〤无双腰带|151/幻月〤无双战靴</v>
      </c>
      <c r="AB44" t="str">
        <f xml:space="preserve"> CONCATENATE( " ",groupAttr!AS44,"|",groupAttr!AX44,"|",groupAttr!AV44,"|",groupAttr!BC44,"|",groupAttr!BB44,"|",groupAttr!BA44,"|",groupAttr!AW44,"|","0","|",groupAttr!AQ44,"|",groupAttr!AT44,"|",groupAttr!AU44,"|",groupAttr!BD44,"|",groupAttr!AY44,"|","0","|",groupAttr!BE44,"|",groupAttr!BJ44,"|",groupAttr!BF44,"|",groupAttr!BG44,"|",groupAttr!BH44,"|",groupAttr!BI44,"|",groupAttr!BK44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44" t="str">
        <f>groupAttr!D44&amp;"|" &amp;groupAttr!E44&amp;"|" &amp;groupAttr!H44&amp;"|" &amp;groupAttr!J44&amp;"|" &amp;groupAttr!L44&amp;"|" &amp;groupAttr!N44&amp;"|" &amp;groupAttr!P44&amp;"|" &amp;groupAttr!R44&amp;"|" &amp;groupAttr!S44&amp;"|" &amp;groupAttr!T44&amp;"|" &amp;groupAttr!U44&amp;"|" &amp;groupAttr!V44&amp;"|" &amp;groupAttr!F44&amp;"|" &amp;groupAttr!G44&amp;"|" &amp;groupAttr!I44&amp;"|" &amp;groupAttr!K44&amp;"|" &amp;groupAttr!M44&amp;"|" &amp;groupAttr!O44&amp;"|" &amp;groupAttr!Q44&amp;"|0|0|0|0|0|0|0|0|0|0|0|0|0|0|0|0|0|0|0|0|0"</f>
        <v>0|0|0|0|0|0|0|0|0|0|0|0|0|0|0|0|0|0|0|0|0|0|0|0|0|0|0|0|0|0|0|0|0|0|0|0|0|0|0|0</v>
      </c>
      <c r="AD44" t="str">
        <f>groupAttr!W44&amp;"|" &amp;groupAttr!X44&amp;"|" &amp;groupAttr!AA44&amp;"|" &amp;groupAttr!AC44&amp;"|" &amp;groupAttr!AE44&amp;"|" &amp;groupAttr!AG44&amp;"|" &amp;groupAttr!AI44&amp;"|" &amp;groupAttr!AK44&amp;"|" &amp;groupAttr!AL44&amp;"|" &amp;groupAttr!AM44&amp;"|" &amp;groupAttr!AN44&amp;"|" &amp;groupAttr!AO44&amp;"|" &amp;groupAttr!Y44&amp;"|" &amp;groupAttr!Z44&amp;"|" &amp;groupAttr!AB44&amp;"|" &amp;groupAttr!AD44&amp;"|" &amp;groupAttr!AF44&amp;"|" &amp;groupAttr!AH44&amp;"|" &amp;groupAttr!AJ44&amp;"|" &amp;(groupAttr!AP44 + 100)&amp;"|0|0|0|0|0|0|0|0|0|0|0|0|0|0|0|0|0|0|0|0|0"</f>
        <v>0|0|0|0|50|50|50|0|0|0|0|0|0|0|0|0|50|50|50|100|0|0|0|0|0|0|0|0|0|0|0|0|0|0|0|0|0|0|0|0|0</v>
      </c>
    </row>
    <row r="45" spans="1:30" x14ac:dyDescent="0.2">
      <c r="A45" t="str">
        <f t="shared" si="0"/>
        <v>44 4 幻月〤无双套装 幻月〤无双头盔|幻月〤无双项链|幻月〤无双戒指|幻月〤无双护腕|幻月〤无双腰带|幻月〤无双战靴  0|0|0|0|0|0|0|0|0|0|0|0|0|0|0|0|0|0|0|0|0|0|0|0|0|0|0|0|0|0|0|0|0|0|0|0|0|0|0|0 0|0|0|0|0|0|0|0|0|0|0|0|0|0|0|0|0|0|0|0|0|0|0|0|0|0|0|0|0|0|0|0|0|0|0|0|0|0|0|0 0|0|0|0|80|80|80|0|0|0|0|0|0|0|0|0|80|80|80|100|0|0|0|0|0|0|0|0|0|0|0|0|0|0|0|0|0|0|0|0|0</v>
      </c>
      <c r="B45">
        <v>44</v>
      </c>
      <c r="C45">
        <f>groupAttr!A45</f>
        <v>114</v>
      </c>
      <c r="D45" t="str">
        <f>IF( ISNA(VLOOKUP($C45*10&amp;D$1,groupitems!$B:$D,3,FALSE)),"", VLOOKUP($C45*10&amp;D$1,groupitems!$B:$D,3,FALSE))</f>
        <v>幻月〤无双头盔</v>
      </c>
      <c r="E45" t="str">
        <f>IF( ISNA(VLOOKUP($C45*10&amp;E$1,groupitems!$B:$D,3,FALSE)),"", VLOOKUP($C45*10&amp;E$1,groupitems!$B:$D,3,FALSE))</f>
        <v>幻月〤无双项链</v>
      </c>
      <c r="F45" t="str">
        <f>IF( ISNA(VLOOKUP($C45*10&amp;F$1,groupitems!$B:$D,3,FALSE)),"", VLOOKUP($C45*10&amp;F$1,groupitems!$B:$D,3,FALSE))</f>
        <v>幻月〤无双戒指</v>
      </c>
      <c r="G45" t="str">
        <f>IF( ISNA(VLOOKUP($C45*10&amp;G$1,groupitems!$B:$D,3,FALSE)),"", VLOOKUP($C45*10&amp;G$1,groupitems!$B:$D,3,FALSE))</f>
        <v>幻月〤无双护腕</v>
      </c>
      <c r="H45" t="str">
        <f>IF( ISNA(VLOOKUP($C45*10&amp;H$1,groupitems!$B:$D,3,FALSE)),"", VLOOKUP($C45*10&amp;H$1,groupitems!$B:$D,3,FALSE))</f>
        <v>幻月〤无双腰带</v>
      </c>
      <c r="I45" t="str">
        <f>IF( ISNA(VLOOKUP($C45*10&amp;I$1,groupitems!$B:$D,3,FALSE)),"", VLOOKUP($C45*10&amp;I$1,groupitems!$B:$D,3,FALSE))</f>
        <v>幻月〤无双战靴</v>
      </c>
      <c r="J45" t="str">
        <f>IF( ISNA(VLOOKUP($C45*10&amp;J$1,groupitems!$B:$D,3,FALSE)),"", VLOOKUP($C45*10&amp;J$1,groupitems!$B:$D,3,FALSE))</f>
        <v/>
      </c>
      <c r="K45" t="str">
        <f>IF( ISNA(VLOOKUP($C45*10&amp;K$1,groupitems!$B:$D,3,FALSE)),"", VLOOKUP($C45*10&amp;K$1,groupitems!$B:$D,3,FALSE))</f>
        <v/>
      </c>
      <c r="L45" t="str">
        <f>IF( ISNA(VLOOKUP($C45*10&amp;L$1,groupitems!$B:$D,3,FALSE)),"", VLOOKUP($C45*10&amp;L$1,groupitems!$B:$D,3,FALSE))</f>
        <v/>
      </c>
      <c r="M45" t="str">
        <f>IF( ISNA(VLOOKUP($C45*10&amp;M$1,groupitems!$B:$D,3,FALSE)),"", VLOOKUP($C45*10&amp;M$1,groupitems!$B:$D,3,FALSE))</f>
        <v/>
      </c>
      <c r="N45" t="str">
        <f>IF( ISNA(VLOOKUP($C45*10&amp;N$1,groupitems!$B:$D,3,FALSE)),"", VLOOKUP($C45*10&amp;N$1,groupitems!$B:$D,3,FALSE))</f>
        <v/>
      </c>
      <c r="O45" t="str">
        <f>IF( ISNA(VLOOKUP($C45*10&amp;O$1,groupitems!$B:$D,3,FALSE)),"", VLOOKUP($C45*10&amp;O$1,groupitems!$B:$D,3,FALSE))</f>
        <v/>
      </c>
      <c r="P45" t="str">
        <f>IF( ISNA(VLOOKUP($C45*10&amp;P$1,groupitems!$B:$D,3,FALSE)),"", VLOOKUP($C45*10&amp;P$1,groupitems!$B:$D,3,FALSE))</f>
        <v/>
      </c>
      <c r="Q45" t="str">
        <f>IF( ISNA(VLOOKUP($C45*10&amp;Q$1,groupitems!$B:$D,3,FALSE)),"", VLOOKUP($C45*10&amp;Q$1,groupitems!$B:$D,3,FALSE))</f>
        <v/>
      </c>
      <c r="R45" t="str">
        <f>IF( ISNA(VLOOKUP($C45*10&amp;R$1,groupitems!$B:$D,3,FALSE)),"", VLOOKUP($C45*10&amp;R$1,groupitems!$B:$D,3,FALSE))</f>
        <v/>
      </c>
      <c r="S45" t="str">
        <f>IF( ISNA(VLOOKUP($C45*10&amp;S$1,groupitems!$B:$D,3,FALSE)),"", VLOOKUP($C45*10&amp;S$1,groupitems!$B:$D,3,FALSE))</f>
        <v/>
      </c>
      <c r="T45">
        <v>0</v>
      </c>
      <c r="U45">
        <f>groupAttr!C45</f>
        <v>4</v>
      </c>
      <c r="V45">
        <f t="shared" si="1"/>
        <v>6</v>
      </c>
      <c r="W45" t="str">
        <f>groupAttr!B45</f>
        <v>幻月〤无双套装</v>
      </c>
      <c r="X45" t="str">
        <f t="shared" si="2"/>
        <v>幻月〤无双头盔|幻月〤无双项链|幻月〤无双戒指|幻月〤无双护腕|幻月〤无双腰带|幻月〤无双战靴|</v>
      </c>
      <c r="Y45" t="str">
        <f t="shared" si="3"/>
        <v>151/幻月〤无双头盔|151/幻月〤无双项链|151/幻月〤无双戒指|151/幻月〤无双护腕|151/幻月〤无双腰带|151/幻月〤无双战靴|</v>
      </c>
      <c r="Z45" t="str">
        <f t="shared" si="4"/>
        <v>幻月〤无双头盔|幻月〤无双项链|幻月〤无双戒指|幻月〤无双护腕|幻月〤无双腰带|幻月〤无双战靴</v>
      </c>
      <c r="AA45" t="str">
        <f t="shared" si="5"/>
        <v>151/幻月〤无双头盔|151/幻月〤无双项链|151/幻月〤无双戒指|151/幻月〤无双护腕|151/幻月〤无双腰带|151/幻月〤无双战靴</v>
      </c>
      <c r="AB45" t="str">
        <f xml:space="preserve"> CONCATENATE( " ",groupAttr!AS45,"|",groupAttr!AX45,"|",groupAttr!AV45,"|",groupAttr!BC45,"|",groupAttr!BB45,"|",groupAttr!BA45,"|",groupAttr!AW45,"|","0","|",groupAttr!AQ45,"|",groupAttr!AT45,"|",groupAttr!AU45,"|",groupAttr!BD45,"|",groupAttr!AY45,"|","0","|",groupAttr!BE45,"|",groupAttr!BJ45,"|",groupAttr!BF45,"|",groupAttr!BG45,"|",groupAttr!BH45,"|",groupAttr!BI45,"|",groupAttr!BK45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45" t="str">
        <f>groupAttr!D45&amp;"|" &amp;groupAttr!E45&amp;"|" &amp;groupAttr!H45&amp;"|" &amp;groupAttr!J45&amp;"|" &amp;groupAttr!L45&amp;"|" &amp;groupAttr!N45&amp;"|" &amp;groupAttr!P45&amp;"|" &amp;groupAttr!R45&amp;"|" &amp;groupAttr!S45&amp;"|" &amp;groupAttr!T45&amp;"|" &amp;groupAttr!U45&amp;"|" &amp;groupAttr!V45&amp;"|" &amp;groupAttr!F45&amp;"|" &amp;groupAttr!G45&amp;"|" &amp;groupAttr!I45&amp;"|" &amp;groupAttr!K45&amp;"|" &amp;groupAttr!M45&amp;"|" &amp;groupAttr!O45&amp;"|" &amp;groupAttr!Q45&amp;"|0|0|0|0|0|0|0|0|0|0|0|0|0|0|0|0|0|0|0|0|0"</f>
        <v>0|0|0|0|0|0|0|0|0|0|0|0|0|0|0|0|0|0|0|0|0|0|0|0|0|0|0|0|0|0|0|0|0|0|0|0|0|0|0|0</v>
      </c>
      <c r="AD45" t="str">
        <f>groupAttr!W45&amp;"|" &amp;groupAttr!X45&amp;"|" &amp;groupAttr!AA45&amp;"|" &amp;groupAttr!AC45&amp;"|" &amp;groupAttr!AE45&amp;"|" &amp;groupAttr!AG45&amp;"|" &amp;groupAttr!AI45&amp;"|" &amp;groupAttr!AK45&amp;"|" &amp;groupAttr!AL45&amp;"|" &amp;groupAttr!AM45&amp;"|" &amp;groupAttr!AN45&amp;"|" &amp;groupAttr!AO45&amp;"|" &amp;groupAttr!Y45&amp;"|" &amp;groupAttr!Z45&amp;"|" &amp;groupAttr!AB45&amp;"|" &amp;groupAttr!AD45&amp;"|" &amp;groupAttr!AF45&amp;"|" &amp;groupAttr!AH45&amp;"|" &amp;groupAttr!AJ45&amp;"|" &amp;(groupAttr!AP45 + 100)&amp;"|0|0|0|0|0|0|0|0|0|0|0|0|0|0|0|0|0|0|0|0|0"</f>
        <v>0|0|0|0|80|80|80|0|0|0|0|0|0|0|0|0|80|80|80|100|0|0|0|0|0|0|0|0|0|0|0|0|0|0|0|0|0|0|0|0|0</v>
      </c>
    </row>
    <row r="46" spans="1:30" x14ac:dyDescent="0.2">
      <c r="A46" t="str">
        <f t="shared" si="0"/>
        <v>45 6 幻月〤无双套装 幻月〤无双头盔|幻月〤无双项链|幻月〤无双戒指|幻月〤无双护腕|幻月〤无双腰带|幻月〤无双战靴  0|0|0|0|0|0|0|0|0|0|0|0|0|0|0|0|0|0|0|0|0|0|0|0|0|0|0|0|0|0|0|0|0|0|0|0|0|0|0|0 0|0|0|0|10|10|10|0|0|0|0|0|0|0|0|0|10|10|10|0|0|0|0|0|0|0|0|0|0|0|0|0|0|0|0|0|0|0|0|0 0|0|0|0|0|0|0|0|0|0|0|0|0|0|0|0|0|0|0|100|0|0|0|0|0|0|0|0|0|0|0|0|0|0|0|0|0|0|0|0|0</v>
      </c>
      <c r="B46">
        <v>45</v>
      </c>
      <c r="C46">
        <f>groupAttr!A46</f>
        <v>114</v>
      </c>
      <c r="D46" t="str">
        <f>IF( ISNA(VLOOKUP($C46*10&amp;D$1,groupitems!$B:$D,3,FALSE)),"", VLOOKUP($C46*10&amp;D$1,groupitems!$B:$D,3,FALSE))</f>
        <v>幻月〤无双头盔</v>
      </c>
      <c r="E46" t="str">
        <f>IF( ISNA(VLOOKUP($C46*10&amp;E$1,groupitems!$B:$D,3,FALSE)),"", VLOOKUP($C46*10&amp;E$1,groupitems!$B:$D,3,FALSE))</f>
        <v>幻月〤无双项链</v>
      </c>
      <c r="F46" t="str">
        <f>IF( ISNA(VLOOKUP($C46*10&amp;F$1,groupitems!$B:$D,3,FALSE)),"", VLOOKUP($C46*10&amp;F$1,groupitems!$B:$D,3,FALSE))</f>
        <v>幻月〤无双戒指</v>
      </c>
      <c r="G46" t="str">
        <f>IF( ISNA(VLOOKUP($C46*10&amp;G$1,groupitems!$B:$D,3,FALSE)),"", VLOOKUP($C46*10&amp;G$1,groupitems!$B:$D,3,FALSE))</f>
        <v>幻月〤无双护腕</v>
      </c>
      <c r="H46" t="str">
        <f>IF( ISNA(VLOOKUP($C46*10&amp;H$1,groupitems!$B:$D,3,FALSE)),"", VLOOKUP($C46*10&amp;H$1,groupitems!$B:$D,3,FALSE))</f>
        <v>幻月〤无双腰带</v>
      </c>
      <c r="I46" t="str">
        <f>IF( ISNA(VLOOKUP($C46*10&amp;I$1,groupitems!$B:$D,3,FALSE)),"", VLOOKUP($C46*10&amp;I$1,groupitems!$B:$D,3,FALSE))</f>
        <v>幻月〤无双战靴</v>
      </c>
      <c r="J46" t="str">
        <f>IF( ISNA(VLOOKUP($C46*10&amp;J$1,groupitems!$B:$D,3,FALSE)),"", VLOOKUP($C46*10&amp;J$1,groupitems!$B:$D,3,FALSE))</f>
        <v/>
      </c>
      <c r="K46" t="str">
        <f>IF( ISNA(VLOOKUP($C46*10&amp;K$1,groupitems!$B:$D,3,FALSE)),"", VLOOKUP($C46*10&amp;K$1,groupitems!$B:$D,3,FALSE))</f>
        <v/>
      </c>
      <c r="L46" t="str">
        <f>IF( ISNA(VLOOKUP($C46*10&amp;L$1,groupitems!$B:$D,3,FALSE)),"", VLOOKUP($C46*10&amp;L$1,groupitems!$B:$D,3,FALSE))</f>
        <v/>
      </c>
      <c r="M46" t="str">
        <f>IF( ISNA(VLOOKUP($C46*10&amp;M$1,groupitems!$B:$D,3,FALSE)),"", VLOOKUP($C46*10&amp;M$1,groupitems!$B:$D,3,FALSE))</f>
        <v/>
      </c>
      <c r="N46" t="str">
        <f>IF( ISNA(VLOOKUP($C46*10&amp;N$1,groupitems!$B:$D,3,FALSE)),"", VLOOKUP($C46*10&amp;N$1,groupitems!$B:$D,3,FALSE))</f>
        <v/>
      </c>
      <c r="O46" t="str">
        <f>IF( ISNA(VLOOKUP($C46*10&amp;O$1,groupitems!$B:$D,3,FALSE)),"", VLOOKUP($C46*10&amp;O$1,groupitems!$B:$D,3,FALSE))</f>
        <v/>
      </c>
      <c r="P46" t="str">
        <f>IF( ISNA(VLOOKUP($C46*10&amp;P$1,groupitems!$B:$D,3,FALSE)),"", VLOOKUP($C46*10&amp;P$1,groupitems!$B:$D,3,FALSE))</f>
        <v/>
      </c>
      <c r="Q46" t="str">
        <f>IF( ISNA(VLOOKUP($C46*10&amp;Q$1,groupitems!$B:$D,3,FALSE)),"", VLOOKUP($C46*10&amp;Q$1,groupitems!$B:$D,3,FALSE))</f>
        <v/>
      </c>
      <c r="R46" t="str">
        <f>IF( ISNA(VLOOKUP($C46*10&amp;R$1,groupitems!$B:$D,3,FALSE)),"", VLOOKUP($C46*10&amp;R$1,groupitems!$B:$D,3,FALSE))</f>
        <v/>
      </c>
      <c r="S46" t="str">
        <f>IF( ISNA(VLOOKUP($C46*10&amp;S$1,groupitems!$B:$D,3,FALSE)),"", VLOOKUP($C46*10&amp;S$1,groupitems!$B:$D,3,FALSE))</f>
        <v/>
      </c>
      <c r="T46">
        <v>0</v>
      </c>
      <c r="U46">
        <f>groupAttr!C46</f>
        <v>6</v>
      </c>
      <c r="V46">
        <f t="shared" si="1"/>
        <v>6</v>
      </c>
      <c r="W46" t="str">
        <f>groupAttr!B46</f>
        <v>幻月〤无双套装</v>
      </c>
      <c r="X46" t="str">
        <f t="shared" si="2"/>
        <v>幻月〤无双头盔|幻月〤无双项链|幻月〤无双戒指|幻月〤无双护腕|幻月〤无双腰带|幻月〤无双战靴|</v>
      </c>
      <c r="Y46" t="str">
        <f t="shared" si="3"/>
        <v>151/幻月〤无双头盔|151/幻月〤无双项链|151/幻月〤无双戒指|151/幻月〤无双护腕|151/幻月〤无双腰带|151/幻月〤无双战靴|</v>
      </c>
      <c r="Z46" t="str">
        <f t="shared" si="4"/>
        <v>幻月〤无双头盔|幻月〤无双项链|幻月〤无双戒指|幻月〤无双护腕|幻月〤无双腰带|幻月〤无双战靴</v>
      </c>
      <c r="AA46" t="str">
        <f t="shared" si="5"/>
        <v>151/幻月〤无双头盔|151/幻月〤无双项链|151/幻月〤无双戒指|151/幻月〤无双护腕|151/幻月〤无双腰带|151/幻月〤无双战靴</v>
      </c>
      <c r="AB46" t="str">
        <f xml:space="preserve"> CONCATENATE( " ",groupAttr!AS46,"|",groupAttr!AX46,"|",groupAttr!AV46,"|",groupAttr!BC46,"|",groupAttr!BB46,"|",groupAttr!BA46,"|",groupAttr!AW46,"|","0","|",groupAttr!AQ46,"|",groupAttr!AT46,"|",groupAttr!AU46,"|",groupAttr!BD46,"|",groupAttr!AY46,"|","0","|",groupAttr!BE46,"|",groupAttr!BJ46,"|",groupAttr!BF46,"|",groupAttr!BG46,"|",groupAttr!BH46,"|",groupAttr!BI46,"|",groupAttr!BK46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46" t="str">
        <f>groupAttr!D46&amp;"|" &amp;groupAttr!E46&amp;"|" &amp;groupAttr!H46&amp;"|" &amp;groupAttr!J46&amp;"|" &amp;groupAttr!L46&amp;"|" &amp;groupAttr!N46&amp;"|" &amp;groupAttr!P46&amp;"|" &amp;groupAttr!R46&amp;"|" &amp;groupAttr!S46&amp;"|" &amp;groupAttr!T46&amp;"|" &amp;groupAttr!U46&amp;"|" &amp;groupAttr!V46&amp;"|" &amp;groupAttr!F46&amp;"|" &amp;groupAttr!G46&amp;"|" &amp;groupAttr!I46&amp;"|" &amp;groupAttr!K46&amp;"|" &amp;groupAttr!M46&amp;"|" &amp;groupAttr!O46&amp;"|" &amp;groupAttr!Q46&amp;"|0|0|0|0|0|0|0|0|0|0|0|0|0|0|0|0|0|0|0|0|0"</f>
        <v>0|0|0|0|10|10|10|0|0|0|0|0|0|0|0|0|10|10|10|0|0|0|0|0|0|0|0|0|0|0|0|0|0|0|0|0|0|0|0|0</v>
      </c>
      <c r="AD46" t="str">
        <f>groupAttr!W46&amp;"|" &amp;groupAttr!X46&amp;"|" &amp;groupAttr!AA46&amp;"|" &amp;groupAttr!AC46&amp;"|" &amp;groupAttr!AE46&amp;"|" &amp;groupAttr!AG46&amp;"|" &amp;groupAttr!AI46&amp;"|" &amp;groupAttr!AK46&amp;"|" &amp;groupAttr!AL46&amp;"|" &amp;groupAttr!AM46&amp;"|" &amp;groupAttr!AN46&amp;"|" &amp;groupAttr!AO46&amp;"|" &amp;groupAttr!Y46&amp;"|" &amp;groupAttr!Z46&amp;"|" &amp;groupAttr!AB46&amp;"|" &amp;groupAttr!AD46&amp;"|" &amp;groupAttr!AF46&amp;"|" &amp;groupAttr!AH46&amp;"|" &amp;groupAttr!AJ46&amp;"|" &amp;(groupAttr!AP46 + 100)&amp;"|0|0|0|0|0|0|0|0|0|0|0|0|0|0|0|0|0|0|0|0|0"</f>
        <v>0|0|0|0|0|0|0|0|0|0|0|0|0|0|0|0|0|0|0|100|0|0|0|0|0|0|0|0|0|0|0|0|0|0|0|0|0|0|0|0|0</v>
      </c>
    </row>
    <row r="47" spans="1:30" x14ac:dyDescent="0.2">
      <c r="A47" t="str">
        <f t="shared" si="0"/>
        <v>46 3 炎龙〤炙炎套装 炎龙〤炙炎头盔|炎龙〤炙炎项链|炎龙〤炙炎戒指|炎龙〤炙炎护腕|炎龙〤炙炎腰带|炎龙〤炙炎战靴  0|0|0|0|0|0|0|0|0|0|0|0|0|0|0|0|0|0|0|0|0|0|0|0|0|0|0|0|0|0|0|0|0|0|0|0|0|0|0|0 5|0|5|5|0|0|0|0|0|0|0|0|0|0|5|5|0|0|0|0|0|0|0|0|0|0|0|0|0|0|0|0|0|0|0|0|0|0|0|0 0|0|50|50|0|0|0|0|0|0|0|0|0|0|50|50|0|0|0|100|0|0|0|0|0|0|0|0|0|0|0|0|0|0|0|0|0|0|0|0|0</v>
      </c>
      <c r="B47">
        <v>46</v>
      </c>
      <c r="C47">
        <f>groupAttr!A47</f>
        <v>115</v>
      </c>
      <c r="D47" t="str">
        <f>IF( ISNA(VLOOKUP($C47*10&amp;D$1,groupitems!$B:$D,3,FALSE)),"", VLOOKUP($C47*10&amp;D$1,groupitems!$B:$D,3,FALSE))</f>
        <v>炎龙〤炙炎头盔</v>
      </c>
      <c r="E47" t="str">
        <f>IF( ISNA(VLOOKUP($C47*10&amp;E$1,groupitems!$B:$D,3,FALSE)),"", VLOOKUP($C47*10&amp;E$1,groupitems!$B:$D,3,FALSE))</f>
        <v>炎龙〤炙炎项链</v>
      </c>
      <c r="F47" t="str">
        <f>IF( ISNA(VLOOKUP($C47*10&amp;F$1,groupitems!$B:$D,3,FALSE)),"", VLOOKUP($C47*10&amp;F$1,groupitems!$B:$D,3,FALSE))</f>
        <v>炎龙〤炙炎戒指</v>
      </c>
      <c r="G47" t="str">
        <f>IF( ISNA(VLOOKUP($C47*10&amp;G$1,groupitems!$B:$D,3,FALSE)),"", VLOOKUP($C47*10&amp;G$1,groupitems!$B:$D,3,FALSE))</f>
        <v>炎龙〤炙炎护腕</v>
      </c>
      <c r="H47" t="str">
        <f>IF( ISNA(VLOOKUP($C47*10&amp;H$1,groupitems!$B:$D,3,FALSE)),"", VLOOKUP($C47*10&amp;H$1,groupitems!$B:$D,3,FALSE))</f>
        <v>炎龙〤炙炎腰带</v>
      </c>
      <c r="I47" t="str">
        <f>IF( ISNA(VLOOKUP($C47*10&amp;I$1,groupitems!$B:$D,3,FALSE)),"", VLOOKUP($C47*10&amp;I$1,groupitems!$B:$D,3,FALSE))</f>
        <v>炎龙〤炙炎战靴</v>
      </c>
      <c r="J47" t="str">
        <f>IF( ISNA(VLOOKUP($C47*10&amp;J$1,groupitems!$B:$D,3,FALSE)),"", VLOOKUP($C47*10&amp;J$1,groupitems!$B:$D,3,FALSE))</f>
        <v/>
      </c>
      <c r="K47" t="str">
        <f>IF( ISNA(VLOOKUP($C47*10&amp;K$1,groupitems!$B:$D,3,FALSE)),"", VLOOKUP($C47*10&amp;K$1,groupitems!$B:$D,3,FALSE))</f>
        <v/>
      </c>
      <c r="L47" t="str">
        <f>IF( ISNA(VLOOKUP($C47*10&amp;L$1,groupitems!$B:$D,3,FALSE)),"", VLOOKUP($C47*10&amp;L$1,groupitems!$B:$D,3,FALSE))</f>
        <v/>
      </c>
      <c r="M47" t="str">
        <f>IF( ISNA(VLOOKUP($C47*10&amp;M$1,groupitems!$B:$D,3,FALSE)),"", VLOOKUP($C47*10&amp;M$1,groupitems!$B:$D,3,FALSE))</f>
        <v/>
      </c>
      <c r="N47" t="str">
        <f>IF( ISNA(VLOOKUP($C47*10&amp;N$1,groupitems!$B:$D,3,FALSE)),"", VLOOKUP($C47*10&amp;N$1,groupitems!$B:$D,3,FALSE))</f>
        <v/>
      </c>
      <c r="O47" t="str">
        <f>IF( ISNA(VLOOKUP($C47*10&amp;O$1,groupitems!$B:$D,3,FALSE)),"", VLOOKUP($C47*10&amp;O$1,groupitems!$B:$D,3,FALSE))</f>
        <v/>
      </c>
      <c r="P47" t="str">
        <f>IF( ISNA(VLOOKUP($C47*10&amp;P$1,groupitems!$B:$D,3,FALSE)),"", VLOOKUP($C47*10&amp;P$1,groupitems!$B:$D,3,FALSE))</f>
        <v/>
      </c>
      <c r="Q47" t="str">
        <f>IF( ISNA(VLOOKUP($C47*10&amp;Q$1,groupitems!$B:$D,3,FALSE)),"", VLOOKUP($C47*10&amp;Q$1,groupitems!$B:$D,3,FALSE))</f>
        <v/>
      </c>
      <c r="R47" t="str">
        <f>IF( ISNA(VLOOKUP($C47*10&amp;R$1,groupitems!$B:$D,3,FALSE)),"", VLOOKUP($C47*10&amp;R$1,groupitems!$B:$D,3,FALSE))</f>
        <v/>
      </c>
      <c r="S47" t="str">
        <f>IF( ISNA(VLOOKUP($C47*10&amp;S$1,groupitems!$B:$D,3,FALSE)),"", VLOOKUP($C47*10&amp;S$1,groupitems!$B:$D,3,FALSE))</f>
        <v/>
      </c>
      <c r="T47">
        <v>0</v>
      </c>
      <c r="U47">
        <f>groupAttr!C47</f>
        <v>3</v>
      </c>
      <c r="V47">
        <f t="shared" si="1"/>
        <v>6</v>
      </c>
      <c r="W47" t="str">
        <f>groupAttr!B47</f>
        <v>炎龙〤炙炎套装</v>
      </c>
      <c r="X47" t="str">
        <f t="shared" si="2"/>
        <v>炎龙〤炙炎头盔|炎龙〤炙炎项链|炎龙〤炙炎戒指|炎龙〤炙炎护腕|炎龙〤炙炎腰带|炎龙〤炙炎战靴|</v>
      </c>
      <c r="Y47" t="str">
        <f t="shared" si="3"/>
        <v>151/炎龙〤炙炎头盔|151/炎龙〤炙炎项链|151/炎龙〤炙炎戒指|151/炎龙〤炙炎护腕|151/炎龙〤炙炎腰带|151/炎龙〤炙炎战靴|</v>
      </c>
      <c r="Z47" t="str">
        <f t="shared" si="4"/>
        <v>炎龙〤炙炎头盔|炎龙〤炙炎项链|炎龙〤炙炎戒指|炎龙〤炙炎护腕|炎龙〤炙炎腰带|炎龙〤炙炎战靴</v>
      </c>
      <c r="AA47" t="str">
        <f t="shared" si="5"/>
        <v>151/炎龙〤炙炎头盔|151/炎龙〤炙炎项链|151/炎龙〤炙炎戒指|151/炎龙〤炙炎护腕|151/炎龙〤炙炎腰带|151/炎龙〤炙炎战靴</v>
      </c>
      <c r="AB47" t="str">
        <f xml:space="preserve"> CONCATENATE( " ",groupAttr!AS47,"|",groupAttr!AX47,"|",groupAttr!AV47,"|",groupAttr!BC47,"|",groupAttr!BB47,"|",groupAttr!BA47,"|",groupAttr!AW47,"|","0","|",groupAttr!AQ47,"|",groupAttr!AT47,"|",groupAttr!AU47,"|",groupAttr!BD47,"|",groupAttr!AY47,"|","0","|",groupAttr!BE47,"|",groupAttr!BJ47,"|",groupAttr!BF47,"|",groupAttr!BG47,"|",groupAttr!BH47,"|",groupAttr!BI47,"|",groupAttr!BK47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47" t="str">
        <f>groupAttr!D47&amp;"|" &amp;groupAttr!E47&amp;"|" &amp;groupAttr!H47&amp;"|" &amp;groupAttr!J47&amp;"|" &amp;groupAttr!L47&amp;"|" &amp;groupAttr!N47&amp;"|" &amp;groupAttr!P47&amp;"|" &amp;groupAttr!R47&amp;"|" &amp;groupAttr!S47&amp;"|" &amp;groupAttr!T47&amp;"|" &amp;groupAttr!U47&amp;"|" &amp;groupAttr!V47&amp;"|" &amp;groupAttr!F47&amp;"|" &amp;groupAttr!G47&amp;"|" &amp;groupAttr!I47&amp;"|" &amp;groupAttr!K47&amp;"|" &amp;groupAttr!M47&amp;"|" &amp;groupAttr!O47&amp;"|" &amp;groupAttr!Q47&amp;"|0|0|0|0|0|0|0|0|0|0|0|0|0|0|0|0|0|0|0|0|0"</f>
        <v>5|0|5|5|0|0|0|0|0|0|0|0|0|0|5|5|0|0|0|0|0|0|0|0|0|0|0|0|0|0|0|0|0|0|0|0|0|0|0|0</v>
      </c>
      <c r="AD47" t="str">
        <f>groupAttr!W47&amp;"|" &amp;groupAttr!X47&amp;"|" &amp;groupAttr!AA47&amp;"|" &amp;groupAttr!AC47&amp;"|" &amp;groupAttr!AE47&amp;"|" &amp;groupAttr!AG47&amp;"|" &amp;groupAttr!AI47&amp;"|" &amp;groupAttr!AK47&amp;"|" &amp;groupAttr!AL47&amp;"|" &amp;groupAttr!AM47&amp;"|" &amp;groupAttr!AN47&amp;"|" &amp;groupAttr!AO47&amp;"|" &amp;groupAttr!Y47&amp;"|" &amp;groupAttr!Z47&amp;"|" &amp;groupAttr!AB47&amp;"|" &amp;groupAttr!AD47&amp;"|" &amp;groupAttr!AF47&amp;"|" &amp;groupAttr!AH47&amp;"|" &amp;groupAttr!AJ47&amp;"|" &amp;(groupAttr!AP47 + 100)&amp;"|0|0|0|0|0|0|0|0|0|0|0|0|0|0|0|0|0|0|0|0|0"</f>
        <v>0|0|50|50|0|0|0|0|0|0|0|0|0|0|50|50|0|0|0|100|0|0|0|0|0|0|0|0|0|0|0|0|0|0|0|0|0|0|0|0|0</v>
      </c>
    </row>
    <row r="48" spans="1:30" x14ac:dyDescent="0.2">
      <c r="A48" t="str">
        <f t="shared" si="0"/>
        <v>47 4 炎龙〤炙炎套装 炎龙〤炙炎头盔|炎龙〤炙炎项链|炎龙〤炙炎戒指|炎龙〤炙炎护腕|炎龙〤炙炎腰带|炎龙〤炙炎战靴  0|0|0|0|0|0|0|0|0|0|0|0|0|0|0|0|0|0|0|0|0|0|0|0|0|0|0|0|0|0|0|0|0|0|0|0|0|0|0|0 5|0|0|0|0|0|0|0|0|0|0|0|0|0|0|0|0|0|0|0|0|0|0|0|0|0|0|0|0|0|0|0|0|0|0|0|0|0|0|0 0|0|0|0|100|100|100|30|30|0|0|0|0|0|0|0|100|100|100|100|0|0|0|0|0|0|0|0|0|0|0|0|0|0|0|0|0|0|0|0|0</v>
      </c>
      <c r="B48">
        <v>47</v>
      </c>
      <c r="C48">
        <f>groupAttr!A48</f>
        <v>115</v>
      </c>
      <c r="D48" t="str">
        <f>IF( ISNA(VLOOKUP($C48*10&amp;D$1,groupitems!$B:$D,3,FALSE)),"", VLOOKUP($C48*10&amp;D$1,groupitems!$B:$D,3,FALSE))</f>
        <v>炎龙〤炙炎头盔</v>
      </c>
      <c r="E48" t="str">
        <f>IF( ISNA(VLOOKUP($C48*10&amp;E$1,groupitems!$B:$D,3,FALSE)),"", VLOOKUP($C48*10&amp;E$1,groupitems!$B:$D,3,FALSE))</f>
        <v>炎龙〤炙炎项链</v>
      </c>
      <c r="F48" t="str">
        <f>IF( ISNA(VLOOKUP($C48*10&amp;F$1,groupitems!$B:$D,3,FALSE)),"", VLOOKUP($C48*10&amp;F$1,groupitems!$B:$D,3,FALSE))</f>
        <v>炎龙〤炙炎戒指</v>
      </c>
      <c r="G48" t="str">
        <f>IF( ISNA(VLOOKUP($C48*10&amp;G$1,groupitems!$B:$D,3,FALSE)),"", VLOOKUP($C48*10&amp;G$1,groupitems!$B:$D,3,FALSE))</f>
        <v>炎龙〤炙炎护腕</v>
      </c>
      <c r="H48" t="str">
        <f>IF( ISNA(VLOOKUP($C48*10&amp;H$1,groupitems!$B:$D,3,FALSE)),"", VLOOKUP($C48*10&amp;H$1,groupitems!$B:$D,3,FALSE))</f>
        <v>炎龙〤炙炎腰带</v>
      </c>
      <c r="I48" t="str">
        <f>IF( ISNA(VLOOKUP($C48*10&amp;I$1,groupitems!$B:$D,3,FALSE)),"", VLOOKUP($C48*10&amp;I$1,groupitems!$B:$D,3,FALSE))</f>
        <v>炎龙〤炙炎战靴</v>
      </c>
      <c r="J48" t="str">
        <f>IF( ISNA(VLOOKUP($C48*10&amp;J$1,groupitems!$B:$D,3,FALSE)),"", VLOOKUP($C48*10&amp;J$1,groupitems!$B:$D,3,FALSE))</f>
        <v/>
      </c>
      <c r="K48" t="str">
        <f>IF( ISNA(VLOOKUP($C48*10&amp;K$1,groupitems!$B:$D,3,FALSE)),"", VLOOKUP($C48*10&amp;K$1,groupitems!$B:$D,3,FALSE))</f>
        <v/>
      </c>
      <c r="L48" t="str">
        <f>IF( ISNA(VLOOKUP($C48*10&amp;L$1,groupitems!$B:$D,3,FALSE)),"", VLOOKUP($C48*10&amp;L$1,groupitems!$B:$D,3,FALSE))</f>
        <v/>
      </c>
      <c r="M48" t="str">
        <f>IF( ISNA(VLOOKUP($C48*10&amp;M$1,groupitems!$B:$D,3,FALSE)),"", VLOOKUP($C48*10&amp;M$1,groupitems!$B:$D,3,FALSE))</f>
        <v/>
      </c>
      <c r="N48" t="str">
        <f>IF( ISNA(VLOOKUP($C48*10&amp;N$1,groupitems!$B:$D,3,FALSE)),"", VLOOKUP($C48*10&amp;N$1,groupitems!$B:$D,3,FALSE))</f>
        <v/>
      </c>
      <c r="O48" t="str">
        <f>IF( ISNA(VLOOKUP($C48*10&amp;O$1,groupitems!$B:$D,3,FALSE)),"", VLOOKUP($C48*10&amp;O$1,groupitems!$B:$D,3,FALSE))</f>
        <v/>
      </c>
      <c r="P48" t="str">
        <f>IF( ISNA(VLOOKUP($C48*10&amp;P$1,groupitems!$B:$D,3,FALSE)),"", VLOOKUP($C48*10&amp;P$1,groupitems!$B:$D,3,FALSE))</f>
        <v/>
      </c>
      <c r="Q48" t="str">
        <f>IF( ISNA(VLOOKUP($C48*10&amp;Q$1,groupitems!$B:$D,3,FALSE)),"", VLOOKUP($C48*10&amp;Q$1,groupitems!$B:$D,3,FALSE))</f>
        <v/>
      </c>
      <c r="R48" t="str">
        <f>IF( ISNA(VLOOKUP($C48*10&amp;R$1,groupitems!$B:$D,3,FALSE)),"", VLOOKUP($C48*10&amp;R$1,groupitems!$B:$D,3,FALSE))</f>
        <v/>
      </c>
      <c r="S48" t="str">
        <f>IF( ISNA(VLOOKUP($C48*10&amp;S$1,groupitems!$B:$D,3,FALSE)),"", VLOOKUP($C48*10&amp;S$1,groupitems!$B:$D,3,FALSE))</f>
        <v/>
      </c>
      <c r="T48">
        <v>0</v>
      </c>
      <c r="U48">
        <f>groupAttr!C48</f>
        <v>4</v>
      </c>
      <c r="V48">
        <f t="shared" si="1"/>
        <v>6</v>
      </c>
      <c r="W48" t="str">
        <f>groupAttr!B48</f>
        <v>炎龙〤炙炎套装</v>
      </c>
      <c r="X48" t="str">
        <f t="shared" si="2"/>
        <v>炎龙〤炙炎头盔|炎龙〤炙炎项链|炎龙〤炙炎戒指|炎龙〤炙炎护腕|炎龙〤炙炎腰带|炎龙〤炙炎战靴|</v>
      </c>
      <c r="Y48" t="str">
        <f t="shared" si="3"/>
        <v>151/炎龙〤炙炎头盔|151/炎龙〤炙炎项链|151/炎龙〤炙炎戒指|151/炎龙〤炙炎护腕|151/炎龙〤炙炎腰带|151/炎龙〤炙炎战靴|</v>
      </c>
      <c r="Z48" t="str">
        <f t="shared" si="4"/>
        <v>炎龙〤炙炎头盔|炎龙〤炙炎项链|炎龙〤炙炎戒指|炎龙〤炙炎护腕|炎龙〤炙炎腰带|炎龙〤炙炎战靴</v>
      </c>
      <c r="AA48" t="str">
        <f t="shared" si="5"/>
        <v>151/炎龙〤炙炎头盔|151/炎龙〤炙炎项链|151/炎龙〤炙炎戒指|151/炎龙〤炙炎护腕|151/炎龙〤炙炎腰带|151/炎龙〤炙炎战靴</v>
      </c>
      <c r="AB48" t="str">
        <f xml:space="preserve"> CONCATENATE( " ",groupAttr!AS48,"|",groupAttr!AX48,"|",groupAttr!AV48,"|",groupAttr!BC48,"|",groupAttr!BB48,"|",groupAttr!BA48,"|",groupAttr!AW48,"|","0","|",groupAttr!AQ48,"|",groupAttr!AT48,"|",groupAttr!AU48,"|",groupAttr!BD48,"|",groupAttr!AY48,"|","0","|",groupAttr!BE48,"|",groupAttr!BJ48,"|",groupAttr!BF48,"|",groupAttr!BG48,"|",groupAttr!BH48,"|",groupAttr!BI48,"|",groupAttr!BK48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48" t="str">
        <f>groupAttr!D48&amp;"|" &amp;groupAttr!E48&amp;"|" &amp;groupAttr!H48&amp;"|" &amp;groupAttr!J48&amp;"|" &amp;groupAttr!L48&amp;"|" &amp;groupAttr!N48&amp;"|" &amp;groupAttr!P48&amp;"|" &amp;groupAttr!R48&amp;"|" &amp;groupAttr!S48&amp;"|" &amp;groupAttr!T48&amp;"|" &amp;groupAttr!U48&amp;"|" &amp;groupAttr!V48&amp;"|" &amp;groupAttr!F48&amp;"|" &amp;groupAttr!G48&amp;"|" &amp;groupAttr!I48&amp;"|" &amp;groupAttr!K48&amp;"|" &amp;groupAttr!M48&amp;"|" &amp;groupAttr!O48&amp;"|" &amp;groupAttr!Q48&amp;"|0|0|0|0|0|0|0|0|0|0|0|0|0|0|0|0|0|0|0|0|0"</f>
        <v>5|0|0|0|0|0|0|0|0|0|0|0|0|0|0|0|0|0|0|0|0|0|0|0|0|0|0|0|0|0|0|0|0|0|0|0|0|0|0|0</v>
      </c>
      <c r="AD48" t="str">
        <f>groupAttr!W48&amp;"|" &amp;groupAttr!X48&amp;"|" &amp;groupAttr!AA48&amp;"|" &amp;groupAttr!AC48&amp;"|" &amp;groupAttr!AE48&amp;"|" &amp;groupAttr!AG48&amp;"|" &amp;groupAttr!AI48&amp;"|" &amp;groupAttr!AK48&amp;"|" &amp;groupAttr!AL48&amp;"|" &amp;groupAttr!AM48&amp;"|" &amp;groupAttr!AN48&amp;"|" &amp;groupAttr!AO48&amp;"|" &amp;groupAttr!Y48&amp;"|" &amp;groupAttr!Z48&amp;"|" &amp;groupAttr!AB48&amp;"|" &amp;groupAttr!AD48&amp;"|" &amp;groupAttr!AF48&amp;"|" &amp;groupAttr!AH48&amp;"|" &amp;groupAttr!AJ48&amp;"|" &amp;(groupAttr!AP48 + 100)&amp;"|0|0|0|0|0|0|0|0|0|0|0|0|0|0|0|0|0|0|0|0|0"</f>
        <v>0|0|0|0|100|100|100|30|30|0|0|0|0|0|0|0|100|100|100|100|0|0|0|0|0|0|0|0|0|0|0|0|0|0|0|0|0|0|0|0|0</v>
      </c>
    </row>
    <row r="49" spans="1:30" x14ac:dyDescent="0.2">
      <c r="A49" t="str">
        <f t="shared" si="0"/>
        <v>48 6 炎龙〤炙炎套装 炎龙〤炙炎头盔|炎龙〤炙炎项链|炎龙〤炙炎戒指|炎龙〤炙炎护腕|炎龙〤炙炎腰带|炎龙〤炙炎战靴  0|0|0|0|0|0|0|0|0|0|0|0|0|0|0|0|0|0|0|0|0|0|0|0|0|0|0|0|0|0|0|0|0|0|0|0|0|0|0|0 8|0|0|0|0|0|0|0|0|0|0|0|0|0|0|0|0|0|0|0|0|0|0|0|0|0|0|0|0|0|0|0|0|0|0|0|0|0|0|0 0|0|0|0|0|0|0|0|0|0|0|0|0|0|0|0|0|0|0|200|0|0|0|0|0|0|0|0|0|0|0|0|0|0|0|0|0|0|0|0|0</v>
      </c>
      <c r="B49">
        <v>48</v>
      </c>
      <c r="C49">
        <f>groupAttr!A49</f>
        <v>115</v>
      </c>
      <c r="D49" t="str">
        <f>IF( ISNA(VLOOKUP($C49*10&amp;D$1,groupitems!$B:$D,3,FALSE)),"", VLOOKUP($C49*10&amp;D$1,groupitems!$B:$D,3,FALSE))</f>
        <v>炎龙〤炙炎头盔</v>
      </c>
      <c r="E49" t="str">
        <f>IF( ISNA(VLOOKUP($C49*10&amp;E$1,groupitems!$B:$D,3,FALSE)),"", VLOOKUP($C49*10&amp;E$1,groupitems!$B:$D,3,FALSE))</f>
        <v>炎龙〤炙炎项链</v>
      </c>
      <c r="F49" t="str">
        <f>IF( ISNA(VLOOKUP($C49*10&amp;F$1,groupitems!$B:$D,3,FALSE)),"", VLOOKUP($C49*10&amp;F$1,groupitems!$B:$D,3,FALSE))</f>
        <v>炎龙〤炙炎戒指</v>
      </c>
      <c r="G49" t="str">
        <f>IF( ISNA(VLOOKUP($C49*10&amp;G$1,groupitems!$B:$D,3,FALSE)),"", VLOOKUP($C49*10&amp;G$1,groupitems!$B:$D,3,FALSE))</f>
        <v>炎龙〤炙炎护腕</v>
      </c>
      <c r="H49" t="str">
        <f>IF( ISNA(VLOOKUP($C49*10&amp;H$1,groupitems!$B:$D,3,FALSE)),"", VLOOKUP($C49*10&amp;H$1,groupitems!$B:$D,3,FALSE))</f>
        <v>炎龙〤炙炎腰带</v>
      </c>
      <c r="I49" t="str">
        <f>IF( ISNA(VLOOKUP($C49*10&amp;I$1,groupitems!$B:$D,3,FALSE)),"", VLOOKUP($C49*10&amp;I$1,groupitems!$B:$D,3,FALSE))</f>
        <v>炎龙〤炙炎战靴</v>
      </c>
      <c r="J49" t="str">
        <f>IF( ISNA(VLOOKUP($C49*10&amp;J$1,groupitems!$B:$D,3,FALSE)),"", VLOOKUP($C49*10&amp;J$1,groupitems!$B:$D,3,FALSE))</f>
        <v/>
      </c>
      <c r="K49" t="str">
        <f>IF( ISNA(VLOOKUP($C49*10&amp;K$1,groupitems!$B:$D,3,FALSE)),"", VLOOKUP($C49*10&amp;K$1,groupitems!$B:$D,3,FALSE))</f>
        <v/>
      </c>
      <c r="L49" t="str">
        <f>IF( ISNA(VLOOKUP($C49*10&amp;L$1,groupitems!$B:$D,3,FALSE)),"", VLOOKUP($C49*10&amp;L$1,groupitems!$B:$D,3,FALSE))</f>
        <v/>
      </c>
      <c r="M49" t="str">
        <f>IF( ISNA(VLOOKUP($C49*10&amp;M$1,groupitems!$B:$D,3,FALSE)),"", VLOOKUP($C49*10&amp;M$1,groupitems!$B:$D,3,FALSE))</f>
        <v/>
      </c>
      <c r="N49" t="str">
        <f>IF( ISNA(VLOOKUP($C49*10&amp;N$1,groupitems!$B:$D,3,FALSE)),"", VLOOKUP($C49*10&amp;N$1,groupitems!$B:$D,3,FALSE))</f>
        <v/>
      </c>
      <c r="O49" t="str">
        <f>IF( ISNA(VLOOKUP($C49*10&amp;O$1,groupitems!$B:$D,3,FALSE)),"", VLOOKUP($C49*10&amp;O$1,groupitems!$B:$D,3,FALSE))</f>
        <v/>
      </c>
      <c r="P49" t="str">
        <f>IF( ISNA(VLOOKUP($C49*10&amp;P$1,groupitems!$B:$D,3,FALSE)),"", VLOOKUP($C49*10&amp;P$1,groupitems!$B:$D,3,FALSE))</f>
        <v/>
      </c>
      <c r="Q49" t="str">
        <f>IF( ISNA(VLOOKUP($C49*10&amp;Q$1,groupitems!$B:$D,3,FALSE)),"", VLOOKUP($C49*10&amp;Q$1,groupitems!$B:$D,3,FALSE))</f>
        <v/>
      </c>
      <c r="R49" t="str">
        <f>IF( ISNA(VLOOKUP($C49*10&amp;R$1,groupitems!$B:$D,3,FALSE)),"", VLOOKUP($C49*10&amp;R$1,groupitems!$B:$D,3,FALSE))</f>
        <v/>
      </c>
      <c r="S49" t="str">
        <f>IF( ISNA(VLOOKUP($C49*10&amp;S$1,groupitems!$B:$D,3,FALSE)),"", VLOOKUP($C49*10&amp;S$1,groupitems!$B:$D,3,FALSE))</f>
        <v/>
      </c>
      <c r="T49">
        <v>0</v>
      </c>
      <c r="U49">
        <f>groupAttr!C49</f>
        <v>6</v>
      </c>
      <c r="V49">
        <f t="shared" si="1"/>
        <v>6</v>
      </c>
      <c r="W49" t="str">
        <f>groupAttr!B49</f>
        <v>炎龙〤炙炎套装</v>
      </c>
      <c r="X49" t="str">
        <f t="shared" si="2"/>
        <v>炎龙〤炙炎头盔|炎龙〤炙炎项链|炎龙〤炙炎戒指|炎龙〤炙炎护腕|炎龙〤炙炎腰带|炎龙〤炙炎战靴|</v>
      </c>
      <c r="Y49" t="str">
        <f t="shared" si="3"/>
        <v>151/炎龙〤炙炎头盔|151/炎龙〤炙炎项链|151/炎龙〤炙炎戒指|151/炎龙〤炙炎护腕|151/炎龙〤炙炎腰带|151/炎龙〤炙炎战靴|</v>
      </c>
      <c r="Z49" t="str">
        <f t="shared" si="4"/>
        <v>炎龙〤炙炎头盔|炎龙〤炙炎项链|炎龙〤炙炎戒指|炎龙〤炙炎护腕|炎龙〤炙炎腰带|炎龙〤炙炎战靴</v>
      </c>
      <c r="AA49" t="str">
        <f t="shared" si="5"/>
        <v>151/炎龙〤炙炎头盔|151/炎龙〤炙炎项链|151/炎龙〤炙炎戒指|151/炎龙〤炙炎护腕|151/炎龙〤炙炎腰带|151/炎龙〤炙炎战靴</v>
      </c>
      <c r="AB49" t="str">
        <f xml:space="preserve"> CONCATENATE( " ",groupAttr!AS49,"|",groupAttr!AX49,"|",groupAttr!AV49,"|",groupAttr!BC49,"|",groupAttr!BB49,"|",groupAttr!BA49,"|",groupAttr!AW49,"|","0","|",groupAttr!AQ49,"|",groupAttr!AT49,"|",groupAttr!AU49,"|",groupAttr!BD49,"|",groupAttr!AY49,"|","0","|",groupAttr!BE49,"|",groupAttr!BJ49,"|",groupAttr!BF49,"|",groupAttr!BG49,"|",groupAttr!BH49,"|",groupAttr!BI49,"|",groupAttr!BK49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49" t="str">
        <f>groupAttr!D49&amp;"|" &amp;groupAttr!E49&amp;"|" &amp;groupAttr!H49&amp;"|" &amp;groupAttr!J49&amp;"|" &amp;groupAttr!L49&amp;"|" &amp;groupAttr!N49&amp;"|" &amp;groupAttr!P49&amp;"|" &amp;groupAttr!R49&amp;"|" &amp;groupAttr!S49&amp;"|" &amp;groupAttr!T49&amp;"|" &amp;groupAttr!U49&amp;"|" &amp;groupAttr!V49&amp;"|" &amp;groupAttr!F49&amp;"|" &amp;groupAttr!G49&amp;"|" &amp;groupAttr!I49&amp;"|" &amp;groupAttr!K49&amp;"|" &amp;groupAttr!M49&amp;"|" &amp;groupAttr!O49&amp;"|" &amp;groupAttr!Q49&amp;"|0|0|0|0|0|0|0|0|0|0|0|0|0|0|0|0|0|0|0|0|0"</f>
        <v>8|0|0|0|0|0|0|0|0|0|0|0|0|0|0|0|0|0|0|0|0|0|0|0|0|0|0|0|0|0|0|0|0|0|0|0|0|0|0|0</v>
      </c>
      <c r="AD49" t="str">
        <f>groupAttr!W49&amp;"|" &amp;groupAttr!X49&amp;"|" &amp;groupAttr!AA49&amp;"|" &amp;groupAttr!AC49&amp;"|" &amp;groupAttr!AE49&amp;"|" &amp;groupAttr!AG49&amp;"|" &amp;groupAttr!AI49&amp;"|" &amp;groupAttr!AK49&amp;"|" &amp;groupAttr!AL49&amp;"|" &amp;groupAttr!AM49&amp;"|" &amp;groupAttr!AN49&amp;"|" &amp;groupAttr!AO49&amp;"|" &amp;groupAttr!Y49&amp;"|" &amp;groupAttr!Z49&amp;"|" &amp;groupAttr!AB49&amp;"|" &amp;groupAttr!AD49&amp;"|" &amp;groupAttr!AF49&amp;"|" &amp;groupAttr!AH49&amp;"|" &amp;groupAttr!AJ49&amp;"|" &amp;(groupAttr!AP49 + 100)&amp;"|0|0|0|0|0|0|0|0|0|0|0|0|0|0|0|0|0|0|0|0|0"</f>
        <v>0|0|0|0|0|0|0|0|0|0|0|0|0|0|0|0|0|0|0|200|0|0|0|0|0|0|0|0|0|0|0|0|0|0|0|0|0|0|0|0|0</v>
      </c>
    </row>
    <row r="50" spans="1:30" x14ac:dyDescent="0.2">
      <c r="A50" t="str">
        <f t="shared" si="0"/>
        <v>49 3 玄龙〤浴魂套装 玄龙〤浴魂头盔|玄龙〤浴魂项链|玄龙〤浴魂戒指|玄龙〤浴魂护腕|玄龙〤浴魂腰带|玄龙〤浴魂战靴  0|0|0|0|0|0|0|0|0|0|0|0|0|0|0|0|0|0|0|0|0|0|0|0|0|0|0|0|0|0|0|0|0|0|0|0|0|0|0|0 0|0|0|0|0|0|0|0|0|0|0|0|0|0|0|0|0|0|0|0|0|0|0|0|0|0|0|0|0|0|0|0|0|0|0|0|0|0|0|0 2000|2000|0|0|0|0|0|0|0|0|0|0|0|0|0|0|0|0|0|100|0|0|0|0|0|0|0|0|0|0|0|0|0|0|0|0|0|0|0|0|0</v>
      </c>
      <c r="B50">
        <v>49</v>
      </c>
      <c r="C50">
        <f>groupAttr!A50</f>
        <v>116</v>
      </c>
      <c r="D50" t="str">
        <f>IF( ISNA(VLOOKUP($C50*10&amp;D$1,groupitems!$B:$D,3,FALSE)),"", VLOOKUP($C50*10&amp;D$1,groupitems!$B:$D,3,FALSE))</f>
        <v>玄龙〤浴魂头盔</v>
      </c>
      <c r="E50" t="str">
        <f>IF( ISNA(VLOOKUP($C50*10&amp;E$1,groupitems!$B:$D,3,FALSE)),"", VLOOKUP($C50*10&amp;E$1,groupitems!$B:$D,3,FALSE))</f>
        <v>玄龙〤浴魂项链</v>
      </c>
      <c r="F50" t="str">
        <f>IF( ISNA(VLOOKUP($C50*10&amp;F$1,groupitems!$B:$D,3,FALSE)),"", VLOOKUP($C50*10&amp;F$1,groupitems!$B:$D,3,FALSE))</f>
        <v>玄龙〤浴魂戒指</v>
      </c>
      <c r="G50" t="str">
        <f>IF( ISNA(VLOOKUP($C50*10&amp;G$1,groupitems!$B:$D,3,FALSE)),"", VLOOKUP($C50*10&amp;G$1,groupitems!$B:$D,3,FALSE))</f>
        <v>玄龙〤浴魂护腕</v>
      </c>
      <c r="H50" t="str">
        <f>IF( ISNA(VLOOKUP($C50*10&amp;H$1,groupitems!$B:$D,3,FALSE)),"", VLOOKUP($C50*10&amp;H$1,groupitems!$B:$D,3,FALSE))</f>
        <v>玄龙〤浴魂腰带</v>
      </c>
      <c r="I50" t="str">
        <f>IF( ISNA(VLOOKUP($C50*10&amp;I$1,groupitems!$B:$D,3,FALSE)),"", VLOOKUP($C50*10&amp;I$1,groupitems!$B:$D,3,FALSE))</f>
        <v>玄龙〤浴魂战靴</v>
      </c>
      <c r="J50" t="str">
        <f>IF( ISNA(VLOOKUP($C50*10&amp;J$1,groupitems!$B:$D,3,FALSE)),"", VLOOKUP($C50*10&amp;J$1,groupitems!$B:$D,3,FALSE))</f>
        <v/>
      </c>
      <c r="K50" t="str">
        <f>IF( ISNA(VLOOKUP($C50*10&amp;K$1,groupitems!$B:$D,3,FALSE)),"", VLOOKUP($C50*10&amp;K$1,groupitems!$B:$D,3,FALSE))</f>
        <v/>
      </c>
      <c r="L50" t="str">
        <f>IF( ISNA(VLOOKUP($C50*10&amp;L$1,groupitems!$B:$D,3,FALSE)),"", VLOOKUP($C50*10&amp;L$1,groupitems!$B:$D,3,FALSE))</f>
        <v/>
      </c>
      <c r="M50" t="str">
        <f>IF( ISNA(VLOOKUP($C50*10&amp;M$1,groupitems!$B:$D,3,FALSE)),"", VLOOKUP($C50*10&amp;M$1,groupitems!$B:$D,3,FALSE))</f>
        <v/>
      </c>
      <c r="N50" t="str">
        <f>IF( ISNA(VLOOKUP($C50*10&amp;N$1,groupitems!$B:$D,3,FALSE)),"", VLOOKUP($C50*10&amp;N$1,groupitems!$B:$D,3,FALSE))</f>
        <v/>
      </c>
      <c r="O50" t="str">
        <f>IF( ISNA(VLOOKUP($C50*10&amp;O$1,groupitems!$B:$D,3,FALSE)),"", VLOOKUP($C50*10&amp;O$1,groupitems!$B:$D,3,FALSE))</f>
        <v/>
      </c>
      <c r="P50" t="str">
        <f>IF( ISNA(VLOOKUP($C50*10&amp;P$1,groupitems!$B:$D,3,FALSE)),"", VLOOKUP($C50*10&amp;P$1,groupitems!$B:$D,3,FALSE))</f>
        <v/>
      </c>
      <c r="Q50" t="str">
        <f>IF( ISNA(VLOOKUP($C50*10&amp;Q$1,groupitems!$B:$D,3,FALSE)),"", VLOOKUP($C50*10&amp;Q$1,groupitems!$B:$D,3,FALSE))</f>
        <v/>
      </c>
      <c r="R50" t="str">
        <f>IF( ISNA(VLOOKUP($C50*10&amp;R$1,groupitems!$B:$D,3,FALSE)),"", VLOOKUP($C50*10&amp;R$1,groupitems!$B:$D,3,FALSE))</f>
        <v/>
      </c>
      <c r="S50" t="str">
        <f>IF( ISNA(VLOOKUP($C50*10&amp;S$1,groupitems!$B:$D,3,FALSE)),"", VLOOKUP($C50*10&amp;S$1,groupitems!$B:$D,3,FALSE))</f>
        <v/>
      </c>
      <c r="T50">
        <v>0</v>
      </c>
      <c r="U50">
        <f>groupAttr!C50</f>
        <v>3</v>
      </c>
      <c r="V50">
        <f t="shared" si="1"/>
        <v>6</v>
      </c>
      <c r="W50" t="str">
        <f>groupAttr!B50</f>
        <v>玄龙〤浴魂套装</v>
      </c>
      <c r="X50" t="str">
        <f t="shared" si="2"/>
        <v>玄龙〤浴魂头盔|玄龙〤浴魂项链|玄龙〤浴魂戒指|玄龙〤浴魂护腕|玄龙〤浴魂腰带|玄龙〤浴魂战靴|</v>
      </c>
      <c r="Y50" t="str">
        <f t="shared" si="3"/>
        <v>151/玄龙〤浴魂头盔|151/玄龙〤浴魂项链|151/玄龙〤浴魂戒指|151/玄龙〤浴魂护腕|151/玄龙〤浴魂腰带|151/玄龙〤浴魂战靴|</v>
      </c>
      <c r="Z50" t="str">
        <f t="shared" si="4"/>
        <v>玄龙〤浴魂头盔|玄龙〤浴魂项链|玄龙〤浴魂戒指|玄龙〤浴魂护腕|玄龙〤浴魂腰带|玄龙〤浴魂战靴</v>
      </c>
      <c r="AA50" t="str">
        <f t="shared" si="5"/>
        <v>151/玄龙〤浴魂头盔|151/玄龙〤浴魂项链|151/玄龙〤浴魂戒指|151/玄龙〤浴魂护腕|151/玄龙〤浴魂腰带|151/玄龙〤浴魂战靴</v>
      </c>
      <c r="AB50" t="str">
        <f xml:space="preserve"> CONCATENATE( " ",groupAttr!AS50,"|",groupAttr!AX50,"|",groupAttr!AV50,"|",groupAttr!BC50,"|",groupAttr!BB50,"|",groupAttr!BA50,"|",groupAttr!AW50,"|","0","|",groupAttr!AQ50,"|",groupAttr!AT50,"|",groupAttr!AU50,"|",groupAttr!BD50,"|",groupAttr!AY50,"|","0","|",groupAttr!BE50,"|",groupAttr!BJ50,"|",groupAttr!BF50,"|",groupAttr!BG50,"|",groupAttr!BH50,"|",groupAttr!BI50,"|",groupAttr!BK50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50" t="str">
        <f>groupAttr!D50&amp;"|" &amp;groupAttr!E50&amp;"|" &amp;groupAttr!H50&amp;"|" &amp;groupAttr!J50&amp;"|" &amp;groupAttr!L50&amp;"|" &amp;groupAttr!N50&amp;"|" &amp;groupAttr!P50&amp;"|" &amp;groupAttr!R50&amp;"|" &amp;groupAttr!S50&amp;"|" &amp;groupAttr!T50&amp;"|" &amp;groupAttr!U50&amp;"|" &amp;groupAttr!V50&amp;"|" &amp;groupAttr!F50&amp;"|" &amp;groupAttr!G50&amp;"|" &amp;groupAttr!I50&amp;"|" &amp;groupAttr!K50&amp;"|" &amp;groupAttr!M50&amp;"|" &amp;groupAttr!O50&amp;"|" &amp;groupAttr!Q50&amp;"|0|0|0|0|0|0|0|0|0|0|0|0|0|0|0|0|0|0|0|0|0"</f>
        <v>0|0|0|0|0|0|0|0|0|0|0|0|0|0|0|0|0|0|0|0|0|0|0|0|0|0|0|0|0|0|0|0|0|0|0|0|0|0|0|0</v>
      </c>
      <c r="AD50" t="str">
        <f>groupAttr!W50&amp;"|" &amp;groupAttr!X50&amp;"|" &amp;groupAttr!AA50&amp;"|" &amp;groupAttr!AC50&amp;"|" &amp;groupAttr!AE50&amp;"|" &amp;groupAttr!AG50&amp;"|" &amp;groupAttr!AI50&amp;"|" &amp;groupAttr!AK50&amp;"|" &amp;groupAttr!AL50&amp;"|" &amp;groupAttr!AM50&amp;"|" &amp;groupAttr!AN50&amp;"|" &amp;groupAttr!AO50&amp;"|" &amp;groupAttr!Y50&amp;"|" &amp;groupAttr!Z50&amp;"|" &amp;groupAttr!AB50&amp;"|" &amp;groupAttr!AD50&amp;"|" &amp;groupAttr!AF50&amp;"|" &amp;groupAttr!AH50&amp;"|" &amp;groupAttr!AJ50&amp;"|" &amp;(groupAttr!AP50 + 100)&amp;"|0|0|0|0|0|0|0|0|0|0|0|0|0|0|0|0|0|0|0|0|0"</f>
        <v>2000|2000|0|0|0|0|0|0|0|0|0|0|0|0|0|0|0|0|0|100|0|0|0|0|0|0|0|0|0|0|0|0|0|0|0|0|0|0|0|0|0</v>
      </c>
    </row>
    <row r="51" spans="1:30" x14ac:dyDescent="0.2">
      <c r="A51" t="str">
        <f t="shared" si="0"/>
        <v>50 4 玄龙〤浴魂套装 玄龙〤浴魂头盔|玄龙〤浴魂项链|玄龙〤浴魂戒指|玄龙〤浴魂护腕|玄龙〤浴魂腰带|玄龙〤浴魂战靴  0|0|0|0|0|0|0|0|0|0|0|0|0|0|0|0|0|0|0|0|0|0|0|0|0|0|0|0|0|0|0|0|0|0|0|0|0|0|0|0 0|0|0|0|12|12|12|0|0|0|0|0|0|0|0|0|12|12|12|0|0|0|0|0|0|0|0|0|0|0|0|0|0|0|0|0|0|0|0|0 0|0|120|120|0|0|0|0|0|0|0|0|0|0|120|120|0|0|0|100|0|0|0|0|0|0|0|0|0|0|0|0|0|0|0|0|0|0|0|0|0</v>
      </c>
      <c r="B51">
        <v>50</v>
      </c>
      <c r="C51">
        <f>groupAttr!A51</f>
        <v>116</v>
      </c>
      <c r="D51" t="str">
        <f>IF( ISNA(VLOOKUP($C51*10&amp;D$1,groupitems!$B:$D,3,FALSE)),"", VLOOKUP($C51*10&amp;D$1,groupitems!$B:$D,3,FALSE))</f>
        <v>玄龙〤浴魂头盔</v>
      </c>
      <c r="E51" t="str">
        <f>IF( ISNA(VLOOKUP($C51*10&amp;E$1,groupitems!$B:$D,3,FALSE)),"", VLOOKUP($C51*10&amp;E$1,groupitems!$B:$D,3,FALSE))</f>
        <v>玄龙〤浴魂项链</v>
      </c>
      <c r="F51" t="str">
        <f>IF( ISNA(VLOOKUP($C51*10&amp;F$1,groupitems!$B:$D,3,FALSE)),"", VLOOKUP($C51*10&amp;F$1,groupitems!$B:$D,3,FALSE))</f>
        <v>玄龙〤浴魂戒指</v>
      </c>
      <c r="G51" t="str">
        <f>IF( ISNA(VLOOKUP($C51*10&amp;G$1,groupitems!$B:$D,3,FALSE)),"", VLOOKUP($C51*10&amp;G$1,groupitems!$B:$D,3,FALSE))</f>
        <v>玄龙〤浴魂护腕</v>
      </c>
      <c r="H51" t="str">
        <f>IF( ISNA(VLOOKUP($C51*10&amp;H$1,groupitems!$B:$D,3,FALSE)),"", VLOOKUP($C51*10&amp;H$1,groupitems!$B:$D,3,FALSE))</f>
        <v>玄龙〤浴魂腰带</v>
      </c>
      <c r="I51" t="str">
        <f>IF( ISNA(VLOOKUP($C51*10&amp;I$1,groupitems!$B:$D,3,FALSE)),"", VLOOKUP($C51*10&amp;I$1,groupitems!$B:$D,3,FALSE))</f>
        <v>玄龙〤浴魂战靴</v>
      </c>
      <c r="J51" t="str">
        <f>IF( ISNA(VLOOKUP($C51*10&amp;J$1,groupitems!$B:$D,3,FALSE)),"", VLOOKUP($C51*10&amp;J$1,groupitems!$B:$D,3,FALSE))</f>
        <v/>
      </c>
      <c r="K51" t="str">
        <f>IF( ISNA(VLOOKUP($C51*10&amp;K$1,groupitems!$B:$D,3,FALSE)),"", VLOOKUP($C51*10&amp;K$1,groupitems!$B:$D,3,FALSE))</f>
        <v/>
      </c>
      <c r="L51" t="str">
        <f>IF( ISNA(VLOOKUP($C51*10&amp;L$1,groupitems!$B:$D,3,FALSE)),"", VLOOKUP($C51*10&amp;L$1,groupitems!$B:$D,3,FALSE))</f>
        <v/>
      </c>
      <c r="M51" t="str">
        <f>IF( ISNA(VLOOKUP($C51*10&amp;M$1,groupitems!$B:$D,3,FALSE)),"", VLOOKUP($C51*10&amp;M$1,groupitems!$B:$D,3,FALSE))</f>
        <v/>
      </c>
      <c r="N51" t="str">
        <f>IF( ISNA(VLOOKUP($C51*10&amp;N$1,groupitems!$B:$D,3,FALSE)),"", VLOOKUP($C51*10&amp;N$1,groupitems!$B:$D,3,FALSE))</f>
        <v/>
      </c>
      <c r="O51" t="str">
        <f>IF( ISNA(VLOOKUP($C51*10&amp;O$1,groupitems!$B:$D,3,FALSE)),"", VLOOKUP($C51*10&amp;O$1,groupitems!$B:$D,3,FALSE))</f>
        <v/>
      </c>
      <c r="P51" t="str">
        <f>IF( ISNA(VLOOKUP($C51*10&amp;P$1,groupitems!$B:$D,3,FALSE)),"", VLOOKUP($C51*10&amp;P$1,groupitems!$B:$D,3,FALSE))</f>
        <v/>
      </c>
      <c r="Q51" t="str">
        <f>IF( ISNA(VLOOKUP($C51*10&amp;Q$1,groupitems!$B:$D,3,FALSE)),"", VLOOKUP($C51*10&amp;Q$1,groupitems!$B:$D,3,FALSE))</f>
        <v/>
      </c>
      <c r="R51" t="str">
        <f>IF( ISNA(VLOOKUP($C51*10&amp;R$1,groupitems!$B:$D,3,FALSE)),"", VLOOKUP($C51*10&amp;R$1,groupitems!$B:$D,3,FALSE))</f>
        <v/>
      </c>
      <c r="S51" t="str">
        <f>IF( ISNA(VLOOKUP($C51*10&amp;S$1,groupitems!$B:$D,3,FALSE)),"", VLOOKUP($C51*10&amp;S$1,groupitems!$B:$D,3,FALSE))</f>
        <v/>
      </c>
      <c r="T51">
        <v>0</v>
      </c>
      <c r="U51">
        <f>groupAttr!C51</f>
        <v>4</v>
      </c>
      <c r="V51">
        <f t="shared" si="1"/>
        <v>6</v>
      </c>
      <c r="W51" t="str">
        <f>groupAttr!B51</f>
        <v>玄龙〤浴魂套装</v>
      </c>
      <c r="X51" t="str">
        <f t="shared" si="2"/>
        <v>玄龙〤浴魂头盔|玄龙〤浴魂项链|玄龙〤浴魂戒指|玄龙〤浴魂护腕|玄龙〤浴魂腰带|玄龙〤浴魂战靴|</v>
      </c>
      <c r="Y51" t="str">
        <f t="shared" si="3"/>
        <v>151/玄龙〤浴魂头盔|151/玄龙〤浴魂项链|151/玄龙〤浴魂戒指|151/玄龙〤浴魂护腕|151/玄龙〤浴魂腰带|151/玄龙〤浴魂战靴|</v>
      </c>
      <c r="Z51" t="str">
        <f t="shared" si="4"/>
        <v>玄龙〤浴魂头盔|玄龙〤浴魂项链|玄龙〤浴魂戒指|玄龙〤浴魂护腕|玄龙〤浴魂腰带|玄龙〤浴魂战靴</v>
      </c>
      <c r="AA51" t="str">
        <f t="shared" si="5"/>
        <v>151/玄龙〤浴魂头盔|151/玄龙〤浴魂项链|151/玄龙〤浴魂戒指|151/玄龙〤浴魂护腕|151/玄龙〤浴魂腰带|151/玄龙〤浴魂战靴</v>
      </c>
      <c r="AB51" t="str">
        <f xml:space="preserve"> CONCATENATE( " ",groupAttr!AS51,"|",groupAttr!AX51,"|",groupAttr!AV51,"|",groupAttr!BC51,"|",groupAttr!BB51,"|",groupAttr!BA51,"|",groupAttr!AW51,"|","0","|",groupAttr!AQ51,"|",groupAttr!AT51,"|",groupAttr!AU51,"|",groupAttr!BD51,"|",groupAttr!AY51,"|","0","|",groupAttr!BE51,"|",groupAttr!BJ51,"|",groupAttr!BF51,"|",groupAttr!BG51,"|",groupAttr!BH51,"|",groupAttr!BI51,"|",groupAttr!BK51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51" t="str">
        <f>groupAttr!D51&amp;"|" &amp;groupAttr!E51&amp;"|" &amp;groupAttr!H51&amp;"|" &amp;groupAttr!J51&amp;"|" &amp;groupAttr!L51&amp;"|" &amp;groupAttr!N51&amp;"|" &amp;groupAttr!P51&amp;"|" &amp;groupAttr!R51&amp;"|" &amp;groupAttr!S51&amp;"|" &amp;groupAttr!T51&amp;"|" &amp;groupAttr!U51&amp;"|" &amp;groupAttr!V51&amp;"|" &amp;groupAttr!F51&amp;"|" &amp;groupAttr!G51&amp;"|" &amp;groupAttr!I51&amp;"|" &amp;groupAttr!K51&amp;"|" &amp;groupAttr!M51&amp;"|" &amp;groupAttr!O51&amp;"|" &amp;groupAttr!Q51&amp;"|0|0|0|0|0|0|0|0|0|0|0|0|0|0|0|0|0|0|0|0|0"</f>
        <v>0|0|0|0|12|12|12|0|0|0|0|0|0|0|0|0|12|12|12|0|0|0|0|0|0|0|0|0|0|0|0|0|0|0|0|0|0|0|0|0</v>
      </c>
      <c r="AD51" t="str">
        <f>groupAttr!W51&amp;"|" &amp;groupAttr!X51&amp;"|" &amp;groupAttr!AA51&amp;"|" &amp;groupAttr!AC51&amp;"|" &amp;groupAttr!AE51&amp;"|" &amp;groupAttr!AG51&amp;"|" &amp;groupAttr!AI51&amp;"|" &amp;groupAttr!AK51&amp;"|" &amp;groupAttr!AL51&amp;"|" &amp;groupAttr!AM51&amp;"|" &amp;groupAttr!AN51&amp;"|" &amp;groupAttr!AO51&amp;"|" &amp;groupAttr!Y51&amp;"|" &amp;groupAttr!Z51&amp;"|" &amp;groupAttr!AB51&amp;"|" &amp;groupAttr!AD51&amp;"|" &amp;groupAttr!AF51&amp;"|" &amp;groupAttr!AH51&amp;"|" &amp;groupAttr!AJ51&amp;"|" &amp;(groupAttr!AP51 + 100)&amp;"|0|0|0|0|0|0|0|0|0|0|0|0|0|0|0|0|0|0|0|0|0"</f>
        <v>0|0|120|120|0|0|0|0|0|0|0|0|0|0|120|120|0|0|0|100|0|0|0|0|0|0|0|0|0|0|0|0|0|0|0|0|0|0|0|0|0</v>
      </c>
    </row>
    <row r="52" spans="1:30" x14ac:dyDescent="0.2">
      <c r="A52" t="str">
        <f t="shared" si="0"/>
        <v>51 6 玄龙〤浴魂套装 玄龙〤浴魂头盔|玄龙〤浴魂项链|玄龙〤浴魂戒指|玄龙〤浴魂护腕|玄龙〤浴魂腰带|玄龙〤浴魂战靴  0|0|0|0|0|0|0|0|0|0|0|0|0|0|0|0|0|0|0|0|0|0|0|0|0|0|0|0|0|0|0|0|0|0|0|0|0|0|0|0 20|20|0|0|0|0|0|0|0|0|0|0|0|0|0|0|0|0|0|0|0|0|0|0|0|0|0|0|0|0|0|0|0|0|0|0|0|0|0|0 0|0|0|0|180|180|180|0|0|0|0|0|0|0|0|0|180|180|80|100|0|0|0|0|0|0|0|0|0|0|0|0|0|0|0|0|0|0|0|0|0</v>
      </c>
      <c r="B52">
        <v>51</v>
      </c>
      <c r="C52">
        <f>groupAttr!A52</f>
        <v>116</v>
      </c>
      <c r="D52" t="str">
        <f>IF( ISNA(VLOOKUP($C52*10&amp;D$1,groupitems!$B:$D,3,FALSE)),"", VLOOKUP($C52*10&amp;D$1,groupitems!$B:$D,3,FALSE))</f>
        <v>玄龙〤浴魂头盔</v>
      </c>
      <c r="E52" t="str">
        <f>IF( ISNA(VLOOKUP($C52*10&amp;E$1,groupitems!$B:$D,3,FALSE)),"", VLOOKUP($C52*10&amp;E$1,groupitems!$B:$D,3,FALSE))</f>
        <v>玄龙〤浴魂项链</v>
      </c>
      <c r="F52" t="str">
        <f>IF( ISNA(VLOOKUP($C52*10&amp;F$1,groupitems!$B:$D,3,FALSE)),"", VLOOKUP($C52*10&amp;F$1,groupitems!$B:$D,3,FALSE))</f>
        <v>玄龙〤浴魂戒指</v>
      </c>
      <c r="G52" t="str">
        <f>IF( ISNA(VLOOKUP($C52*10&amp;G$1,groupitems!$B:$D,3,FALSE)),"", VLOOKUP($C52*10&amp;G$1,groupitems!$B:$D,3,FALSE))</f>
        <v>玄龙〤浴魂护腕</v>
      </c>
      <c r="H52" t="str">
        <f>IF( ISNA(VLOOKUP($C52*10&amp;H$1,groupitems!$B:$D,3,FALSE)),"", VLOOKUP($C52*10&amp;H$1,groupitems!$B:$D,3,FALSE))</f>
        <v>玄龙〤浴魂腰带</v>
      </c>
      <c r="I52" t="str">
        <f>IF( ISNA(VLOOKUP($C52*10&amp;I$1,groupitems!$B:$D,3,FALSE)),"", VLOOKUP($C52*10&amp;I$1,groupitems!$B:$D,3,FALSE))</f>
        <v>玄龙〤浴魂战靴</v>
      </c>
      <c r="J52" t="str">
        <f>IF( ISNA(VLOOKUP($C52*10&amp;J$1,groupitems!$B:$D,3,FALSE)),"", VLOOKUP($C52*10&amp;J$1,groupitems!$B:$D,3,FALSE))</f>
        <v/>
      </c>
      <c r="K52" t="str">
        <f>IF( ISNA(VLOOKUP($C52*10&amp;K$1,groupitems!$B:$D,3,FALSE)),"", VLOOKUP($C52*10&amp;K$1,groupitems!$B:$D,3,FALSE))</f>
        <v/>
      </c>
      <c r="L52" t="str">
        <f>IF( ISNA(VLOOKUP($C52*10&amp;L$1,groupitems!$B:$D,3,FALSE)),"", VLOOKUP($C52*10&amp;L$1,groupitems!$B:$D,3,FALSE))</f>
        <v/>
      </c>
      <c r="M52" t="str">
        <f>IF( ISNA(VLOOKUP($C52*10&amp;M$1,groupitems!$B:$D,3,FALSE)),"", VLOOKUP($C52*10&amp;M$1,groupitems!$B:$D,3,FALSE))</f>
        <v/>
      </c>
      <c r="N52" t="str">
        <f>IF( ISNA(VLOOKUP($C52*10&amp;N$1,groupitems!$B:$D,3,FALSE)),"", VLOOKUP($C52*10&amp;N$1,groupitems!$B:$D,3,FALSE))</f>
        <v/>
      </c>
      <c r="O52" t="str">
        <f>IF( ISNA(VLOOKUP($C52*10&amp;O$1,groupitems!$B:$D,3,FALSE)),"", VLOOKUP($C52*10&amp;O$1,groupitems!$B:$D,3,FALSE))</f>
        <v/>
      </c>
      <c r="P52" t="str">
        <f>IF( ISNA(VLOOKUP($C52*10&amp;P$1,groupitems!$B:$D,3,FALSE)),"", VLOOKUP($C52*10&amp;P$1,groupitems!$B:$D,3,FALSE))</f>
        <v/>
      </c>
      <c r="Q52" t="str">
        <f>IF( ISNA(VLOOKUP($C52*10&amp;Q$1,groupitems!$B:$D,3,FALSE)),"", VLOOKUP($C52*10&amp;Q$1,groupitems!$B:$D,3,FALSE))</f>
        <v/>
      </c>
      <c r="R52" t="str">
        <f>IF( ISNA(VLOOKUP($C52*10&amp;R$1,groupitems!$B:$D,3,FALSE)),"", VLOOKUP($C52*10&amp;R$1,groupitems!$B:$D,3,FALSE))</f>
        <v/>
      </c>
      <c r="S52" t="str">
        <f>IF( ISNA(VLOOKUP($C52*10&amp;S$1,groupitems!$B:$D,3,FALSE)),"", VLOOKUP($C52*10&amp;S$1,groupitems!$B:$D,3,FALSE))</f>
        <v/>
      </c>
      <c r="T52">
        <v>0</v>
      </c>
      <c r="U52">
        <f>groupAttr!C52</f>
        <v>6</v>
      </c>
      <c r="V52">
        <f t="shared" si="1"/>
        <v>6</v>
      </c>
      <c r="W52" t="str">
        <f>groupAttr!B52</f>
        <v>玄龙〤浴魂套装</v>
      </c>
      <c r="X52" t="str">
        <f t="shared" si="2"/>
        <v>玄龙〤浴魂头盔|玄龙〤浴魂项链|玄龙〤浴魂戒指|玄龙〤浴魂护腕|玄龙〤浴魂腰带|玄龙〤浴魂战靴|</v>
      </c>
      <c r="Y52" t="str">
        <f t="shared" si="3"/>
        <v>151/玄龙〤浴魂头盔|151/玄龙〤浴魂项链|151/玄龙〤浴魂戒指|151/玄龙〤浴魂护腕|151/玄龙〤浴魂腰带|151/玄龙〤浴魂战靴|</v>
      </c>
      <c r="Z52" t="str">
        <f t="shared" si="4"/>
        <v>玄龙〤浴魂头盔|玄龙〤浴魂项链|玄龙〤浴魂戒指|玄龙〤浴魂护腕|玄龙〤浴魂腰带|玄龙〤浴魂战靴</v>
      </c>
      <c r="AA52" t="str">
        <f t="shared" si="5"/>
        <v>151/玄龙〤浴魂头盔|151/玄龙〤浴魂项链|151/玄龙〤浴魂戒指|151/玄龙〤浴魂护腕|151/玄龙〤浴魂腰带|151/玄龙〤浴魂战靴</v>
      </c>
      <c r="AB52" t="str">
        <f xml:space="preserve"> CONCATENATE( " ",groupAttr!AS52,"|",groupAttr!AX52,"|",groupAttr!AV52,"|",groupAttr!BC52,"|",groupAttr!BB52,"|",groupAttr!BA52,"|",groupAttr!AW52,"|","0","|",groupAttr!AQ52,"|",groupAttr!AT52,"|",groupAttr!AU52,"|",groupAttr!BD52,"|",groupAttr!AY52,"|","0","|",groupAttr!BE52,"|",groupAttr!BJ52,"|",groupAttr!BF52,"|",groupAttr!BG52,"|",groupAttr!BH52,"|",groupAttr!BI52,"|",groupAttr!BK52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52" t="str">
        <f>groupAttr!D52&amp;"|" &amp;groupAttr!E52&amp;"|" &amp;groupAttr!H52&amp;"|" &amp;groupAttr!J52&amp;"|" &amp;groupAttr!L52&amp;"|" &amp;groupAttr!N52&amp;"|" &amp;groupAttr!P52&amp;"|" &amp;groupAttr!R52&amp;"|" &amp;groupAttr!S52&amp;"|" &amp;groupAttr!T52&amp;"|" &amp;groupAttr!U52&amp;"|" &amp;groupAttr!V52&amp;"|" &amp;groupAttr!F52&amp;"|" &amp;groupAttr!G52&amp;"|" &amp;groupAttr!I52&amp;"|" &amp;groupAttr!K52&amp;"|" &amp;groupAttr!M52&amp;"|" &amp;groupAttr!O52&amp;"|" &amp;groupAttr!Q52&amp;"|0|0|0|0|0|0|0|0|0|0|0|0|0|0|0|0|0|0|0|0|0"</f>
        <v>20|20|0|0|0|0|0|0|0|0|0|0|0|0|0|0|0|0|0|0|0|0|0|0|0|0|0|0|0|0|0|0|0|0|0|0|0|0|0|0</v>
      </c>
      <c r="AD52" t="str">
        <f>groupAttr!W52&amp;"|" &amp;groupAttr!X52&amp;"|" &amp;groupAttr!AA52&amp;"|" &amp;groupAttr!AC52&amp;"|" &amp;groupAttr!AE52&amp;"|" &amp;groupAttr!AG52&amp;"|" &amp;groupAttr!AI52&amp;"|" &amp;groupAttr!AK52&amp;"|" &amp;groupAttr!AL52&amp;"|" &amp;groupAttr!AM52&amp;"|" &amp;groupAttr!AN52&amp;"|" &amp;groupAttr!AO52&amp;"|" &amp;groupAttr!Y52&amp;"|" &amp;groupAttr!Z52&amp;"|" &amp;groupAttr!AB52&amp;"|" &amp;groupAttr!AD52&amp;"|" &amp;groupAttr!AF52&amp;"|" &amp;groupAttr!AH52&amp;"|" &amp;groupAttr!AJ52&amp;"|" &amp;(groupAttr!AP52 + 100)&amp;"|0|0|0|0|0|0|0|0|0|0|0|0|0|0|0|0|0|0|0|0|0"</f>
        <v>0|0|0|0|180|180|180|0|0|0|0|0|0|0|0|0|180|180|80|100|0|0|0|0|0|0|0|0|0|0|0|0|0|0|0|0|0|0|0|0|0</v>
      </c>
    </row>
    <row r="53" spans="1:30" x14ac:dyDescent="0.2">
      <c r="A53" t="str">
        <f t="shared" si="0"/>
        <v>52 2 低级时装套装 低级时装头盔|低级时装项链|低级时装戒指|低级时装护腕|低级时装腰带|低级时装战靴|低级时装武器|低级时装衣服(男)|低级时装衣服(女)  0|0|0|0|0|0|0|0|0|0|0|0|0|0|0|0|0|0|0|0|0|0|0|0|0|0|0|0|0|0|0|0|0|0|0|0|0|0|0|0 0|0|0|0|0|0|0|0|0|0|0|0|0|0|0|0|0|0|0|0|0|0|0|0|0|0|0|0|0|0|0|0|0|0|0|0|0|0|0|0 500|500|0|0|0|0|0|0|0|0|0|0|0|0|0|0|0|0|0|135|0|0|0|0|0|0|0|0|0|0|0|0|0|0|0|0|0|0|0|0|0</v>
      </c>
      <c r="B53">
        <v>52</v>
      </c>
      <c r="C53">
        <f>groupAttr!A53</f>
        <v>117</v>
      </c>
      <c r="D53" t="str">
        <f>IF( ISNA(VLOOKUP($C53*10&amp;D$1,groupitems!$B:$D,3,FALSE)),"", VLOOKUP($C53*10&amp;D$1,groupitems!$B:$D,3,FALSE))</f>
        <v>低级时装头盔</v>
      </c>
      <c r="E53" t="str">
        <f>IF( ISNA(VLOOKUP($C53*10&amp;E$1,groupitems!$B:$D,3,FALSE)),"", VLOOKUP($C53*10&amp;E$1,groupitems!$B:$D,3,FALSE))</f>
        <v>低级时装项链</v>
      </c>
      <c r="F53" t="str">
        <f>IF( ISNA(VLOOKUP($C53*10&amp;F$1,groupitems!$B:$D,3,FALSE)),"", VLOOKUP($C53*10&amp;F$1,groupitems!$B:$D,3,FALSE))</f>
        <v>低级时装戒指</v>
      </c>
      <c r="G53" t="str">
        <f>IF( ISNA(VLOOKUP($C53*10&amp;G$1,groupitems!$B:$D,3,FALSE)),"", VLOOKUP($C53*10&amp;G$1,groupitems!$B:$D,3,FALSE))</f>
        <v>低级时装护腕</v>
      </c>
      <c r="H53" t="str">
        <f>IF( ISNA(VLOOKUP($C53*10&amp;H$1,groupitems!$B:$D,3,FALSE)),"", VLOOKUP($C53*10&amp;H$1,groupitems!$B:$D,3,FALSE))</f>
        <v>低级时装腰带</v>
      </c>
      <c r="I53" t="str">
        <f>IF( ISNA(VLOOKUP($C53*10&amp;I$1,groupitems!$B:$D,3,FALSE)),"", VLOOKUP($C53*10&amp;I$1,groupitems!$B:$D,3,FALSE))</f>
        <v>低级时装战靴</v>
      </c>
      <c r="J53" t="str">
        <f>IF( ISNA(VLOOKUP($C53*10&amp;J$1,groupitems!$B:$D,3,FALSE)),"", VLOOKUP($C53*10&amp;J$1,groupitems!$B:$D,3,FALSE))</f>
        <v>低级时装武器</v>
      </c>
      <c r="K53" t="str">
        <f>IF( ISNA(VLOOKUP($C53*10&amp;K$1,groupitems!$B:$D,3,FALSE)),"", VLOOKUP($C53*10&amp;K$1,groupitems!$B:$D,3,FALSE))</f>
        <v>低级时装衣服(男)</v>
      </c>
      <c r="L53" t="str">
        <f>IF( ISNA(VLOOKUP($C53*10&amp;L$1,groupitems!$B:$D,3,FALSE)),"", VLOOKUP($C53*10&amp;L$1,groupitems!$B:$D,3,FALSE))</f>
        <v>低级时装衣服(女)</v>
      </c>
      <c r="M53" t="str">
        <f>IF( ISNA(VLOOKUP($C53*10&amp;M$1,groupitems!$B:$D,3,FALSE)),"", VLOOKUP($C53*10&amp;M$1,groupitems!$B:$D,3,FALSE))</f>
        <v/>
      </c>
      <c r="N53" t="str">
        <f>IF( ISNA(VLOOKUP($C53*10&amp;N$1,groupitems!$B:$D,3,FALSE)),"", VLOOKUP($C53*10&amp;N$1,groupitems!$B:$D,3,FALSE))</f>
        <v/>
      </c>
      <c r="O53" t="str">
        <f>IF( ISNA(VLOOKUP($C53*10&amp;O$1,groupitems!$B:$D,3,FALSE)),"", VLOOKUP($C53*10&amp;O$1,groupitems!$B:$D,3,FALSE))</f>
        <v/>
      </c>
      <c r="P53" t="str">
        <f>IF( ISNA(VLOOKUP($C53*10&amp;P$1,groupitems!$B:$D,3,FALSE)),"", VLOOKUP($C53*10&amp;P$1,groupitems!$B:$D,3,FALSE))</f>
        <v/>
      </c>
      <c r="Q53" t="str">
        <f>IF( ISNA(VLOOKUP($C53*10&amp;Q$1,groupitems!$B:$D,3,FALSE)),"", VLOOKUP($C53*10&amp;Q$1,groupitems!$B:$D,3,FALSE))</f>
        <v/>
      </c>
      <c r="R53" t="str">
        <f>IF( ISNA(VLOOKUP($C53*10&amp;R$1,groupitems!$B:$D,3,FALSE)),"", VLOOKUP($C53*10&amp;R$1,groupitems!$B:$D,3,FALSE))</f>
        <v/>
      </c>
      <c r="S53" t="str">
        <f>IF( ISNA(VLOOKUP($C53*10&amp;S$1,groupitems!$B:$D,3,FALSE)),"", VLOOKUP($C53*10&amp;S$1,groupitems!$B:$D,3,FALSE))</f>
        <v/>
      </c>
      <c r="T53">
        <v>0</v>
      </c>
      <c r="U53">
        <f>groupAttr!C53</f>
        <v>2</v>
      </c>
      <c r="V53">
        <f t="shared" si="1"/>
        <v>9</v>
      </c>
      <c r="W53" t="str">
        <f>groupAttr!B53</f>
        <v>低级时装套装</v>
      </c>
      <c r="X53" t="str">
        <f t="shared" si="2"/>
        <v>低级时装头盔|低级时装项链|低级时装戒指|低级时装护腕|低级时装腰带|低级时装战靴|低级时装武器|低级时装衣服(男)|低级时装衣服(女)|</v>
      </c>
      <c r="Y53" t="str">
        <f t="shared" si="3"/>
        <v>151/低级时装头盔|151/低级时装项链|151/低级时装戒指|151/低级时装护腕|151/低级时装腰带|151/低级时装战靴|151/低级时装武器|151/低级时装衣服(男)|151/低级时装衣服(女)|</v>
      </c>
      <c r="Z53" t="str">
        <f t="shared" si="4"/>
        <v>低级时装头盔|低级时装项链|低级时装戒指|低级时装护腕|低级时装腰带|低级时装战靴|低级时装武器|低级时装衣服(男)|低级时装衣服(女)</v>
      </c>
      <c r="AA53" t="str">
        <f t="shared" si="5"/>
        <v>151/低级时装头盔|151/低级时装项链|151/低级时装戒指|151/低级时装护腕|151/低级时装腰带|151/低级时装战靴|151/低级时装武器|151/低级时装衣服(男)|151/低级时装衣服(女)</v>
      </c>
      <c r="AB53" t="str">
        <f xml:space="preserve"> CONCATENATE( " ",groupAttr!AS53,"|",groupAttr!AX53,"|",groupAttr!AV53,"|",groupAttr!BC53,"|",groupAttr!BB53,"|",groupAttr!BA53,"|",groupAttr!AW53,"|","0","|",groupAttr!AQ53,"|",groupAttr!AT53,"|",groupAttr!AU53,"|",groupAttr!BD53,"|",groupAttr!AY53,"|","0","|",groupAttr!BE53,"|",groupAttr!BJ53,"|",groupAttr!BF53,"|",groupAttr!BG53,"|",groupAttr!BH53,"|",groupAttr!BI53,"|",groupAttr!BK53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53" t="str">
        <f>groupAttr!D53&amp;"|" &amp;groupAttr!E53&amp;"|" &amp;groupAttr!H53&amp;"|" &amp;groupAttr!J53&amp;"|" &amp;groupAttr!L53&amp;"|" &amp;groupAttr!N53&amp;"|" &amp;groupAttr!P53&amp;"|" &amp;groupAttr!R53&amp;"|" &amp;groupAttr!S53&amp;"|" &amp;groupAttr!T53&amp;"|" &amp;groupAttr!U53&amp;"|" &amp;groupAttr!V53&amp;"|" &amp;groupAttr!F53&amp;"|" &amp;groupAttr!G53&amp;"|" &amp;groupAttr!I53&amp;"|" &amp;groupAttr!K53&amp;"|" &amp;groupAttr!M53&amp;"|" &amp;groupAttr!O53&amp;"|" &amp;groupAttr!Q53&amp;"|0|0|0|0|0|0|0|0|0|0|0|0|0|0|0|0|0|0|0|0|0"</f>
        <v>0|0|0|0|0|0|0|0|0|0|0|0|0|0|0|0|0|0|0|0|0|0|0|0|0|0|0|0|0|0|0|0|0|0|0|0|0|0|0|0</v>
      </c>
      <c r="AD53" t="str">
        <f>groupAttr!W53&amp;"|" &amp;groupAttr!X53&amp;"|" &amp;groupAttr!AA53&amp;"|" &amp;groupAttr!AC53&amp;"|" &amp;groupAttr!AE53&amp;"|" &amp;groupAttr!AG53&amp;"|" &amp;groupAttr!AI53&amp;"|" &amp;groupAttr!AK53&amp;"|" &amp;groupAttr!AL53&amp;"|" &amp;groupAttr!AM53&amp;"|" &amp;groupAttr!AN53&amp;"|" &amp;groupAttr!AO53&amp;"|" &amp;groupAttr!Y53&amp;"|" &amp;groupAttr!Z53&amp;"|" &amp;groupAttr!AB53&amp;"|" &amp;groupAttr!AD53&amp;"|" &amp;groupAttr!AF53&amp;"|" &amp;groupAttr!AH53&amp;"|" &amp;groupAttr!AJ53&amp;"|" &amp;(groupAttr!AP53 + 100)&amp;"|0|0|0|0|0|0|0|0|0|0|0|0|0|0|0|0|0|0|0|0|0"</f>
        <v>500|500|0|0|0|0|0|0|0|0|0|0|0|0|0|0|0|0|0|135|0|0|0|0|0|0|0|0|0|0|0|0|0|0|0|0|0|0|0|0|0</v>
      </c>
    </row>
    <row r="54" spans="1:30" x14ac:dyDescent="0.2">
      <c r="A54" t="str">
        <f t="shared" si="0"/>
        <v>53 3 低级时装套装 低级时装头盔|低级时装项链|低级时装戒指|低级时装护腕|低级时装腰带|低级时装战靴|低级时装武器|低级时装衣服(男)|低级时装衣服(女)  0|0|0|0|0|0|0|0|0|0|0|0|0|0|0|0|0|0|0|0|0|0|0|0|0|0|0|0|0|0|0|0|0|0|0|0|0|0|0|0 0|0|0|0|5|5|5|0|0|0|0|0|0|0|0|0|5|5|5|0|0|0|0|0|0|0|0|0|0|0|0|0|0|0|0|0|0|0|0|0 0|0|0|0|0|0|0|0|0|0|0|0|0|0|0|0|0|0|0|100|0|0|0|0|0|0|0|0|0|0|0|0|0|0|0|0|0|0|0|0|0</v>
      </c>
      <c r="B54">
        <v>53</v>
      </c>
      <c r="C54">
        <f>groupAttr!A54</f>
        <v>117</v>
      </c>
      <c r="D54" t="str">
        <f>IF( ISNA(VLOOKUP($C54*10&amp;D$1,groupitems!$B:$D,3,FALSE)),"", VLOOKUP($C54*10&amp;D$1,groupitems!$B:$D,3,FALSE))</f>
        <v>低级时装头盔</v>
      </c>
      <c r="E54" t="str">
        <f>IF( ISNA(VLOOKUP($C54*10&amp;E$1,groupitems!$B:$D,3,FALSE)),"", VLOOKUP($C54*10&amp;E$1,groupitems!$B:$D,3,FALSE))</f>
        <v>低级时装项链</v>
      </c>
      <c r="F54" t="str">
        <f>IF( ISNA(VLOOKUP($C54*10&amp;F$1,groupitems!$B:$D,3,FALSE)),"", VLOOKUP($C54*10&amp;F$1,groupitems!$B:$D,3,FALSE))</f>
        <v>低级时装戒指</v>
      </c>
      <c r="G54" t="str">
        <f>IF( ISNA(VLOOKUP($C54*10&amp;G$1,groupitems!$B:$D,3,FALSE)),"", VLOOKUP($C54*10&amp;G$1,groupitems!$B:$D,3,FALSE))</f>
        <v>低级时装护腕</v>
      </c>
      <c r="H54" t="str">
        <f>IF( ISNA(VLOOKUP($C54*10&amp;H$1,groupitems!$B:$D,3,FALSE)),"", VLOOKUP($C54*10&amp;H$1,groupitems!$B:$D,3,FALSE))</f>
        <v>低级时装腰带</v>
      </c>
      <c r="I54" t="str">
        <f>IF( ISNA(VLOOKUP($C54*10&amp;I$1,groupitems!$B:$D,3,FALSE)),"", VLOOKUP($C54*10&amp;I$1,groupitems!$B:$D,3,FALSE))</f>
        <v>低级时装战靴</v>
      </c>
      <c r="J54" t="str">
        <f>IF( ISNA(VLOOKUP($C54*10&amp;J$1,groupitems!$B:$D,3,FALSE)),"", VLOOKUP($C54*10&amp;J$1,groupitems!$B:$D,3,FALSE))</f>
        <v>低级时装武器</v>
      </c>
      <c r="K54" t="str">
        <f>IF( ISNA(VLOOKUP($C54*10&amp;K$1,groupitems!$B:$D,3,FALSE)),"", VLOOKUP($C54*10&amp;K$1,groupitems!$B:$D,3,FALSE))</f>
        <v>低级时装衣服(男)</v>
      </c>
      <c r="L54" t="str">
        <f>IF( ISNA(VLOOKUP($C54*10&amp;L$1,groupitems!$B:$D,3,FALSE)),"", VLOOKUP($C54*10&amp;L$1,groupitems!$B:$D,3,FALSE))</f>
        <v>低级时装衣服(女)</v>
      </c>
      <c r="M54" t="str">
        <f>IF( ISNA(VLOOKUP($C54*10&amp;M$1,groupitems!$B:$D,3,FALSE)),"", VLOOKUP($C54*10&amp;M$1,groupitems!$B:$D,3,FALSE))</f>
        <v/>
      </c>
      <c r="N54" t="str">
        <f>IF( ISNA(VLOOKUP($C54*10&amp;N$1,groupitems!$B:$D,3,FALSE)),"", VLOOKUP($C54*10&amp;N$1,groupitems!$B:$D,3,FALSE))</f>
        <v/>
      </c>
      <c r="O54" t="str">
        <f>IF( ISNA(VLOOKUP($C54*10&amp;O$1,groupitems!$B:$D,3,FALSE)),"", VLOOKUP($C54*10&amp;O$1,groupitems!$B:$D,3,FALSE))</f>
        <v/>
      </c>
      <c r="P54" t="str">
        <f>IF( ISNA(VLOOKUP($C54*10&amp;P$1,groupitems!$B:$D,3,FALSE)),"", VLOOKUP($C54*10&amp;P$1,groupitems!$B:$D,3,FALSE))</f>
        <v/>
      </c>
      <c r="Q54" t="str">
        <f>IF( ISNA(VLOOKUP($C54*10&amp;Q$1,groupitems!$B:$D,3,FALSE)),"", VLOOKUP($C54*10&amp;Q$1,groupitems!$B:$D,3,FALSE))</f>
        <v/>
      </c>
      <c r="R54" t="str">
        <f>IF( ISNA(VLOOKUP($C54*10&amp;R$1,groupitems!$B:$D,3,FALSE)),"", VLOOKUP($C54*10&amp;R$1,groupitems!$B:$D,3,FALSE))</f>
        <v/>
      </c>
      <c r="S54" t="str">
        <f>IF( ISNA(VLOOKUP($C54*10&amp;S$1,groupitems!$B:$D,3,FALSE)),"", VLOOKUP($C54*10&amp;S$1,groupitems!$B:$D,3,FALSE))</f>
        <v/>
      </c>
      <c r="T54">
        <v>0</v>
      </c>
      <c r="U54">
        <f>groupAttr!C54</f>
        <v>3</v>
      </c>
      <c r="V54">
        <f t="shared" si="1"/>
        <v>9</v>
      </c>
      <c r="W54" t="str">
        <f>groupAttr!B54</f>
        <v>低级时装套装</v>
      </c>
      <c r="X54" t="str">
        <f t="shared" si="2"/>
        <v>低级时装头盔|低级时装项链|低级时装戒指|低级时装护腕|低级时装腰带|低级时装战靴|低级时装武器|低级时装衣服(男)|低级时装衣服(女)|</v>
      </c>
      <c r="Y54" t="str">
        <f t="shared" si="3"/>
        <v>151/低级时装头盔|151/低级时装项链|151/低级时装戒指|151/低级时装护腕|151/低级时装腰带|151/低级时装战靴|151/低级时装武器|151/低级时装衣服(男)|151/低级时装衣服(女)|</v>
      </c>
      <c r="Z54" t="str">
        <f t="shared" si="4"/>
        <v>低级时装头盔|低级时装项链|低级时装戒指|低级时装护腕|低级时装腰带|低级时装战靴|低级时装武器|低级时装衣服(男)|低级时装衣服(女)</v>
      </c>
      <c r="AA54" t="str">
        <f t="shared" si="5"/>
        <v>151/低级时装头盔|151/低级时装项链|151/低级时装戒指|151/低级时装护腕|151/低级时装腰带|151/低级时装战靴|151/低级时装武器|151/低级时装衣服(男)|151/低级时装衣服(女)</v>
      </c>
      <c r="AB54" t="str">
        <f xml:space="preserve"> CONCATENATE( " ",groupAttr!AS54,"|",groupAttr!AX54,"|",groupAttr!AV54,"|",groupAttr!BC54,"|",groupAttr!BB54,"|",groupAttr!BA54,"|",groupAttr!AW54,"|","0","|",groupAttr!AQ54,"|",groupAttr!AT54,"|",groupAttr!AU54,"|",groupAttr!BD54,"|",groupAttr!AY54,"|","0","|",groupAttr!BE54,"|",groupAttr!BJ54,"|",groupAttr!BF54,"|",groupAttr!BG54,"|",groupAttr!BH54,"|",groupAttr!BI54,"|",groupAttr!BK54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54" t="str">
        <f>groupAttr!D54&amp;"|" &amp;groupAttr!E54&amp;"|" &amp;groupAttr!H54&amp;"|" &amp;groupAttr!J54&amp;"|" &amp;groupAttr!L54&amp;"|" &amp;groupAttr!N54&amp;"|" &amp;groupAttr!P54&amp;"|" &amp;groupAttr!R54&amp;"|" &amp;groupAttr!S54&amp;"|" &amp;groupAttr!T54&amp;"|" &amp;groupAttr!U54&amp;"|" &amp;groupAttr!V54&amp;"|" &amp;groupAttr!F54&amp;"|" &amp;groupAttr!G54&amp;"|" &amp;groupAttr!I54&amp;"|" &amp;groupAttr!K54&amp;"|" &amp;groupAttr!M54&amp;"|" &amp;groupAttr!O54&amp;"|" &amp;groupAttr!Q54&amp;"|0|0|0|0|0|0|0|0|0|0|0|0|0|0|0|0|0|0|0|0|0"</f>
        <v>0|0|0|0|5|5|5|0|0|0|0|0|0|0|0|0|5|5|5|0|0|0|0|0|0|0|0|0|0|0|0|0|0|0|0|0|0|0|0|0</v>
      </c>
      <c r="AD54" t="str">
        <f>groupAttr!W54&amp;"|" &amp;groupAttr!X54&amp;"|" &amp;groupAttr!AA54&amp;"|" &amp;groupAttr!AC54&amp;"|" &amp;groupAttr!AE54&amp;"|" &amp;groupAttr!AG54&amp;"|" &amp;groupAttr!AI54&amp;"|" &amp;groupAttr!AK54&amp;"|" &amp;groupAttr!AL54&amp;"|" &amp;groupAttr!AM54&amp;"|" &amp;groupAttr!AN54&amp;"|" &amp;groupAttr!AO54&amp;"|" &amp;groupAttr!Y54&amp;"|" &amp;groupAttr!Z54&amp;"|" &amp;groupAttr!AB54&amp;"|" &amp;groupAttr!AD54&amp;"|" &amp;groupAttr!AF54&amp;"|" &amp;groupAttr!AH54&amp;"|" &amp;groupAttr!AJ54&amp;"|" &amp;(groupAttr!AP54 + 100)&amp;"|0|0|0|0|0|0|0|0|0|0|0|0|0|0|0|0|0|0|0|0|0"</f>
        <v>0|0|0|0|0|0|0|0|0|0|0|0|0|0|0|0|0|0|0|100|0|0|0|0|0|0|0|0|0|0|0|0|0|0|0|0|0|0|0|0|0</v>
      </c>
    </row>
    <row r="55" spans="1:30" x14ac:dyDescent="0.2">
      <c r="A55" t="str">
        <f t="shared" si="0"/>
        <v>54 4 低级时装套装 低级时装头盔|低级时装项链|低级时装戒指|低级时装护腕|低级时装腰带|低级时装战靴|低级时装武器|低级时装衣服(男)|低级时装衣服(女)  0|0|0|0|0|0|0|0|0|0|0|0|0|0|0|0|0|0|0|0|0|0|0|0|0|0|0|0|0|0|0|0|0|0|0|0|0|0|0|0 5|5|8|8|0|0|0|0|0|0|0|0|0|0|8|8|0|0|0|0|0|0|0|0|0|0|0|0|0|0|0|0|0|0|0|0|0|0|0|0 0|0|0|0|0|0|0|0|0|0|0|0|0|0|0|0|0|0|0|100|0|0|0|0|0|0|0|0|0|0|0|0|0|0|0|0|0|0|0|0|0</v>
      </c>
      <c r="B55">
        <v>54</v>
      </c>
      <c r="C55">
        <f>groupAttr!A55</f>
        <v>117</v>
      </c>
      <c r="D55" t="str">
        <f>IF( ISNA(VLOOKUP($C55*10&amp;D$1,groupitems!$B:$D,3,FALSE)),"", VLOOKUP($C55*10&amp;D$1,groupitems!$B:$D,3,FALSE))</f>
        <v>低级时装头盔</v>
      </c>
      <c r="E55" t="str">
        <f>IF( ISNA(VLOOKUP($C55*10&amp;E$1,groupitems!$B:$D,3,FALSE)),"", VLOOKUP($C55*10&amp;E$1,groupitems!$B:$D,3,FALSE))</f>
        <v>低级时装项链</v>
      </c>
      <c r="F55" t="str">
        <f>IF( ISNA(VLOOKUP($C55*10&amp;F$1,groupitems!$B:$D,3,FALSE)),"", VLOOKUP($C55*10&amp;F$1,groupitems!$B:$D,3,FALSE))</f>
        <v>低级时装戒指</v>
      </c>
      <c r="G55" t="str">
        <f>IF( ISNA(VLOOKUP($C55*10&amp;G$1,groupitems!$B:$D,3,FALSE)),"", VLOOKUP($C55*10&amp;G$1,groupitems!$B:$D,3,FALSE))</f>
        <v>低级时装护腕</v>
      </c>
      <c r="H55" t="str">
        <f>IF( ISNA(VLOOKUP($C55*10&amp;H$1,groupitems!$B:$D,3,FALSE)),"", VLOOKUP($C55*10&amp;H$1,groupitems!$B:$D,3,FALSE))</f>
        <v>低级时装腰带</v>
      </c>
      <c r="I55" t="str">
        <f>IF( ISNA(VLOOKUP($C55*10&amp;I$1,groupitems!$B:$D,3,FALSE)),"", VLOOKUP($C55*10&amp;I$1,groupitems!$B:$D,3,FALSE))</f>
        <v>低级时装战靴</v>
      </c>
      <c r="J55" t="str">
        <f>IF( ISNA(VLOOKUP($C55*10&amp;J$1,groupitems!$B:$D,3,FALSE)),"", VLOOKUP($C55*10&amp;J$1,groupitems!$B:$D,3,FALSE))</f>
        <v>低级时装武器</v>
      </c>
      <c r="K55" t="str">
        <f>IF( ISNA(VLOOKUP($C55*10&amp;K$1,groupitems!$B:$D,3,FALSE)),"", VLOOKUP($C55*10&amp;K$1,groupitems!$B:$D,3,FALSE))</f>
        <v>低级时装衣服(男)</v>
      </c>
      <c r="L55" t="str">
        <f>IF( ISNA(VLOOKUP($C55*10&amp;L$1,groupitems!$B:$D,3,FALSE)),"", VLOOKUP($C55*10&amp;L$1,groupitems!$B:$D,3,FALSE))</f>
        <v>低级时装衣服(女)</v>
      </c>
      <c r="M55" t="str">
        <f>IF( ISNA(VLOOKUP($C55*10&amp;M$1,groupitems!$B:$D,3,FALSE)),"", VLOOKUP($C55*10&amp;M$1,groupitems!$B:$D,3,FALSE))</f>
        <v/>
      </c>
      <c r="N55" t="str">
        <f>IF( ISNA(VLOOKUP($C55*10&amp;N$1,groupitems!$B:$D,3,FALSE)),"", VLOOKUP($C55*10&amp;N$1,groupitems!$B:$D,3,FALSE))</f>
        <v/>
      </c>
      <c r="O55" t="str">
        <f>IF( ISNA(VLOOKUP($C55*10&amp;O$1,groupitems!$B:$D,3,FALSE)),"", VLOOKUP($C55*10&amp;O$1,groupitems!$B:$D,3,FALSE))</f>
        <v/>
      </c>
      <c r="P55" t="str">
        <f>IF( ISNA(VLOOKUP($C55*10&amp;P$1,groupitems!$B:$D,3,FALSE)),"", VLOOKUP($C55*10&amp;P$1,groupitems!$B:$D,3,FALSE))</f>
        <v/>
      </c>
      <c r="Q55" t="str">
        <f>IF( ISNA(VLOOKUP($C55*10&amp;Q$1,groupitems!$B:$D,3,FALSE)),"", VLOOKUP($C55*10&amp;Q$1,groupitems!$B:$D,3,FALSE))</f>
        <v/>
      </c>
      <c r="R55" t="str">
        <f>IF( ISNA(VLOOKUP($C55*10&amp;R$1,groupitems!$B:$D,3,FALSE)),"", VLOOKUP($C55*10&amp;R$1,groupitems!$B:$D,3,FALSE))</f>
        <v/>
      </c>
      <c r="S55" t="str">
        <f>IF( ISNA(VLOOKUP($C55*10&amp;S$1,groupitems!$B:$D,3,FALSE)),"", VLOOKUP($C55*10&amp;S$1,groupitems!$B:$D,3,FALSE))</f>
        <v/>
      </c>
      <c r="T55">
        <v>0</v>
      </c>
      <c r="U55">
        <f>groupAttr!C55</f>
        <v>4</v>
      </c>
      <c r="V55">
        <f t="shared" si="1"/>
        <v>9</v>
      </c>
      <c r="W55" t="str">
        <f>groupAttr!B55</f>
        <v>低级时装套装</v>
      </c>
      <c r="X55" t="str">
        <f t="shared" si="2"/>
        <v>低级时装头盔|低级时装项链|低级时装戒指|低级时装护腕|低级时装腰带|低级时装战靴|低级时装武器|低级时装衣服(男)|低级时装衣服(女)|</v>
      </c>
      <c r="Y55" t="str">
        <f t="shared" si="3"/>
        <v>151/低级时装头盔|151/低级时装项链|151/低级时装戒指|151/低级时装护腕|151/低级时装腰带|151/低级时装战靴|151/低级时装武器|151/低级时装衣服(男)|151/低级时装衣服(女)|</v>
      </c>
      <c r="Z55" t="str">
        <f t="shared" si="4"/>
        <v>低级时装头盔|低级时装项链|低级时装戒指|低级时装护腕|低级时装腰带|低级时装战靴|低级时装武器|低级时装衣服(男)|低级时装衣服(女)</v>
      </c>
      <c r="AA55" t="str">
        <f t="shared" si="5"/>
        <v>151/低级时装头盔|151/低级时装项链|151/低级时装戒指|151/低级时装护腕|151/低级时装腰带|151/低级时装战靴|151/低级时装武器|151/低级时装衣服(男)|151/低级时装衣服(女)</v>
      </c>
      <c r="AB55" t="str">
        <f xml:space="preserve"> CONCATENATE( " ",groupAttr!AS55,"|",groupAttr!AX55,"|",groupAttr!AV55,"|",groupAttr!BC55,"|",groupAttr!BB55,"|",groupAttr!BA55,"|",groupAttr!AW55,"|","0","|",groupAttr!AQ55,"|",groupAttr!AT55,"|",groupAttr!AU55,"|",groupAttr!BD55,"|",groupAttr!AY55,"|","0","|",groupAttr!BE55,"|",groupAttr!BJ55,"|",groupAttr!BF55,"|",groupAttr!BG55,"|",groupAttr!BH55,"|",groupAttr!BI55,"|",groupAttr!BK55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55" t="str">
        <f>groupAttr!D55&amp;"|" &amp;groupAttr!E55&amp;"|" &amp;groupAttr!H55&amp;"|" &amp;groupAttr!J55&amp;"|" &amp;groupAttr!L55&amp;"|" &amp;groupAttr!N55&amp;"|" &amp;groupAttr!P55&amp;"|" &amp;groupAttr!R55&amp;"|" &amp;groupAttr!S55&amp;"|" &amp;groupAttr!T55&amp;"|" &amp;groupAttr!U55&amp;"|" &amp;groupAttr!V55&amp;"|" &amp;groupAttr!F55&amp;"|" &amp;groupAttr!G55&amp;"|" &amp;groupAttr!I55&amp;"|" &amp;groupAttr!K55&amp;"|" &amp;groupAttr!M55&amp;"|" &amp;groupAttr!O55&amp;"|" &amp;groupAttr!Q55&amp;"|0|0|0|0|0|0|0|0|0|0|0|0|0|0|0|0|0|0|0|0|0"</f>
        <v>5|5|8|8|0|0|0|0|0|0|0|0|0|0|8|8|0|0|0|0|0|0|0|0|0|0|0|0|0|0|0|0|0|0|0|0|0|0|0|0</v>
      </c>
      <c r="AD55" t="str">
        <f>groupAttr!W55&amp;"|" &amp;groupAttr!X55&amp;"|" &amp;groupAttr!AA55&amp;"|" &amp;groupAttr!AC55&amp;"|" &amp;groupAttr!AE55&amp;"|" &amp;groupAttr!AG55&amp;"|" &amp;groupAttr!AI55&amp;"|" &amp;groupAttr!AK55&amp;"|" &amp;groupAttr!AL55&amp;"|" &amp;groupAttr!AM55&amp;"|" &amp;groupAttr!AN55&amp;"|" &amp;groupAttr!AO55&amp;"|" &amp;groupAttr!Y55&amp;"|" &amp;groupAttr!Z55&amp;"|" &amp;groupAttr!AB55&amp;"|" &amp;groupAttr!AD55&amp;"|" &amp;groupAttr!AF55&amp;"|" &amp;groupAttr!AH55&amp;"|" &amp;groupAttr!AJ55&amp;"|" &amp;(groupAttr!AP55 + 100)&amp;"|0|0|0|0|0|0|0|0|0|0|0|0|0|0|0|0|0|0|0|0|0"</f>
        <v>0|0|0|0|0|0|0|0|0|0|0|0|0|0|0|0|0|0|0|100|0|0|0|0|0|0|0|0|0|0|0|0|0|0|0|0|0|0|0|0|0</v>
      </c>
    </row>
    <row r="56" spans="1:30" x14ac:dyDescent="0.2">
      <c r="A56" t="str">
        <f t="shared" si="0"/>
        <v>55 6 低级时装套装 低级时装头盔|低级时装项链|低级时装戒指|低级时装护腕|低级时装腰带|低级时装战靴|低级时装武器|低级时装衣服(男)|低级时装衣服(女)  0|0|1|0|0|0|0|0|0|0|0|0|0|0|0|0|0|0|0|0|0|0|0|0|0|0|0|0|0|0|0|0|0|0|0|0|0|0|0|0 3|3|0|0|0|0|0|0|0|0|0|0|0|0|0|0|0|0|0|0|0|0|0|0|0|0|0|0|0|0|0|0|0|0|0|0|0|0|0|0 0|0|0|0|50|50|50|0|0|0|0|0|0|0|0|0|50|50|50|100|0|0|0|0|0|0|0|0|0|0|0|0|0|0|0|0|0|0|0|0|0</v>
      </c>
      <c r="B56">
        <v>55</v>
      </c>
      <c r="C56">
        <f>groupAttr!A56</f>
        <v>117</v>
      </c>
      <c r="D56" t="str">
        <f>IF( ISNA(VLOOKUP($C56*10&amp;D$1,groupitems!$B:$D,3,FALSE)),"", VLOOKUP($C56*10&amp;D$1,groupitems!$B:$D,3,FALSE))</f>
        <v>低级时装头盔</v>
      </c>
      <c r="E56" t="str">
        <f>IF( ISNA(VLOOKUP($C56*10&amp;E$1,groupitems!$B:$D,3,FALSE)),"", VLOOKUP($C56*10&amp;E$1,groupitems!$B:$D,3,FALSE))</f>
        <v>低级时装项链</v>
      </c>
      <c r="F56" t="str">
        <f>IF( ISNA(VLOOKUP($C56*10&amp;F$1,groupitems!$B:$D,3,FALSE)),"", VLOOKUP($C56*10&amp;F$1,groupitems!$B:$D,3,FALSE))</f>
        <v>低级时装戒指</v>
      </c>
      <c r="G56" t="str">
        <f>IF( ISNA(VLOOKUP($C56*10&amp;G$1,groupitems!$B:$D,3,FALSE)),"", VLOOKUP($C56*10&amp;G$1,groupitems!$B:$D,3,FALSE))</f>
        <v>低级时装护腕</v>
      </c>
      <c r="H56" t="str">
        <f>IF( ISNA(VLOOKUP($C56*10&amp;H$1,groupitems!$B:$D,3,FALSE)),"", VLOOKUP($C56*10&amp;H$1,groupitems!$B:$D,3,FALSE))</f>
        <v>低级时装腰带</v>
      </c>
      <c r="I56" t="str">
        <f>IF( ISNA(VLOOKUP($C56*10&amp;I$1,groupitems!$B:$D,3,FALSE)),"", VLOOKUP($C56*10&amp;I$1,groupitems!$B:$D,3,FALSE))</f>
        <v>低级时装战靴</v>
      </c>
      <c r="J56" t="str">
        <f>IF( ISNA(VLOOKUP($C56*10&amp;J$1,groupitems!$B:$D,3,FALSE)),"", VLOOKUP($C56*10&amp;J$1,groupitems!$B:$D,3,FALSE))</f>
        <v>低级时装武器</v>
      </c>
      <c r="K56" t="str">
        <f>IF( ISNA(VLOOKUP($C56*10&amp;K$1,groupitems!$B:$D,3,FALSE)),"", VLOOKUP($C56*10&amp;K$1,groupitems!$B:$D,3,FALSE))</f>
        <v>低级时装衣服(男)</v>
      </c>
      <c r="L56" t="str">
        <f>IF( ISNA(VLOOKUP($C56*10&amp;L$1,groupitems!$B:$D,3,FALSE)),"", VLOOKUP($C56*10&amp;L$1,groupitems!$B:$D,3,FALSE))</f>
        <v>低级时装衣服(女)</v>
      </c>
      <c r="M56" t="str">
        <f>IF( ISNA(VLOOKUP($C56*10&amp;M$1,groupitems!$B:$D,3,FALSE)),"", VLOOKUP($C56*10&amp;M$1,groupitems!$B:$D,3,FALSE))</f>
        <v/>
      </c>
      <c r="N56" t="str">
        <f>IF( ISNA(VLOOKUP($C56*10&amp;N$1,groupitems!$B:$D,3,FALSE)),"", VLOOKUP($C56*10&amp;N$1,groupitems!$B:$D,3,FALSE))</f>
        <v/>
      </c>
      <c r="O56" t="str">
        <f>IF( ISNA(VLOOKUP($C56*10&amp;O$1,groupitems!$B:$D,3,FALSE)),"", VLOOKUP($C56*10&amp;O$1,groupitems!$B:$D,3,FALSE))</f>
        <v/>
      </c>
      <c r="P56" t="str">
        <f>IF( ISNA(VLOOKUP($C56*10&amp;P$1,groupitems!$B:$D,3,FALSE)),"", VLOOKUP($C56*10&amp;P$1,groupitems!$B:$D,3,FALSE))</f>
        <v/>
      </c>
      <c r="Q56" t="str">
        <f>IF( ISNA(VLOOKUP($C56*10&amp;Q$1,groupitems!$B:$D,3,FALSE)),"", VLOOKUP($C56*10&amp;Q$1,groupitems!$B:$D,3,FALSE))</f>
        <v/>
      </c>
      <c r="R56" t="str">
        <f>IF( ISNA(VLOOKUP($C56*10&amp;R$1,groupitems!$B:$D,3,FALSE)),"", VLOOKUP($C56*10&amp;R$1,groupitems!$B:$D,3,FALSE))</f>
        <v/>
      </c>
      <c r="S56" t="str">
        <f>IF( ISNA(VLOOKUP($C56*10&amp;S$1,groupitems!$B:$D,3,FALSE)),"", VLOOKUP($C56*10&amp;S$1,groupitems!$B:$D,3,FALSE))</f>
        <v/>
      </c>
      <c r="T56">
        <v>0</v>
      </c>
      <c r="U56">
        <f>groupAttr!C56</f>
        <v>6</v>
      </c>
      <c r="V56">
        <f t="shared" si="1"/>
        <v>9</v>
      </c>
      <c r="W56" t="str">
        <f>groupAttr!B56</f>
        <v>低级时装套装</v>
      </c>
      <c r="X56" t="str">
        <f t="shared" si="2"/>
        <v>低级时装头盔|低级时装项链|低级时装戒指|低级时装护腕|低级时装腰带|低级时装战靴|低级时装武器|低级时装衣服(男)|低级时装衣服(女)|</v>
      </c>
      <c r="Y56" t="str">
        <f t="shared" si="3"/>
        <v>151/低级时装头盔|151/低级时装项链|151/低级时装戒指|151/低级时装护腕|151/低级时装腰带|151/低级时装战靴|151/低级时装武器|151/低级时装衣服(男)|151/低级时装衣服(女)|</v>
      </c>
      <c r="Z56" t="str">
        <f t="shared" si="4"/>
        <v>低级时装头盔|低级时装项链|低级时装戒指|低级时装护腕|低级时装腰带|低级时装战靴|低级时装武器|低级时装衣服(男)|低级时装衣服(女)</v>
      </c>
      <c r="AA56" t="str">
        <f t="shared" si="5"/>
        <v>151/低级时装头盔|151/低级时装项链|151/低级时装戒指|151/低级时装护腕|151/低级时装腰带|151/低级时装战靴|151/低级时装武器|151/低级时装衣服(男)|151/低级时装衣服(女)</v>
      </c>
      <c r="AB56" t="str">
        <f xml:space="preserve"> CONCATENATE( " ",groupAttr!AS56,"|",groupAttr!AX56,"|",groupAttr!AV56,"|",groupAttr!BC56,"|",groupAttr!BB56,"|",groupAttr!BA56,"|",groupAttr!AW56,"|","0","|",groupAttr!AQ56,"|",groupAttr!AT56,"|",groupAttr!AU56,"|",groupAttr!BD56,"|",groupAttr!AY56,"|","0","|",groupAttr!BE56,"|",groupAttr!BJ56,"|",groupAttr!BF56,"|",groupAttr!BG56,"|",groupAttr!BH56,"|",groupAttr!BI56,"|",groupAttr!BK56,"|","0","|","0","|","0","|","0","|","0","|","0","|","0","|","0","|","0","|","0","|","0","|","0","|","0","|","0","|","0","|","0","|","0","|","0","|","0")</f>
        <v xml:space="preserve"> 0|0|1|0|0|0|0|0|0|0|0|0|0|0|0|0|0|0|0|0|0|0|0|0|0|0|0|0|0|0|0|0|0|0|0|0|0|0|0|0</v>
      </c>
      <c r="AC56" t="str">
        <f>groupAttr!D56&amp;"|" &amp;groupAttr!E56&amp;"|" &amp;groupAttr!H56&amp;"|" &amp;groupAttr!J56&amp;"|" &amp;groupAttr!L56&amp;"|" &amp;groupAttr!N56&amp;"|" &amp;groupAttr!P56&amp;"|" &amp;groupAttr!R56&amp;"|" &amp;groupAttr!S56&amp;"|" &amp;groupAttr!T56&amp;"|" &amp;groupAttr!U56&amp;"|" &amp;groupAttr!V56&amp;"|" &amp;groupAttr!F56&amp;"|" &amp;groupAttr!G56&amp;"|" &amp;groupAttr!I56&amp;"|" &amp;groupAttr!K56&amp;"|" &amp;groupAttr!M56&amp;"|" &amp;groupAttr!O56&amp;"|" &amp;groupAttr!Q56&amp;"|0|0|0|0|0|0|0|0|0|0|0|0|0|0|0|0|0|0|0|0|0"</f>
        <v>3|3|0|0|0|0|0|0|0|0|0|0|0|0|0|0|0|0|0|0|0|0|0|0|0|0|0|0|0|0|0|0|0|0|0|0|0|0|0|0</v>
      </c>
      <c r="AD56" t="str">
        <f>groupAttr!W56&amp;"|" &amp;groupAttr!X56&amp;"|" &amp;groupAttr!AA56&amp;"|" &amp;groupAttr!AC56&amp;"|" &amp;groupAttr!AE56&amp;"|" &amp;groupAttr!AG56&amp;"|" &amp;groupAttr!AI56&amp;"|" &amp;groupAttr!AK56&amp;"|" &amp;groupAttr!AL56&amp;"|" &amp;groupAttr!AM56&amp;"|" &amp;groupAttr!AN56&amp;"|" &amp;groupAttr!AO56&amp;"|" &amp;groupAttr!Y56&amp;"|" &amp;groupAttr!Z56&amp;"|" &amp;groupAttr!AB56&amp;"|" &amp;groupAttr!AD56&amp;"|" &amp;groupAttr!AF56&amp;"|" &amp;groupAttr!AH56&amp;"|" &amp;groupAttr!AJ56&amp;"|" &amp;(groupAttr!AP56 + 100)&amp;"|0|0|0|0|0|0|0|0|0|0|0|0|0|0|0|0|0|0|0|0|0"</f>
        <v>0|0|0|0|50|50|50|0|0|0|0|0|0|0|0|0|50|50|50|100|0|0|0|0|0|0|0|0|0|0|0|0|0|0|0|0|0|0|0|0|0</v>
      </c>
    </row>
    <row r="57" spans="1:30" x14ac:dyDescent="0.2">
      <c r="A57" t="str">
        <f t="shared" si="0"/>
        <v>56 8 低级时装套装 低级时装头盔|低级时装项链|低级时装戒指|低级时装护腕|低级时装腰带|低级时装战靴|低级时装武器|低级时装衣服(男)|低级时装衣服(女)  0|0|0|0|0|0|0|0|0|0|0|0|0|0|0|0|0|0|0|0|0|0|0|0|0|0|0|0|0|0|0|0|0|0|0|0|0|0|0|0 8|8|0|0|8|8|8|0|0|0|0|0|0|0|0|0|8|8|8|0|0|0|0|0|0|0|0|0|0|0|0|0|0|0|0|0|0|0|0|0 0|0|0|0|0|0|0|0|0|0|0|0|0|0|0|0|0|0|0|100|0|0|0|0|0|0|0|0|0|0|0|0|0|0|0|0|0|0|0|0|0</v>
      </c>
      <c r="B57">
        <v>56</v>
      </c>
      <c r="C57">
        <f>groupAttr!A57</f>
        <v>117</v>
      </c>
      <c r="D57" t="str">
        <f>IF( ISNA(VLOOKUP($C57*10&amp;D$1,groupitems!$B:$D,3,FALSE)),"", VLOOKUP($C57*10&amp;D$1,groupitems!$B:$D,3,FALSE))</f>
        <v>低级时装头盔</v>
      </c>
      <c r="E57" t="str">
        <f>IF( ISNA(VLOOKUP($C57*10&amp;E$1,groupitems!$B:$D,3,FALSE)),"", VLOOKUP($C57*10&amp;E$1,groupitems!$B:$D,3,FALSE))</f>
        <v>低级时装项链</v>
      </c>
      <c r="F57" t="str">
        <f>IF( ISNA(VLOOKUP($C57*10&amp;F$1,groupitems!$B:$D,3,FALSE)),"", VLOOKUP($C57*10&amp;F$1,groupitems!$B:$D,3,FALSE))</f>
        <v>低级时装戒指</v>
      </c>
      <c r="G57" t="str">
        <f>IF( ISNA(VLOOKUP($C57*10&amp;G$1,groupitems!$B:$D,3,FALSE)),"", VLOOKUP($C57*10&amp;G$1,groupitems!$B:$D,3,FALSE))</f>
        <v>低级时装护腕</v>
      </c>
      <c r="H57" t="str">
        <f>IF( ISNA(VLOOKUP($C57*10&amp;H$1,groupitems!$B:$D,3,FALSE)),"", VLOOKUP($C57*10&amp;H$1,groupitems!$B:$D,3,FALSE))</f>
        <v>低级时装腰带</v>
      </c>
      <c r="I57" t="str">
        <f>IF( ISNA(VLOOKUP($C57*10&amp;I$1,groupitems!$B:$D,3,FALSE)),"", VLOOKUP($C57*10&amp;I$1,groupitems!$B:$D,3,FALSE))</f>
        <v>低级时装战靴</v>
      </c>
      <c r="J57" t="str">
        <f>IF( ISNA(VLOOKUP($C57*10&amp;J$1,groupitems!$B:$D,3,FALSE)),"", VLOOKUP($C57*10&amp;J$1,groupitems!$B:$D,3,FALSE))</f>
        <v>低级时装武器</v>
      </c>
      <c r="K57" t="str">
        <f>IF( ISNA(VLOOKUP($C57*10&amp;K$1,groupitems!$B:$D,3,FALSE)),"", VLOOKUP($C57*10&amp;K$1,groupitems!$B:$D,3,FALSE))</f>
        <v>低级时装衣服(男)</v>
      </c>
      <c r="L57" t="str">
        <f>IF( ISNA(VLOOKUP($C57*10&amp;L$1,groupitems!$B:$D,3,FALSE)),"", VLOOKUP($C57*10&amp;L$1,groupitems!$B:$D,3,FALSE))</f>
        <v>低级时装衣服(女)</v>
      </c>
      <c r="M57" t="str">
        <f>IF( ISNA(VLOOKUP($C57*10&amp;M$1,groupitems!$B:$D,3,FALSE)),"", VLOOKUP($C57*10&amp;M$1,groupitems!$B:$D,3,FALSE))</f>
        <v/>
      </c>
      <c r="N57" t="str">
        <f>IF( ISNA(VLOOKUP($C57*10&amp;N$1,groupitems!$B:$D,3,FALSE)),"", VLOOKUP($C57*10&amp;N$1,groupitems!$B:$D,3,FALSE))</f>
        <v/>
      </c>
      <c r="O57" t="str">
        <f>IF( ISNA(VLOOKUP($C57*10&amp;O$1,groupitems!$B:$D,3,FALSE)),"", VLOOKUP($C57*10&amp;O$1,groupitems!$B:$D,3,FALSE))</f>
        <v/>
      </c>
      <c r="P57" t="str">
        <f>IF( ISNA(VLOOKUP($C57*10&amp;P$1,groupitems!$B:$D,3,FALSE)),"", VLOOKUP($C57*10&amp;P$1,groupitems!$B:$D,3,FALSE))</f>
        <v/>
      </c>
      <c r="Q57" t="str">
        <f>IF( ISNA(VLOOKUP($C57*10&amp;Q$1,groupitems!$B:$D,3,FALSE)),"", VLOOKUP($C57*10&amp;Q$1,groupitems!$B:$D,3,FALSE))</f>
        <v/>
      </c>
      <c r="R57" t="str">
        <f>IF( ISNA(VLOOKUP($C57*10&amp;R$1,groupitems!$B:$D,3,FALSE)),"", VLOOKUP($C57*10&amp;R$1,groupitems!$B:$D,3,FALSE))</f>
        <v/>
      </c>
      <c r="S57" t="str">
        <f>IF( ISNA(VLOOKUP($C57*10&amp;S$1,groupitems!$B:$D,3,FALSE)),"", VLOOKUP($C57*10&amp;S$1,groupitems!$B:$D,3,FALSE))</f>
        <v/>
      </c>
      <c r="T57">
        <v>0</v>
      </c>
      <c r="U57">
        <f>groupAttr!C57</f>
        <v>8</v>
      </c>
      <c r="V57">
        <f t="shared" si="1"/>
        <v>9</v>
      </c>
      <c r="W57" t="str">
        <f>groupAttr!B57</f>
        <v>低级时装套装</v>
      </c>
      <c r="X57" t="str">
        <f t="shared" si="2"/>
        <v>低级时装头盔|低级时装项链|低级时装戒指|低级时装护腕|低级时装腰带|低级时装战靴|低级时装武器|低级时装衣服(男)|低级时装衣服(女)|</v>
      </c>
      <c r="Y57" t="str">
        <f t="shared" si="3"/>
        <v>151/低级时装头盔|151/低级时装项链|151/低级时装戒指|151/低级时装护腕|151/低级时装腰带|151/低级时装战靴|151/低级时装武器|151/低级时装衣服(男)|151/低级时装衣服(女)|</v>
      </c>
      <c r="Z57" t="str">
        <f t="shared" si="4"/>
        <v>低级时装头盔|低级时装项链|低级时装戒指|低级时装护腕|低级时装腰带|低级时装战靴|低级时装武器|低级时装衣服(男)|低级时装衣服(女)</v>
      </c>
      <c r="AA57" t="str">
        <f t="shared" si="5"/>
        <v>151/低级时装头盔|151/低级时装项链|151/低级时装戒指|151/低级时装护腕|151/低级时装腰带|151/低级时装战靴|151/低级时装武器|151/低级时装衣服(男)|151/低级时装衣服(女)</v>
      </c>
      <c r="AB57" t="str">
        <f xml:space="preserve"> CONCATENATE( " ",groupAttr!AS57,"|",groupAttr!AX57,"|",groupAttr!AV57,"|",groupAttr!BC57,"|",groupAttr!BB57,"|",groupAttr!BA57,"|",groupAttr!AW57,"|","0","|",groupAttr!AQ57,"|",groupAttr!AT57,"|",groupAttr!AU57,"|",groupAttr!BD57,"|",groupAttr!AY57,"|","0","|",groupAttr!BE57,"|",groupAttr!BJ57,"|",groupAttr!BF57,"|",groupAttr!BG57,"|",groupAttr!BH57,"|",groupAttr!BI57,"|",groupAttr!BK57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57" t="str">
        <f>groupAttr!D57&amp;"|" &amp;groupAttr!E57&amp;"|" &amp;groupAttr!H57&amp;"|" &amp;groupAttr!J57&amp;"|" &amp;groupAttr!L57&amp;"|" &amp;groupAttr!N57&amp;"|" &amp;groupAttr!P57&amp;"|" &amp;groupAttr!R57&amp;"|" &amp;groupAttr!S57&amp;"|" &amp;groupAttr!T57&amp;"|" &amp;groupAttr!U57&amp;"|" &amp;groupAttr!V57&amp;"|" &amp;groupAttr!F57&amp;"|" &amp;groupAttr!G57&amp;"|" &amp;groupAttr!I57&amp;"|" &amp;groupAttr!K57&amp;"|" &amp;groupAttr!M57&amp;"|" &amp;groupAttr!O57&amp;"|" &amp;groupAttr!Q57&amp;"|0|0|0|0|0|0|0|0|0|0|0|0|0|0|0|0|0|0|0|0|0"</f>
        <v>8|8|0|0|8|8|8|0|0|0|0|0|0|0|0|0|8|8|8|0|0|0|0|0|0|0|0|0|0|0|0|0|0|0|0|0|0|0|0|0</v>
      </c>
      <c r="AD57" t="str">
        <f>groupAttr!W57&amp;"|" &amp;groupAttr!X57&amp;"|" &amp;groupAttr!AA57&amp;"|" &amp;groupAttr!AC57&amp;"|" &amp;groupAttr!AE57&amp;"|" &amp;groupAttr!AG57&amp;"|" &amp;groupAttr!AI57&amp;"|" &amp;groupAttr!AK57&amp;"|" &amp;groupAttr!AL57&amp;"|" &amp;groupAttr!AM57&amp;"|" &amp;groupAttr!AN57&amp;"|" &amp;groupAttr!AO57&amp;"|" &amp;groupAttr!Y57&amp;"|" &amp;groupAttr!Z57&amp;"|" &amp;groupAttr!AB57&amp;"|" &amp;groupAttr!AD57&amp;"|" &amp;groupAttr!AF57&amp;"|" &amp;groupAttr!AH57&amp;"|" &amp;groupAttr!AJ57&amp;"|" &amp;(groupAttr!AP57 + 100)&amp;"|0|0|0|0|0|0|0|0|0|0|0|0|0|0|0|0|0|0|0|0|0"</f>
        <v>0|0|0|0|0|0|0|0|0|0|0|0|0|0|0|0|0|0|0|100|0|0|0|0|0|0|0|0|0|0|0|0|0|0|0|0|0|0|0|0|0</v>
      </c>
    </row>
    <row r="58" spans="1:30" x14ac:dyDescent="0.2">
      <c r="A58" t="str">
        <f t="shared" si="0"/>
        <v>57 2 高级时装套装 高级时装头盔|高级时装项链|高级时装戒指|高级时装护腕|高级时装腰带|高级时装战靴|高级时装武器|高级时装衣服(男)|高级时装衣服(女)  0|0|0|0|0|0|0|0|0|0|0|0|0|0|0|0|0|0|0|0|0|0|0|0|0|0|0|0|0|0|0|0|0|0|0|0|0|0|0|0 5|5|0|0|0|0|0|0|0|0|0|0|0|0|0|0|0|0|0|0|0|0|0|0|0|0|0|0|0|0|0|0|0|0|0|0|0|0|0|0 0|0|0|0|0|0|0|0|0|0|0|0|0|0|0|0|0|0|0|145|0|0|0|0|0|0|0|0|0|0|0|0|0|0|0|0|0|0|0|0|0</v>
      </c>
      <c r="B58">
        <v>57</v>
      </c>
      <c r="C58">
        <f>groupAttr!A58</f>
        <v>118</v>
      </c>
      <c r="D58" t="str">
        <f>IF( ISNA(VLOOKUP($C58*10&amp;D$1,groupitems!$B:$D,3,FALSE)),"", VLOOKUP($C58*10&amp;D$1,groupitems!$B:$D,3,FALSE))</f>
        <v>高级时装头盔</v>
      </c>
      <c r="E58" t="str">
        <f>IF( ISNA(VLOOKUP($C58*10&amp;E$1,groupitems!$B:$D,3,FALSE)),"", VLOOKUP($C58*10&amp;E$1,groupitems!$B:$D,3,FALSE))</f>
        <v>高级时装项链</v>
      </c>
      <c r="F58" t="str">
        <f>IF( ISNA(VLOOKUP($C58*10&amp;F$1,groupitems!$B:$D,3,FALSE)),"", VLOOKUP($C58*10&amp;F$1,groupitems!$B:$D,3,FALSE))</f>
        <v>高级时装戒指</v>
      </c>
      <c r="G58" t="str">
        <f>IF( ISNA(VLOOKUP($C58*10&amp;G$1,groupitems!$B:$D,3,FALSE)),"", VLOOKUP($C58*10&amp;G$1,groupitems!$B:$D,3,FALSE))</f>
        <v>高级时装护腕</v>
      </c>
      <c r="H58" t="str">
        <f>IF( ISNA(VLOOKUP($C58*10&amp;H$1,groupitems!$B:$D,3,FALSE)),"", VLOOKUP($C58*10&amp;H$1,groupitems!$B:$D,3,FALSE))</f>
        <v>高级时装腰带</v>
      </c>
      <c r="I58" t="str">
        <f>IF( ISNA(VLOOKUP($C58*10&amp;I$1,groupitems!$B:$D,3,FALSE)),"", VLOOKUP($C58*10&amp;I$1,groupitems!$B:$D,3,FALSE))</f>
        <v>高级时装战靴</v>
      </c>
      <c r="J58" t="str">
        <f>IF( ISNA(VLOOKUP($C58*10&amp;J$1,groupitems!$B:$D,3,FALSE)),"", VLOOKUP($C58*10&amp;J$1,groupitems!$B:$D,3,FALSE))</f>
        <v>高级时装武器</v>
      </c>
      <c r="K58" t="str">
        <f>IF( ISNA(VLOOKUP($C58*10&amp;K$1,groupitems!$B:$D,3,FALSE)),"", VLOOKUP($C58*10&amp;K$1,groupitems!$B:$D,3,FALSE))</f>
        <v>高级时装衣服(男)</v>
      </c>
      <c r="L58" t="str">
        <f>IF( ISNA(VLOOKUP($C58*10&amp;L$1,groupitems!$B:$D,3,FALSE)),"", VLOOKUP($C58*10&amp;L$1,groupitems!$B:$D,3,FALSE))</f>
        <v>高级时装衣服(女)</v>
      </c>
      <c r="M58" t="str">
        <f>IF( ISNA(VLOOKUP($C58*10&amp;M$1,groupitems!$B:$D,3,FALSE)),"", VLOOKUP($C58*10&amp;M$1,groupitems!$B:$D,3,FALSE))</f>
        <v/>
      </c>
      <c r="N58" t="str">
        <f>IF( ISNA(VLOOKUP($C58*10&amp;N$1,groupitems!$B:$D,3,FALSE)),"", VLOOKUP($C58*10&amp;N$1,groupitems!$B:$D,3,FALSE))</f>
        <v/>
      </c>
      <c r="O58" t="str">
        <f>IF( ISNA(VLOOKUP($C58*10&amp;O$1,groupitems!$B:$D,3,FALSE)),"", VLOOKUP($C58*10&amp;O$1,groupitems!$B:$D,3,FALSE))</f>
        <v/>
      </c>
      <c r="P58" t="str">
        <f>IF( ISNA(VLOOKUP($C58*10&amp;P$1,groupitems!$B:$D,3,FALSE)),"", VLOOKUP($C58*10&amp;P$1,groupitems!$B:$D,3,FALSE))</f>
        <v/>
      </c>
      <c r="Q58" t="str">
        <f>IF( ISNA(VLOOKUP($C58*10&amp;Q$1,groupitems!$B:$D,3,FALSE)),"", VLOOKUP($C58*10&amp;Q$1,groupitems!$B:$D,3,FALSE))</f>
        <v/>
      </c>
      <c r="R58" t="str">
        <f>IF( ISNA(VLOOKUP($C58*10&amp;R$1,groupitems!$B:$D,3,FALSE)),"", VLOOKUP($C58*10&amp;R$1,groupitems!$B:$D,3,FALSE))</f>
        <v/>
      </c>
      <c r="S58" t="str">
        <f>IF( ISNA(VLOOKUP($C58*10&amp;S$1,groupitems!$B:$D,3,FALSE)),"", VLOOKUP($C58*10&amp;S$1,groupitems!$B:$D,3,FALSE))</f>
        <v/>
      </c>
      <c r="T58">
        <v>0</v>
      </c>
      <c r="U58">
        <f>groupAttr!C58</f>
        <v>2</v>
      </c>
      <c r="V58">
        <f t="shared" si="1"/>
        <v>9</v>
      </c>
      <c r="W58" t="str">
        <f>groupAttr!B58</f>
        <v>高级时装套装</v>
      </c>
      <c r="X58" t="str">
        <f t="shared" si="2"/>
        <v>高级时装头盔|高级时装项链|高级时装戒指|高级时装护腕|高级时装腰带|高级时装战靴|高级时装武器|高级时装衣服(男)|高级时装衣服(女)|</v>
      </c>
      <c r="Y58" t="str">
        <f t="shared" si="3"/>
        <v>151/高级时装头盔|151/高级时装项链|151/高级时装戒指|151/高级时装护腕|151/高级时装腰带|151/高级时装战靴|151/高级时装武器|151/高级时装衣服(男)|151/高级时装衣服(女)|</v>
      </c>
      <c r="Z58" t="str">
        <f t="shared" si="4"/>
        <v>高级时装头盔|高级时装项链|高级时装戒指|高级时装护腕|高级时装腰带|高级时装战靴|高级时装武器|高级时装衣服(男)|高级时装衣服(女)</v>
      </c>
      <c r="AA58" t="str">
        <f t="shared" si="5"/>
        <v>151/高级时装头盔|151/高级时装项链|151/高级时装戒指|151/高级时装护腕|151/高级时装腰带|151/高级时装战靴|151/高级时装武器|151/高级时装衣服(男)|151/高级时装衣服(女)</v>
      </c>
      <c r="AB58" t="str">
        <f xml:space="preserve"> CONCATENATE( " ",groupAttr!AS58,"|",groupAttr!AX58,"|",groupAttr!AV58,"|",groupAttr!BC58,"|",groupAttr!BB58,"|",groupAttr!BA58,"|",groupAttr!AW58,"|","0","|",groupAttr!AQ58,"|",groupAttr!AT58,"|",groupAttr!AU58,"|",groupAttr!BD58,"|",groupAttr!AY58,"|","0","|",groupAttr!BE58,"|",groupAttr!BJ58,"|",groupAttr!BF58,"|",groupAttr!BG58,"|",groupAttr!BH58,"|",groupAttr!BI58,"|",groupAttr!BK58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58" t="str">
        <f>groupAttr!D58&amp;"|" &amp;groupAttr!E58&amp;"|" &amp;groupAttr!H58&amp;"|" &amp;groupAttr!J58&amp;"|" &amp;groupAttr!L58&amp;"|" &amp;groupAttr!N58&amp;"|" &amp;groupAttr!P58&amp;"|" &amp;groupAttr!R58&amp;"|" &amp;groupAttr!S58&amp;"|" &amp;groupAttr!T58&amp;"|" &amp;groupAttr!U58&amp;"|" &amp;groupAttr!V58&amp;"|" &amp;groupAttr!F58&amp;"|" &amp;groupAttr!G58&amp;"|" &amp;groupAttr!I58&amp;"|" &amp;groupAttr!K58&amp;"|" &amp;groupAttr!M58&amp;"|" &amp;groupAttr!O58&amp;"|" &amp;groupAttr!Q58&amp;"|0|0|0|0|0|0|0|0|0|0|0|0|0|0|0|0|0|0|0|0|0"</f>
        <v>5|5|0|0|0|0|0|0|0|0|0|0|0|0|0|0|0|0|0|0|0|0|0|0|0|0|0|0|0|0|0|0|0|0|0|0|0|0|0|0</v>
      </c>
      <c r="AD58" t="str">
        <f>groupAttr!W58&amp;"|" &amp;groupAttr!X58&amp;"|" &amp;groupAttr!AA58&amp;"|" &amp;groupAttr!AC58&amp;"|" &amp;groupAttr!AE58&amp;"|" &amp;groupAttr!AG58&amp;"|" &amp;groupAttr!AI58&amp;"|" &amp;groupAttr!AK58&amp;"|" &amp;groupAttr!AL58&amp;"|" &amp;groupAttr!AM58&amp;"|" &amp;groupAttr!AN58&amp;"|" &amp;groupAttr!AO58&amp;"|" &amp;groupAttr!Y58&amp;"|" &amp;groupAttr!Z58&amp;"|" &amp;groupAttr!AB58&amp;"|" &amp;groupAttr!AD58&amp;"|" &amp;groupAttr!AF58&amp;"|" &amp;groupAttr!AH58&amp;"|" &amp;groupAttr!AJ58&amp;"|" &amp;(groupAttr!AP58 + 100)&amp;"|0|0|0|0|0|0|0|0|0|0|0|0|0|0|0|0|0|0|0|0|0"</f>
        <v>0|0|0|0|0|0|0|0|0|0|0|0|0|0|0|0|0|0|0|145|0|0|0|0|0|0|0|0|0|0|0|0|0|0|0|0|0|0|0|0|0</v>
      </c>
    </row>
    <row r="59" spans="1:30" x14ac:dyDescent="0.2">
      <c r="A59" t="str">
        <f t="shared" si="0"/>
        <v>58 3 高级时装套装 高级时装头盔|高级时装项链|高级时装戒指|高级时装护腕|高级时装腰带|高级时装战靴|高级时装武器|高级时装衣服(男)|高级时装衣服(女)  0|0|0|0|0|0|0|0|0|0|0|0|0|0|0|0|0|0|0|0|0|0|0|0|0|0|0|0|0|0|0|0|0|0|0|0|0|0|0|0 0|0|0|0|0|0|0|0|0|0|0|0|0|0|0|0|0|0|0|0|0|0|0|0|0|0|0|0|0|0|0|0|0|0|0|0|0|0|0|0 1000|1000|80|80|0|0|0|0|0|0|0|0|0|0|80|80|0|0|0|100|0|0|0|0|0|0|0|0|0|0|0|0|0|0|0|0|0|0|0|0|0</v>
      </c>
      <c r="B59">
        <v>58</v>
      </c>
      <c r="C59">
        <f>groupAttr!A59</f>
        <v>118</v>
      </c>
      <c r="D59" t="str">
        <f>IF( ISNA(VLOOKUP($C59*10&amp;D$1,groupitems!$B:$D,3,FALSE)),"", VLOOKUP($C59*10&amp;D$1,groupitems!$B:$D,3,FALSE))</f>
        <v>高级时装头盔</v>
      </c>
      <c r="E59" t="str">
        <f>IF( ISNA(VLOOKUP($C59*10&amp;E$1,groupitems!$B:$D,3,FALSE)),"", VLOOKUP($C59*10&amp;E$1,groupitems!$B:$D,3,FALSE))</f>
        <v>高级时装项链</v>
      </c>
      <c r="F59" t="str">
        <f>IF( ISNA(VLOOKUP($C59*10&amp;F$1,groupitems!$B:$D,3,FALSE)),"", VLOOKUP($C59*10&amp;F$1,groupitems!$B:$D,3,FALSE))</f>
        <v>高级时装戒指</v>
      </c>
      <c r="G59" t="str">
        <f>IF( ISNA(VLOOKUP($C59*10&amp;G$1,groupitems!$B:$D,3,FALSE)),"", VLOOKUP($C59*10&amp;G$1,groupitems!$B:$D,3,FALSE))</f>
        <v>高级时装护腕</v>
      </c>
      <c r="H59" t="str">
        <f>IF( ISNA(VLOOKUP($C59*10&amp;H$1,groupitems!$B:$D,3,FALSE)),"", VLOOKUP($C59*10&amp;H$1,groupitems!$B:$D,3,FALSE))</f>
        <v>高级时装腰带</v>
      </c>
      <c r="I59" t="str">
        <f>IF( ISNA(VLOOKUP($C59*10&amp;I$1,groupitems!$B:$D,3,FALSE)),"", VLOOKUP($C59*10&amp;I$1,groupitems!$B:$D,3,FALSE))</f>
        <v>高级时装战靴</v>
      </c>
      <c r="J59" t="str">
        <f>IF( ISNA(VLOOKUP($C59*10&amp;J$1,groupitems!$B:$D,3,FALSE)),"", VLOOKUP($C59*10&amp;J$1,groupitems!$B:$D,3,FALSE))</f>
        <v>高级时装武器</v>
      </c>
      <c r="K59" t="str">
        <f>IF( ISNA(VLOOKUP($C59*10&amp;K$1,groupitems!$B:$D,3,FALSE)),"", VLOOKUP($C59*10&amp;K$1,groupitems!$B:$D,3,FALSE))</f>
        <v>高级时装衣服(男)</v>
      </c>
      <c r="L59" t="str">
        <f>IF( ISNA(VLOOKUP($C59*10&amp;L$1,groupitems!$B:$D,3,FALSE)),"", VLOOKUP($C59*10&amp;L$1,groupitems!$B:$D,3,FALSE))</f>
        <v>高级时装衣服(女)</v>
      </c>
      <c r="M59" t="str">
        <f>IF( ISNA(VLOOKUP($C59*10&amp;M$1,groupitems!$B:$D,3,FALSE)),"", VLOOKUP($C59*10&amp;M$1,groupitems!$B:$D,3,FALSE))</f>
        <v/>
      </c>
      <c r="N59" t="str">
        <f>IF( ISNA(VLOOKUP($C59*10&amp;N$1,groupitems!$B:$D,3,FALSE)),"", VLOOKUP($C59*10&amp;N$1,groupitems!$B:$D,3,FALSE))</f>
        <v/>
      </c>
      <c r="O59" t="str">
        <f>IF( ISNA(VLOOKUP($C59*10&amp;O$1,groupitems!$B:$D,3,FALSE)),"", VLOOKUP($C59*10&amp;O$1,groupitems!$B:$D,3,FALSE))</f>
        <v/>
      </c>
      <c r="P59" t="str">
        <f>IF( ISNA(VLOOKUP($C59*10&amp;P$1,groupitems!$B:$D,3,FALSE)),"", VLOOKUP($C59*10&amp;P$1,groupitems!$B:$D,3,FALSE))</f>
        <v/>
      </c>
      <c r="Q59" t="str">
        <f>IF( ISNA(VLOOKUP($C59*10&amp;Q$1,groupitems!$B:$D,3,FALSE)),"", VLOOKUP($C59*10&amp;Q$1,groupitems!$B:$D,3,FALSE))</f>
        <v/>
      </c>
      <c r="R59" t="str">
        <f>IF( ISNA(VLOOKUP($C59*10&amp;R$1,groupitems!$B:$D,3,FALSE)),"", VLOOKUP($C59*10&amp;R$1,groupitems!$B:$D,3,FALSE))</f>
        <v/>
      </c>
      <c r="S59" t="str">
        <f>IF( ISNA(VLOOKUP($C59*10&amp;S$1,groupitems!$B:$D,3,FALSE)),"", VLOOKUP($C59*10&amp;S$1,groupitems!$B:$D,3,FALSE))</f>
        <v/>
      </c>
      <c r="T59">
        <v>0</v>
      </c>
      <c r="U59">
        <f>groupAttr!C59</f>
        <v>3</v>
      </c>
      <c r="V59">
        <f t="shared" si="1"/>
        <v>9</v>
      </c>
      <c r="W59" t="str">
        <f>groupAttr!B59</f>
        <v>高级时装套装</v>
      </c>
      <c r="X59" t="str">
        <f t="shared" si="2"/>
        <v>高级时装头盔|高级时装项链|高级时装戒指|高级时装护腕|高级时装腰带|高级时装战靴|高级时装武器|高级时装衣服(男)|高级时装衣服(女)|</v>
      </c>
      <c r="Y59" t="str">
        <f t="shared" si="3"/>
        <v>151/高级时装头盔|151/高级时装项链|151/高级时装戒指|151/高级时装护腕|151/高级时装腰带|151/高级时装战靴|151/高级时装武器|151/高级时装衣服(男)|151/高级时装衣服(女)|</v>
      </c>
      <c r="Z59" t="str">
        <f t="shared" si="4"/>
        <v>高级时装头盔|高级时装项链|高级时装戒指|高级时装护腕|高级时装腰带|高级时装战靴|高级时装武器|高级时装衣服(男)|高级时装衣服(女)</v>
      </c>
      <c r="AA59" t="str">
        <f t="shared" si="5"/>
        <v>151/高级时装头盔|151/高级时装项链|151/高级时装戒指|151/高级时装护腕|151/高级时装腰带|151/高级时装战靴|151/高级时装武器|151/高级时装衣服(男)|151/高级时装衣服(女)</v>
      </c>
      <c r="AB59" t="str">
        <f xml:space="preserve"> CONCATENATE( " ",groupAttr!AS59,"|",groupAttr!AX59,"|",groupAttr!AV59,"|",groupAttr!BC59,"|",groupAttr!BB59,"|",groupAttr!BA59,"|",groupAttr!AW59,"|","0","|",groupAttr!AQ59,"|",groupAttr!AT59,"|",groupAttr!AU59,"|",groupAttr!BD59,"|",groupAttr!AY59,"|","0","|",groupAttr!BE59,"|",groupAttr!BJ59,"|",groupAttr!BF59,"|",groupAttr!BG59,"|",groupAttr!BH59,"|",groupAttr!BI59,"|",groupAttr!BK59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59" t="str">
        <f>groupAttr!D59&amp;"|" &amp;groupAttr!E59&amp;"|" &amp;groupAttr!H59&amp;"|" &amp;groupAttr!J59&amp;"|" &amp;groupAttr!L59&amp;"|" &amp;groupAttr!N59&amp;"|" &amp;groupAttr!P59&amp;"|" &amp;groupAttr!R59&amp;"|" &amp;groupAttr!S59&amp;"|" &amp;groupAttr!T59&amp;"|" &amp;groupAttr!U59&amp;"|" &amp;groupAttr!V59&amp;"|" &amp;groupAttr!F59&amp;"|" &amp;groupAttr!G59&amp;"|" &amp;groupAttr!I59&amp;"|" &amp;groupAttr!K59&amp;"|" &amp;groupAttr!M59&amp;"|" &amp;groupAttr!O59&amp;"|" &amp;groupAttr!Q59&amp;"|0|0|0|0|0|0|0|0|0|0|0|0|0|0|0|0|0|0|0|0|0"</f>
        <v>0|0|0|0|0|0|0|0|0|0|0|0|0|0|0|0|0|0|0|0|0|0|0|0|0|0|0|0|0|0|0|0|0|0|0|0|0|0|0|0</v>
      </c>
      <c r="AD59" t="str">
        <f>groupAttr!W59&amp;"|" &amp;groupAttr!X59&amp;"|" &amp;groupAttr!AA59&amp;"|" &amp;groupAttr!AC59&amp;"|" &amp;groupAttr!AE59&amp;"|" &amp;groupAttr!AG59&amp;"|" &amp;groupAttr!AI59&amp;"|" &amp;groupAttr!AK59&amp;"|" &amp;groupAttr!AL59&amp;"|" &amp;groupAttr!AM59&amp;"|" &amp;groupAttr!AN59&amp;"|" &amp;groupAttr!AO59&amp;"|" &amp;groupAttr!Y59&amp;"|" &amp;groupAttr!Z59&amp;"|" &amp;groupAttr!AB59&amp;"|" &amp;groupAttr!AD59&amp;"|" &amp;groupAttr!AF59&amp;"|" &amp;groupAttr!AH59&amp;"|" &amp;groupAttr!AJ59&amp;"|" &amp;(groupAttr!AP59 + 100)&amp;"|0|0|0|0|0|0|0|0|0|0|0|0|0|0|0|0|0|0|0|0|0"</f>
        <v>1000|1000|80|80|0|0|0|0|0|0|0|0|0|0|80|80|0|0|0|100|0|0|0|0|0|0|0|0|0|0|0|0|0|0|0|0|0|0|0|0|0</v>
      </c>
    </row>
    <row r="60" spans="1:30" x14ac:dyDescent="0.2">
      <c r="A60" t="str">
        <f t="shared" si="0"/>
        <v>59 4 高级时装套装 高级时装头盔|高级时装项链|高级时装戒指|高级时装护腕|高级时装腰带|高级时装战靴|高级时装武器|高级时装衣服(男)|高级时装衣服(女)  0|0|0|0|0|0|0|0|0|0|0|0|0|0|0|0|0|0|0|0|0|0|0|0|0|0|0|0|0|0|0|0|0|0|0|0|0|0|0|0 0|0|10|10|0|0|0|0|0|0|0|0|0|0|10|10|0|0|0|0|0|0|0|0|0|0|0|0|0|0|0|0|0|0|0|0|0|0|0|0 0|0|0|0|0|0|0|30|0|0|0|0|0|0|0|0|0|0|0|100|0|0|0|0|0|0|0|0|0|0|0|0|0|0|0|0|0|0|0|0|0</v>
      </c>
      <c r="B60">
        <v>59</v>
      </c>
      <c r="C60">
        <f>groupAttr!A60</f>
        <v>118</v>
      </c>
      <c r="D60" t="str">
        <f>IF( ISNA(VLOOKUP($C60*10&amp;D$1,groupitems!$B:$D,3,FALSE)),"", VLOOKUP($C60*10&amp;D$1,groupitems!$B:$D,3,FALSE))</f>
        <v>高级时装头盔</v>
      </c>
      <c r="E60" t="str">
        <f>IF( ISNA(VLOOKUP($C60*10&amp;E$1,groupitems!$B:$D,3,FALSE)),"", VLOOKUP($C60*10&amp;E$1,groupitems!$B:$D,3,FALSE))</f>
        <v>高级时装项链</v>
      </c>
      <c r="F60" t="str">
        <f>IF( ISNA(VLOOKUP($C60*10&amp;F$1,groupitems!$B:$D,3,FALSE)),"", VLOOKUP($C60*10&amp;F$1,groupitems!$B:$D,3,FALSE))</f>
        <v>高级时装戒指</v>
      </c>
      <c r="G60" t="str">
        <f>IF( ISNA(VLOOKUP($C60*10&amp;G$1,groupitems!$B:$D,3,FALSE)),"", VLOOKUP($C60*10&amp;G$1,groupitems!$B:$D,3,FALSE))</f>
        <v>高级时装护腕</v>
      </c>
      <c r="H60" t="str">
        <f>IF( ISNA(VLOOKUP($C60*10&amp;H$1,groupitems!$B:$D,3,FALSE)),"", VLOOKUP($C60*10&amp;H$1,groupitems!$B:$D,3,FALSE))</f>
        <v>高级时装腰带</v>
      </c>
      <c r="I60" t="str">
        <f>IF( ISNA(VLOOKUP($C60*10&amp;I$1,groupitems!$B:$D,3,FALSE)),"", VLOOKUP($C60*10&amp;I$1,groupitems!$B:$D,3,FALSE))</f>
        <v>高级时装战靴</v>
      </c>
      <c r="J60" t="str">
        <f>IF( ISNA(VLOOKUP($C60*10&amp;J$1,groupitems!$B:$D,3,FALSE)),"", VLOOKUP($C60*10&amp;J$1,groupitems!$B:$D,3,FALSE))</f>
        <v>高级时装武器</v>
      </c>
      <c r="K60" t="str">
        <f>IF( ISNA(VLOOKUP($C60*10&amp;K$1,groupitems!$B:$D,3,FALSE)),"", VLOOKUP($C60*10&amp;K$1,groupitems!$B:$D,3,FALSE))</f>
        <v>高级时装衣服(男)</v>
      </c>
      <c r="L60" t="str">
        <f>IF( ISNA(VLOOKUP($C60*10&amp;L$1,groupitems!$B:$D,3,FALSE)),"", VLOOKUP($C60*10&amp;L$1,groupitems!$B:$D,3,FALSE))</f>
        <v>高级时装衣服(女)</v>
      </c>
      <c r="M60" t="str">
        <f>IF( ISNA(VLOOKUP($C60*10&amp;M$1,groupitems!$B:$D,3,FALSE)),"", VLOOKUP($C60*10&amp;M$1,groupitems!$B:$D,3,FALSE))</f>
        <v/>
      </c>
      <c r="N60" t="str">
        <f>IF( ISNA(VLOOKUP($C60*10&amp;N$1,groupitems!$B:$D,3,FALSE)),"", VLOOKUP($C60*10&amp;N$1,groupitems!$B:$D,3,FALSE))</f>
        <v/>
      </c>
      <c r="O60" t="str">
        <f>IF( ISNA(VLOOKUP($C60*10&amp;O$1,groupitems!$B:$D,3,FALSE)),"", VLOOKUP($C60*10&amp;O$1,groupitems!$B:$D,3,FALSE))</f>
        <v/>
      </c>
      <c r="P60" t="str">
        <f>IF( ISNA(VLOOKUP($C60*10&amp;P$1,groupitems!$B:$D,3,FALSE)),"", VLOOKUP($C60*10&amp;P$1,groupitems!$B:$D,3,FALSE))</f>
        <v/>
      </c>
      <c r="Q60" t="str">
        <f>IF( ISNA(VLOOKUP($C60*10&amp;Q$1,groupitems!$B:$D,3,FALSE)),"", VLOOKUP($C60*10&amp;Q$1,groupitems!$B:$D,3,FALSE))</f>
        <v/>
      </c>
      <c r="R60" t="str">
        <f>IF( ISNA(VLOOKUP($C60*10&amp;R$1,groupitems!$B:$D,3,FALSE)),"", VLOOKUP($C60*10&amp;R$1,groupitems!$B:$D,3,FALSE))</f>
        <v/>
      </c>
      <c r="S60" t="str">
        <f>IF( ISNA(VLOOKUP($C60*10&amp;S$1,groupitems!$B:$D,3,FALSE)),"", VLOOKUP($C60*10&amp;S$1,groupitems!$B:$D,3,FALSE))</f>
        <v/>
      </c>
      <c r="T60">
        <v>0</v>
      </c>
      <c r="U60">
        <f>groupAttr!C60</f>
        <v>4</v>
      </c>
      <c r="V60">
        <f t="shared" si="1"/>
        <v>9</v>
      </c>
      <c r="W60" t="str">
        <f>groupAttr!B60</f>
        <v>高级时装套装</v>
      </c>
      <c r="X60" t="str">
        <f t="shared" si="2"/>
        <v>高级时装头盔|高级时装项链|高级时装戒指|高级时装护腕|高级时装腰带|高级时装战靴|高级时装武器|高级时装衣服(男)|高级时装衣服(女)|</v>
      </c>
      <c r="Y60" t="str">
        <f t="shared" si="3"/>
        <v>151/高级时装头盔|151/高级时装项链|151/高级时装戒指|151/高级时装护腕|151/高级时装腰带|151/高级时装战靴|151/高级时装武器|151/高级时装衣服(男)|151/高级时装衣服(女)|</v>
      </c>
      <c r="Z60" t="str">
        <f t="shared" si="4"/>
        <v>高级时装头盔|高级时装项链|高级时装戒指|高级时装护腕|高级时装腰带|高级时装战靴|高级时装武器|高级时装衣服(男)|高级时装衣服(女)</v>
      </c>
      <c r="AA60" t="str">
        <f t="shared" si="5"/>
        <v>151/高级时装头盔|151/高级时装项链|151/高级时装戒指|151/高级时装护腕|151/高级时装腰带|151/高级时装战靴|151/高级时装武器|151/高级时装衣服(男)|151/高级时装衣服(女)</v>
      </c>
      <c r="AB60" t="str">
        <f xml:space="preserve"> CONCATENATE( " ",groupAttr!AS60,"|",groupAttr!AX60,"|",groupAttr!AV60,"|",groupAttr!BC60,"|",groupAttr!BB60,"|",groupAttr!BA60,"|",groupAttr!AW60,"|","0","|",groupAttr!AQ60,"|",groupAttr!AT60,"|",groupAttr!AU60,"|",groupAttr!BD60,"|",groupAttr!AY60,"|","0","|",groupAttr!BE60,"|",groupAttr!BJ60,"|",groupAttr!BF60,"|",groupAttr!BG60,"|",groupAttr!BH60,"|",groupAttr!BI60,"|",groupAttr!BK60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60" t="str">
        <f>groupAttr!D60&amp;"|" &amp;groupAttr!E60&amp;"|" &amp;groupAttr!H60&amp;"|" &amp;groupAttr!J60&amp;"|" &amp;groupAttr!L60&amp;"|" &amp;groupAttr!N60&amp;"|" &amp;groupAttr!P60&amp;"|" &amp;groupAttr!R60&amp;"|" &amp;groupAttr!S60&amp;"|" &amp;groupAttr!T60&amp;"|" &amp;groupAttr!U60&amp;"|" &amp;groupAttr!V60&amp;"|" &amp;groupAttr!F60&amp;"|" &amp;groupAttr!G60&amp;"|" &amp;groupAttr!I60&amp;"|" &amp;groupAttr!K60&amp;"|" &amp;groupAttr!M60&amp;"|" &amp;groupAttr!O60&amp;"|" &amp;groupAttr!Q60&amp;"|0|0|0|0|0|0|0|0|0|0|0|0|0|0|0|0|0|0|0|0|0"</f>
        <v>0|0|10|10|0|0|0|0|0|0|0|0|0|0|10|10|0|0|0|0|0|0|0|0|0|0|0|0|0|0|0|0|0|0|0|0|0|0|0|0</v>
      </c>
      <c r="AD60" t="str">
        <f>groupAttr!W60&amp;"|" &amp;groupAttr!X60&amp;"|" &amp;groupAttr!AA60&amp;"|" &amp;groupAttr!AC60&amp;"|" &amp;groupAttr!AE60&amp;"|" &amp;groupAttr!AG60&amp;"|" &amp;groupAttr!AI60&amp;"|" &amp;groupAttr!AK60&amp;"|" &amp;groupAttr!AL60&amp;"|" &amp;groupAttr!AM60&amp;"|" &amp;groupAttr!AN60&amp;"|" &amp;groupAttr!AO60&amp;"|" &amp;groupAttr!Y60&amp;"|" &amp;groupAttr!Z60&amp;"|" &amp;groupAttr!AB60&amp;"|" &amp;groupAttr!AD60&amp;"|" &amp;groupAttr!AF60&amp;"|" &amp;groupAttr!AH60&amp;"|" &amp;groupAttr!AJ60&amp;"|" &amp;(groupAttr!AP60 + 100)&amp;"|0|0|0|0|0|0|0|0|0|0|0|0|0|0|0|0|0|0|0|0|0"</f>
        <v>0|0|0|0|0|0|0|30|0|0|0|0|0|0|0|0|0|0|0|100|0|0|0|0|0|0|0|0|0|0|0|0|0|0|0|0|0|0|0|0|0</v>
      </c>
    </row>
    <row r="61" spans="1:30" x14ac:dyDescent="0.2">
      <c r="A61" t="str">
        <f t="shared" si="0"/>
        <v>60 6 高级时装套装 高级时装头盔|高级时装项链|高级时装戒指|高级时装护腕|高级时装腰带|高级时装战靴|高级时装武器|高级时装衣服(男)|高级时装衣服(女)  0|0|0|0|0|0|0|0|0|0|0|0|0|0|0|0|0|0|0|0|0|0|0|0|0|0|0|0|0|0|0|0|0|0|0|0|0|0|0|0 10|10|0|0|0|0|0|0|0|0|0|0|0|0|0|0|0|0|0|0|0|0|0|0|0|0|0|0|0|0|0|0|0|0|0|0|0|0|0|0 0|0|0|0|80|80|80|0|0|0|0|0|0|0|0|0|80|80|80|100|0|0|0|0|0|0|0|0|0|0|0|0|0|0|0|0|0|0|0|0|0</v>
      </c>
      <c r="B61">
        <v>60</v>
      </c>
      <c r="C61">
        <f>groupAttr!A61</f>
        <v>118</v>
      </c>
      <c r="D61" t="str">
        <f>IF( ISNA(VLOOKUP($C61*10&amp;D$1,groupitems!$B:$D,3,FALSE)),"", VLOOKUP($C61*10&amp;D$1,groupitems!$B:$D,3,FALSE))</f>
        <v>高级时装头盔</v>
      </c>
      <c r="E61" t="str">
        <f>IF( ISNA(VLOOKUP($C61*10&amp;E$1,groupitems!$B:$D,3,FALSE)),"", VLOOKUP($C61*10&amp;E$1,groupitems!$B:$D,3,FALSE))</f>
        <v>高级时装项链</v>
      </c>
      <c r="F61" t="str">
        <f>IF( ISNA(VLOOKUP($C61*10&amp;F$1,groupitems!$B:$D,3,FALSE)),"", VLOOKUP($C61*10&amp;F$1,groupitems!$B:$D,3,FALSE))</f>
        <v>高级时装戒指</v>
      </c>
      <c r="G61" t="str">
        <f>IF( ISNA(VLOOKUP($C61*10&amp;G$1,groupitems!$B:$D,3,FALSE)),"", VLOOKUP($C61*10&amp;G$1,groupitems!$B:$D,3,FALSE))</f>
        <v>高级时装护腕</v>
      </c>
      <c r="H61" t="str">
        <f>IF( ISNA(VLOOKUP($C61*10&amp;H$1,groupitems!$B:$D,3,FALSE)),"", VLOOKUP($C61*10&amp;H$1,groupitems!$B:$D,3,FALSE))</f>
        <v>高级时装腰带</v>
      </c>
      <c r="I61" t="str">
        <f>IF( ISNA(VLOOKUP($C61*10&amp;I$1,groupitems!$B:$D,3,FALSE)),"", VLOOKUP($C61*10&amp;I$1,groupitems!$B:$D,3,FALSE))</f>
        <v>高级时装战靴</v>
      </c>
      <c r="J61" t="str">
        <f>IF( ISNA(VLOOKUP($C61*10&amp;J$1,groupitems!$B:$D,3,FALSE)),"", VLOOKUP($C61*10&amp;J$1,groupitems!$B:$D,3,FALSE))</f>
        <v>高级时装武器</v>
      </c>
      <c r="K61" t="str">
        <f>IF( ISNA(VLOOKUP($C61*10&amp;K$1,groupitems!$B:$D,3,FALSE)),"", VLOOKUP($C61*10&amp;K$1,groupitems!$B:$D,3,FALSE))</f>
        <v>高级时装衣服(男)</v>
      </c>
      <c r="L61" t="str">
        <f>IF( ISNA(VLOOKUP($C61*10&amp;L$1,groupitems!$B:$D,3,FALSE)),"", VLOOKUP($C61*10&amp;L$1,groupitems!$B:$D,3,FALSE))</f>
        <v>高级时装衣服(女)</v>
      </c>
      <c r="M61" t="str">
        <f>IF( ISNA(VLOOKUP($C61*10&amp;M$1,groupitems!$B:$D,3,FALSE)),"", VLOOKUP($C61*10&amp;M$1,groupitems!$B:$D,3,FALSE))</f>
        <v/>
      </c>
      <c r="N61" t="str">
        <f>IF( ISNA(VLOOKUP($C61*10&amp;N$1,groupitems!$B:$D,3,FALSE)),"", VLOOKUP($C61*10&amp;N$1,groupitems!$B:$D,3,FALSE))</f>
        <v/>
      </c>
      <c r="O61" t="str">
        <f>IF( ISNA(VLOOKUP($C61*10&amp;O$1,groupitems!$B:$D,3,FALSE)),"", VLOOKUP($C61*10&amp;O$1,groupitems!$B:$D,3,FALSE))</f>
        <v/>
      </c>
      <c r="P61" t="str">
        <f>IF( ISNA(VLOOKUP($C61*10&amp;P$1,groupitems!$B:$D,3,FALSE)),"", VLOOKUP($C61*10&amp;P$1,groupitems!$B:$D,3,FALSE))</f>
        <v/>
      </c>
      <c r="Q61" t="str">
        <f>IF( ISNA(VLOOKUP($C61*10&amp;Q$1,groupitems!$B:$D,3,FALSE)),"", VLOOKUP($C61*10&amp;Q$1,groupitems!$B:$D,3,FALSE))</f>
        <v/>
      </c>
      <c r="R61" t="str">
        <f>IF( ISNA(VLOOKUP($C61*10&amp;R$1,groupitems!$B:$D,3,FALSE)),"", VLOOKUP($C61*10&amp;R$1,groupitems!$B:$D,3,FALSE))</f>
        <v/>
      </c>
      <c r="S61" t="str">
        <f>IF( ISNA(VLOOKUP($C61*10&amp;S$1,groupitems!$B:$D,3,FALSE)),"", VLOOKUP($C61*10&amp;S$1,groupitems!$B:$D,3,FALSE))</f>
        <v/>
      </c>
      <c r="T61">
        <v>0</v>
      </c>
      <c r="U61">
        <f>groupAttr!C61</f>
        <v>6</v>
      </c>
      <c r="V61">
        <f t="shared" si="1"/>
        <v>9</v>
      </c>
      <c r="W61" t="str">
        <f>groupAttr!B61</f>
        <v>高级时装套装</v>
      </c>
      <c r="X61" t="str">
        <f t="shared" si="2"/>
        <v>高级时装头盔|高级时装项链|高级时装戒指|高级时装护腕|高级时装腰带|高级时装战靴|高级时装武器|高级时装衣服(男)|高级时装衣服(女)|</v>
      </c>
      <c r="Y61" t="str">
        <f t="shared" si="3"/>
        <v>151/高级时装头盔|151/高级时装项链|151/高级时装戒指|151/高级时装护腕|151/高级时装腰带|151/高级时装战靴|151/高级时装武器|151/高级时装衣服(男)|151/高级时装衣服(女)|</v>
      </c>
      <c r="Z61" t="str">
        <f t="shared" si="4"/>
        <v>高级时装头盔|高级时装项链|高级时装戒指|高级时装护腕|高级时装腰带|高级时装战靴|高级时装武器|高级时装衣服(男)|高级时装衣服(女)</v>
      </c>
      <c r="AA61" t="str">
        <f t="shared" si="5"/>
        <v>151/高级时装头盔|151/高级时装项链|151/高级时装戒指|151/高级时装护腕|151/高级时装腰带|151/高级时装战靴|151/高级时装武器|151/高级时装衣服(男)|151/高级时装衣服(女)</v>
      </c>
      <c r="AB61" t="str">
        <f xml:space="preserve"> CONCATENATE( " ",groupAttr!AS61,"|",groupAttr!AX61,"|",groupAttr!AV61,"|",groupAttr!BC61,"|",groupAttr!BB61,"|",groupAttr!BA61,"|",groupAttr!AW61,"|","0","|",groupAttr!AQ61,"|",groupAttr!AT61,"|",groupAttr!AU61,"|",groupAttr!BD61,"|",groupAttr!AY61,"|","0","|",groupAttr!BE61,"|",groupAttr!BJ61,"|",groupAttr!BF61,"|",groupAttr!BG61,"|",groupAttr!BH61,"|",groupAttr!BI61,"|",groupAttr!BK61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61" t="str">
        <f>groupAttr!D61&amp;"|" &amp;groupAttr!E61&amp;"|" &amp;groupAttr!H61&amp;"|" &amp;groupAttr!J61&amp;"|" &amp;groupAttr!L61&amp;"|" &amp;groupAttr!N61&amp;"|" &amp;groupAttr!P61&amp;"|" &amp;groupAttr!R61&amp;"|" &amp;groupAttr!S61&amp;"|" &amp;groupAttr!T61&amp;"|" &amp;groupAttr!U61&amp;"|" &amp;groupAttr!V61&amp;"|" &amp;groupAttr!F61&amp;"|" &amp;groupAttr!G61&amp;"|" &amp;groupAttr!I61&amp;"|" &amp;groupAttr!K61&amp;"|" &amp;groupAttr!M61&amp;"|" &amp;groupAttr!O61&amp;"|" &amp;groupAttr!Q61&amp;"|0|0|0|0|0|0|0|0|0|0|0|0|0|0|0|0|0|0|0|0|0"</f>
        <v>10|10|0|0|0|0|0|0|0|0|0|0|0|0|0|0|0|0|0|0|0|0|0|0|0|0|0|0|0|0|0|0|0|0|0|0|0|0|0|0</v>
      </c>
      <c r="AD61" t="str">
        <f>groupAttr!W61&amp;"|" &amp;groupAttr!X61&amp;"|" &amp;groupAttr!AA61&amp;"|" &amp;groupAttr!AC61&amp;"|" &amp;groupAttr!AE61&amp;"|" &amp;groupAttr!AG61&amp;"|" &amp;groupAttr!AI61&amp;"|" &amp;groupAttr!AK61&amp;"|" &amp;groupAttr!AL61&amp;"|" &amp;groupAttr!AM61&amp;"|" &amp;groupAttr!AN61&amp;"|" &amp;groupAttr!AO61&amp;"|" &amp;groupAttr!Y61&amp;"|" &amp;groupAttr!Z61&amp;"|" &amp;groupAttr!AB61&amp;"|" &amp;groupAttr!AD61&amp;"|" &amp;groupAttr!AF61&amp;"|" &amp;groupAttr!AH61&amp;"|" &amp;groupAttr!AJ61&amp;"|" &amp;(groupAttr!AP61 + 100)&amp;"|0|0|0|0|0|0|0|0|0|0|0|0|0|0|0|0|0|0|0|0|0"</f>
        <v>0|0|0|0|80|80|80|0|0|0|0|0|0|0|0|0|80|80|80|100|0|0|0|0|0|0|0|0|0|0|0|0|0|0|0|0|0|0|0|0|0</v>
      </c>
    </row>
    <row r="62" spans="1:30" x14ac:dyDescent="0.2">
      <c r="A62" t="str">
        <f t="shared" si="0"/>
        <v>61 8 高级时装套装 高级时装头盔|高级时装项链|高级时装戒指|高级时装护腕|高级时装腰带|高级时装战靴|高级时装武器|高级时装衣服(男)|高级时装衣服(女)  0|0|0|0|0|0|0|0|0|0|0|0|0|0|0|0|0|0|0|0|0|0|0|0|0|0|0|0|0|0|0|0|0|0|0|0|0|0|0|0 0|0|0|0|10|10|10|0|0|0|0|0|0|0|0|0|10|10|10|0|0|0|0|0|0|0|0|0|0|0|0|0|0|0|0|0|0|0|0|0 0|0|0|0|0|0|0|0|0|0|0|0|0|0|0|0|0|0|0|100|0|0|0|0|0|0|0|0|0|0|0|0|0|0|0|0|0|0|0|0|0</v>
      </c>
      <c r="B62">
        <v>61</v>
      </c>
      <c r="C62">
        <f>groupAttr!A62</f>
        <v>118</v>
      </c>
      <c r="D62" t="str">
        <f>IF( ISNA(VLOOKUP($C62*10&amp;D$1,groupitems!$B:$D,3,FALSE)),"", VLOOKUP($C62*10&amp;D$1,groupitems!$B:$D,3,FALSE))</f>
        <v>高级时装头盔</v>
      </c>
      <c r="E62" t="str">
        <f>IF( ISNA(VLOOKUP($C62*10&amp;E$1,groupitems!$B:$D,3,FALSE)),"", VLOOKUP($C62*10&amp;E$1,groupitems!$B:$D,3,FALSE))</f>
        <v>高级时装项链</v>
      </c>
      <c r="F62" t="str">
        <f>IF( ISNA(VLOOKUP($C62*10&amp;F$1,groupitems!$B:$D,3,FALSE)),"", VLOOKUP($C62*10&amp;F$1,groupitems!$B:$D,3,FALSE))</f>
        <v>高级时装戒指</v>
      </c>
      <c r="G62" t="str">
        <f>IF( ISNA(VLOOKUP($C62*10&amp;G$1,groupitems!$B:$D,3,FALSE)),"", VLOOKUP($C62*10&amp;G$1,groupitems!$B:$D,3,FALSE))</f>
        <v>高级时装护腕</v>
      </c>
      <c r="H62" t="str">
        <f>IF( ISNA(VLOOKUP($C62*10&amp;H$1,groupitems!$B:$D,3,FALSE)),"", VLOOKUP($C62*10&amp;H$1,groupitems!$B:$D,3,FALSE))</f>
        <v>高级时装腰带</v>
      </c>
      <c r="I62" t="str">
        <f>IF( ISNA(VLOOKUP($C62*10&amp;I$1,groupitems!$B:$D,3,FALSE)),"", VLOOKUP($C62*10&amp;I$1,groupitems!$B:$D,3,FALSE))</f>
        <v>高级时装战靴</v>
      </c>
      <c r="J62" t="str">
        <f>IF( ISNA(VLOOKUP($C62*10&amp;J$1,groupitems!$B:$D,3,FALSE)),"", VLOOKUP($C62*10&amp;J$1,groupitems!$B:$D,3,FALSE))</f>
        <v>高级时装武器</v>
      </c>
      <c r="K62" t="str">
        <f>IF( ISNA(VLOOKUP($C62*10&amp;K$1,groupitems!$B:$D,3,FALSE)),"", VLOOKUP($C62*10&amp;K$1,groupitems!$B:$D,3,FALSE))</f>
        <v>高级时装衣服(男)</v>
      </c>
      <c r="L62" t="str">
        <f>IF( ISNA(VLOOKUP($C62*10&amp;L$1,groupitems!$B:$D,3,FALSE)),"", VLOOKUP($C62*10&amp;L$1,groupitems!$B:$D,3,FALSE))</f>
        <v>高级时装衣服(女)</v>
      </c>
      <c r="M62" t="str">
        <f>IF( ISNA(VLOOKUP($C62*10&amp;M$1,groupitems!$B:$D,3,FALSE)),"", VLOOKUP($C62*10&amp;M$1,groupitems!$B:$D,3,FALSE))</f>
        <v/>
      </c>
      <c r="N62" t="str">
        <f>IF( ISNA(VLOOKUP($C62*10&amp;N$1,groupitems!$B:$D,3,FALSE)),"", VLOOKUP($C62*10&amp;N$1,groupitems!$B:$D,3,FALSE))</f>
        <v/>
      </c>
      <c r="O62" t="str">
        <f>IF( ISNA(VLOOKUP($C62*10&amp;O$1,groupitems!$B:$D,3,FALSE)),"", VLOOKUP($C62*10&amp;O$1,groupitems!$B:$D,3,FALSE))</f>
        <v/>
      </c>
      <c r="P62" t="str">
        <f>IF( ISNA(VLOOKUP($C62*10&amp;P$1,groupitems!$B:$D,3,FALSE)),"", VLOOKUP($C62*10&amp;P$1,groupitems!$B:$D,3,FALSE))</f>
        <v/>
      </c>
      <c r="Q62" t="str">
        <f>IF( ISNA(VLOOKUP($C62*10&amp;Q$1,groupitems!$B:$D,3,FALSE)),"", VLOOKUP($C62*10&amp;Q$1,groupitems!$B:$D,3,FALSE))</f>
        <v/>
      </c>
      <c r="R62" t="str">
        <f>IF( ISNA(VLOOKUP($C62*10&amp;R$1,groupitems!$B:$D,3,FALSE)),"", VLOOKUP($C62*10&amp;R$1,groupitems!$B:$D,3,FALSE))</f>
        <v/>
      </c>
      <c r="S62" t="str">
        <f>IF( ISNA(VLOOKUP($C62*10&amp;S$1,groupitems!$B:$D,3,FALSE)),"", VLOOKUP($C62*10&amp;S$1,groupitems!$B:$D,3,FALSE))</f>
        <v/>
      </c>
      <c r="T62">
        <v>0</v>
      </c>
      <c r="U62">
        <f>groupAttr!C62</f>
        <v>8</v>
      </c>
      <c r="V62">
        <f t="shared" si="1"/>
        <v>9</v>
      </c>
      <c r="W62" t="str">
        <f>groupAttr!B62</f>
        <v>高级时装套装</v>
      </c>
      <c r="X62" t="str">
        <f t="shared" si="2"/>
        <v>高级时装头盔|高级时装项链|高级时装戒指|高级时装护腕|高级时装腰带|高级时装战靴|高级时装武器|高级时装衣服(男)|高级时装衣服(女)|</v>
      </c>
      <c r="Y62" t="str">
        <f t="shared" si="3"/>
        <v>151/高级时装头盔|151/高级时装项链|151/高级时装戒指|151/高级时装护腕|151/高级时装腰带|151/高级时装战靴|151/高级时装武器|151/高级时装衣服(男)|151/高级时装衣服(女)|</v>
      </c>
      <c r="Z62" t="str">
        <f t="shared" si="4"/>
        <v>高级时装头盔|高级时装项链|高级时装戒指|高级时装护腕|高级时装腰带|高级时装战靴|高级时装武器|高级时装衣服(男)|高级时装衣服(女)</v>
      </c>
      <c r="AA62" t="str">
        <f t="shared" si="5"/>
        <v>151/高级时装头盔|151/高级时装项链|151/高级时装戒指|151/高级时装护腕|151/高级时装腰带|151/高级时装战靴|151/高级时装武器|151/高级时装衣服(男)|151/高级时装衣服(女)</v>
      </c>
      <c r="AB62" t="str">
        <f xml:space="preserve"> CONCATENATE( " ",groupAttr!AS62,"|",groupAttr!AX62,"|",groupAttr!AV62,"|",groupAttr!BC62,"|",groupAttr!BB62,"|",groupAttr!BA62,"|",groupAttr!AW62,"|","0","|",groupAttr!AQ62,"|",groupAttr!AT62,"|",groupAttr!AU62,"|",groupAttr!BD62,"|",groupAttr!AY62,"|","0","|",groupAttr!BE62,"|",groupAttr!BJ62,"|",groupAttr!BF62,"|",groupAttr!BG62,"|",groupAttr!BH62,"|",groupAttr!BI62,"|",groupAttr!BK62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62" t="str">
        <f>groupAttr!D62&amp;"|" &amp;groupAttr!E62&amp;"|" &amp;groupAttr!H62&amp;"|" &amp;groupAttr!J62&amp;"|" &amp;groupAttr!L62&amp;"|" &amp;groupAttr!N62&amp;"|" &amp;groupAttr!P62&amp;"|" &amp;groupAttr!R62&amp;"|" &amp;groupAttr!S62&amp;"|" &amp;groupAttr!T62&amp;"|" &amp;groupAttr!U62&amp;"|" &amp;groupAttr!V62&amp;"|" &amp;groupAttr!F62&amp;"|" &amp;groupAttr!G62&amp;"|" &amp;groupAttr!I62&amp;"|" &amp;groupAttr!K62&amp;"|" &amp;groupAttr!M62&amp;"|" &amp;groupAttr!O62&amp;"|" &amp;groupAttr!Q62&amp;"|0|0|0|0|0|0|0|0|0|0|0|0|0|0|0|0|0|0|0|0|0"</f>
        <v>0|0|0|0|10|10|10|0|0|0|0|0|0|0|0|0|10|10|10|0|0|0|0|0|0|0|0|0|0|0|0|0|0|0|0|0|0|0|0|0</v>
      </c>
      <c r="AD62" t="str">
        <f>groupAttr!W62&amp;"|" &amp;groupAttr!X62&amp;"|" &amp;groupAttr!AA62&amp;"|" &amp;groupAttr!AC62&amp;"|" &amp;groupAttr!AE62&amp;"|" &amp;groupAttr!AG62&amp;"|" &amp;groupAttr!AI62&amp;"|" &amp;groupAttr!AK62&amp;"|" &amp;groupAttr!AL62&amp;"|" &amp;groupAttr!AM62&amp;"|" &amp;groupAttr!AN62&amp;"|" &amp;groupAttr!AO62&amp;"|" &amp;groupAttr!Y62&amp;"|" &amp;groupAttr!Z62&amp;"|" &amp;groupAttr!AB62&amp;"|" &amp;groupAttr!AD62&amp;"|" &amp;groupAttr!AF62&amp;"|" &amp;groupAttr!AH62&amp;"|" &amp;groupAttr!AJ62&amp;"|" &amp;(groupAttr!AP62 + 100)&amp;"|0|0|0|0|0|0|0|0|0|0|0|0|0|0|0|0|0|0|0|0|0"</f>
        <v>0|0|0|0|0|0|0|0|0|0|0|0|0|0|0|0|0|0|0|100|0|0|0|0|0|0|0|0|0|0|0|0|0|0|0|0|0|0|0|0|0</v>
      </c>
    </row>
    <row r="63" spans="1:30" x14ac:dyDescent="0.2">
      <c r="A63" t="str">
        <f t="shared" si="0"/>
        <v>62 2 稀有时装套装 稀有时装头盔|稀有时装项链|稀有时装戒指|稀有时装护腕|稀有时装腰带|稀有时装战靴|稀有时装武器|稀有时装衣服(男)|稀有时装衣服(女)  0|0|0|0|0|0|0|0|0|0|0|0|0|0|0|0|0|0|0|0|0|0|0|0|0|0|0|0|0|0|0|0|0|0|0|0|0|0|0|0 0|0|0|0|5|5|5|0|0|0|0|0|0|0|0|0|5|5|5|0|0|0|0|0|0|0|0|0|0|0|0|0|0|0|0|0|0|0|0|0 0|0|0|0|0|0|0|0|0|0|0|0|0|0|0|0|0|0|0|100|0|0|0|0|0|0|0|0|0|0|0|0|0|0|0|0|0|0|0|0|0</v>
      </c>
      <c r="B63">
        <v>62</v>
      </c>
      <c r="C63">
        <f>groupAttr!A63</f>
        <v>119</v>
      </c>
      <c r="D63" t="str">
        <f>IF( ISNA(VLOOKUP($C63*10&amp;D$1,groupitems!$B:$D,3,FALSE)),"", VLOOKUP($C63*10&amp;D$1,groupitems!$B:$D,3,FALSE))</f>
        <v>稀有时装头盔</v>
      </c>
      <c r="E63" t="str">
        <f>IF( ISNA(VLOOKUP($C63*10&amp;E$1,groupitems!$B:$D,3,FALSE)),"", VLOOKUP($C63*10&amp;E$1,groupitems!$B:$D,3,FALSE))</f>
        <v>稀有时装项链</v>
      </c>
      <c r="F63" t="str">
        <f>IF( ISNA(VLOOKUP($C63*10&amp;F$1,groupitems!$B:$D,3,FALSE)),"", VLOOKUP($C63*10&amp;F$1,groupitems!$B:$D,3,FALSE))</f>
        <v>稀有时装戒指</v>
      </c>
      <c r="G63" t="str">
        <f>IF( ISNA(VLOOKUP($C63*10&amp;G$1,groupitems!$B:$D,3,FALSE)),"", VLOOKUP($C63*10&amp;G$1,groupitems!$B:$D,3,FALSE))</f>
        <v>稀有时装护腕</v>
      </c>
      <c r="H63" t="str">
        <f>IF( ISNA(VLOOKUP($C63*10&amp;H$1,groupitems!$B:$D,3,FALSE)),"", VLOOKUP($C63*10&amp;H$1,groupitems!$B:$D,3,FALSE))</f>
        <v>稀有时装腰带</v>
      </c>
      <c r="I63" t="str">
        <f>IF( ISNA(VLOOKUP($C63*10&amp;I$1,groupitems!$B:$D,3,FALSE)),"", VLOOKUP($C63*10&amp;I$1,groupitems!$B:$D,3,FALSE))</f>
        <v>稀有时装战靴</v>
      </c>
      <c r="J63" t="str">
        <f>IF( ISNA(VLOOKUP($C63*10&amp;J$1,groupitems!$B:$D,3,FALSE)),"", VLOOKUP($C63*10&amp;J$1,groupitems!$B:$D,3,FALSE))</f>
        <v>稀有时装武器</v>
      </c>
      <c r="K63" t="str">
        <f>IF( ISNA(VLOOKUP($C63*10&amp;K$1,groupitems!$B:$D,3,FALSE)),"", VLOOKUP($C63*10&amp;K$1,groupitems!$B:$D,3,FALSE))</f>
        <v>稀有时装衣服(男)</v>
      </c>
      <c r="L63" t="str">
        <f>IF( ISNA(VLOOKUP($C63*10&amp;L$1,groupitems!$B:$D,3,FALSE)),"", VLOOKUP($C63*10&amp;L$1,groupitems!$B:$D,3,FALSE))</f>
        <v>稀有时装衣服(女)</v>
      </c>
      <c r="M63" t="str">
        <f>IF( ISNA(VLOOKUP($C63*10&amp;M$1,groupitems!$B:$D,3,FALSE)),"", VLOOKUP($C63*10&amp;M$1,groupitems!$B:$D,3,FALSE))</f>
        <v/>
      </c>
      <c r="N63" t="str">
        <f>IF( ISNA(VLOOKUP($C63*10&amp;N$1,groupitems!$B:$D,3,FALSE)),"", VLOOKUP($C63*10&amp;N$1,groupitems!$B:$D,3,FALSE))</f>
        <v/>
      </c>
      <c r="O63" t="str">
        <f>IF( ISNA(VLOOKUP($C63*10&amp;O$1,groupitems!$B:$D,3,FALSE)),"", VLOOKUP($C63*10&amp;O$1,groupitems!$B:$D,3,FALSE))</f>
        <v/>
      </c>
      <c r="P63" t="str">
        <f>IF( ISNA(VLOOKUP($C63*10&amp;P$1,groupitems!$B:$D,3,FALSE)),"", VLOOKUP($C63*10&amp;P$1,groupitems!$B:$D,3,FALSE))</f>
        <v/>
      </c>
      <c r="Q63" t="str">
        <f>IF( ISNA(VLOOKUP($C63*10&amp;Q$1,groupitems!$B:$D,3,FALSE)),"", VLOOKUP($C63*10&amp;Q$1,groupitems!$B:$D,3,FALSE))</f>
        <v/>
      </c>
      <c r="R63" t="str">
        <f>IF( ISNA(VLOOKUP($C63*10&amp;R$1,groupitems!$B:$D,3,FALSE)),"", VLOOKUP($C63*10&amp;R$1,groupitems!$B:$D,3,FALSE))</f>
        <v/>
      </c>
      <c r="S63" t="str">
        <f>IF( ISNA(VLOOKUP($C63*10&amp;S$1,groupitems!$B:$D,3,FALSE)),"", VLOOKUP($C63*10&amp;S$1,groupitems!$B:$D,3,FALSE))</f>
        <v/>
      </c>
      <c r="T63">
        <v>0</v>
      </c>
      <c r="U63">
        <f>groupAttr!C63</f>
        <v>2</v>
      </c>
      <c r="V63">
        <f t="shared" si="1"/>
        <v>9</v>
      </c>
      <c r="W63" t="str">
        <f>groupAttr!B63</f>
        <v>稀有时装套装</v>
      </c>
      <c r="X63" t="str">
        <f t="shared" si="2"/>
        <v>稀有时装头盔|稀有时装项链|稀有时装戒指|稀有时装护腕|稀有时装腰带|稀有时装战靴|稀有时装武器|稀有时装衣服(男)|稀有时装衣服(女)|</v>
      </c>
      <c r="Y63" t="str">
        <f t="shared" si="3"/>
        <v>151/稀有时装头盔|151/稀有时装项链|151/稀有时装戒指|151/稀有时装护腕|151/稀有时装腰带|151/稀有时装战靴|151/稀有时装武器|151/稀有时装衣服(男)|151/稀有时装衣服(女)|</v>
      </c>
      <c r="Z63" t="str">
        <f t="shared" si="4"/>
        <v>稀有时装头盔|稀有时装项链|稀有时装戒指|稀有时装护腕|稀有时装腰带|稀有时装战靴|稀有时装武器|稀有时装衣服(男)|稀有时装衣服(女)</v>
      </c>
      <c r="AA63" t="str">
        <f t="shared" si="5"/>
        <v>151/稀有时装头盔|151/稀有时装项链|151/稀有时装戒指|151/稀有时装护腕|151/稀有时装腰带|151/稀有时装战靴|151/稀有时装武器|151/稀有时装衣服(男)|151/稀有时装衣服(女)</v>
      </c>
      <c r="AB63" t="str">
        <f xml:space="preserve"> CONCATENATE( " ",groupAttr!AS63,"|",groupAttr!AX63,"|",groupAttr!AV63,"|",groupAttr!BC63,"|",groupAttr!BB63,"|",groupAttr!BA63,"|",groupAttr!AW63,"|","0","|",groupAttr!AQ63,"|",groupAttr!AT63,"|",groupAttr!AU63,"|",groupAttr!BD63,"|",groupAttr!AY63,"|","0","|",groupAttr!BE63,"|",groupAttr!BJ63,"|",groupAttr!BF63,"|",groupAttr!BG63,"|",groupAttr!BH63,"|",groupAttr!BI63,"|",groupAttr!BK63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63" t="str">
        <f>groupAttr!D63&amp;"|" &amp;groupAttr!E63&amp;"|" &amp;groupAttr!H63&amp;"|" &amp;groupAttr!J63&amp;"|" &amp;groupAttr!L63&amp;"|" &amp;groupAttr!N63&amp;"|" &amp;groupAttr!P63&amp;"|" &amp;groupAttr!R63&amp;"|" &amp;groupAttr!S63&amp;"|" &amp;groupAttr!T63&amp;"|" &amp;groupAttr!U63&amp;"|" &amp;groupAttr!V63&amp;"|" &amp;groupAttr!F63&amp;"|" &amp;groupAttr!G63&amp;"|" &amp;groupAttr!I63&amp;"|" &amp;groupAttr!K63&amp;"|" &amp;groupAttr!M63&amp;"|" &amp;groupAttr!O63&amp;"|" &amp;groupAttr!Q63&amp;"|0|0|0|0|0|0|0|0|0|0|0|0|0|0|0|0|0|0|0|0|0"</f>
        <v>0|0|0|0|5|5|5|0|0|0|0|0|0|0|0|0|5|5|5|0|0|0|0|0|0|0|0|0|0|0|0|0|0|0|0|0|0|0|0|0</v>
      </c>
      <c r="AD63" t="str">
        <f>groupAttr!W63&amp;"|" &amp;groupAttr!X63&amp;"|" &amp;groupAttr!AA63&amp;"|" &amp;groupAttr!AC63&amp;"|" &amp;groupAttr!AE63&amp;"|" &amp;groupAttr!AG63&amp;"|" &amp;groupAttr!AI63&amp;"|" &amp;groupAttr!AK63&amp;"|" &amp;groupAttr!AL63&amp;"|" &amp;groupAttr!AM63&amp;"|" &amp;groupAttr!AN63&amp;"|" &amp;groupAttr!AO63&amp;"|" &amp;groupAttr!Y63&amp;"|" &amp;groupAttr!Z63&amp;"|" &amp;groupAttr!AB63&amp;"|" &amp;groupAttr!AD63&amp;"|" &amp;groupAttr!AF63&amp;"|" &amp;groupAttr!AH63&amp;"|" &amp;groupAttr!AJ63&amp;"|" &amp;(groupAttr!AP63 + 100)&amp;"|0|0|0|0|0|0|0|0|0|0|0|0|0|0|0|0|0|0|0|0|0"</f>
        <v>0|0|0|0|0|0|0|0|0|0|0|0|0|0|0|0|0|0|0|100|0|0|0|0|0|0|0|0|0|0|0|0|0|0|0|0|0|0|0|0|0</v>
      </c>
    </row>
    <row r="64" spans="1:30" x14ac:dyDescent="0.2">
      <c r="A64" t="str">
        <f t="shared" si="0"/>
        <v>63 3 稀有时装套装 稀有时装头盔|稀有时装项链|稀有时装戒指|稀有时装护腕|稀有时装腰带|稀有时装战靴|稀有时装武器|稀有时装衣服(男)|稀有时装衣服(女)  0|0|0|0|0|0|0|0|0|0|0|0|0|0|0|0|0|0|0|0|0|0|0|0|0|0|0|0|0|0|0|0|0|0|0|0|0|0|0|0 5|5|5|5|0|0|0|0|0|0|0|0|0|0|5|5|0|0|0|0|0|0|0|0|0|0|0|0|0|0|0|0|0|0|0|0|0|0|0|0 0|0|0|0|0|0|0|0|0|0|0|0|0|0|0|0|0|0|0|100|0|0|0|0|0|0|0|0|0|0|0|0|0|0|0|0|0|0|0|0|0</v>
      </c>
      <c r="B64">
        <v>63</v>
      </c>
      <c r="C64">
        <f>groupAttr!A64</f>
        <v>119</v>
      </c>
      <c r="D64" t="str">
        <f>IF( ISNA(VLOOKUP($C64*10&amp;D$1,groupitems!$B:$D,3,FALSE)),"", VLOOKUP($C64*10&amp;D$1,groupitems!$B:$D,3,FALSE))</f>
        <v>稀有时装头盔</v>
      </c>
      <c r="E64" t="str">
        <f>IF( ISNA(VLOOKUP($C64*10&amp;E$1,groupitems!$B:$D,3,FALSE)),"", VLOOKUP($C64*10&amp;E$1,groupitems!$B:$D,3,FALSE))</f>
        <v>稀有时装项链</v>
      </c>
      <c r="F64" t="str">
        <f>IF( ISNA(VLOOKUP($C64*10&amp;F$1,groupitems!$B:$D,3,FALSE)),"", VLOOKUP($C64*10&amp;F$1,groupitems!$B:$D,3,FALSE))</f>
        <v>稀有时装戒指</v>
      </c>
      <c r="G64" t="str">
        <f>IF( ISNA(VLOOKUP($C64*10&amp;G$1,groupitems!$B:$D,3,FALSE)),"", VLOOKUP($C64*10&amp;G$1,groupitems!$B:$D,3,FALSE))</f>
        <v>稀有时装护腕</v>
      </c>
      <c r="H64" t="str">
        <f>IF( ISNA(VLOOKUP($C64*10&amp;H$1,groupitems!$B:$D,3,FALSE)),"", VLOOKUP($C64*10&amp;H$1,groupitems!$B:$D,3,FALSE))</f>
        <v>稀有时装腰带</v>
      </c>
      <c r="I64" t="str">
        <f>IF( ISNA(VLOOKUP($C64*10&amp;I$1,groupitems!$B:$D,3,FALSE)),"", VLOOKUP($C64*10&amp;I$1,groupitems!$B:$D,3,FALSE))</f>
        <v>稀有时装战靴</v>
      </c>
      <c r="J64" t="str">
        <f>IF( ISNA(VLOOKUP($C64*10&amp;J$1,groupitems!$B:$D,3,FALSE)),"", VLOOKUP($C64*10&amp;J$1,groupitems!$B:$D,3,FALSE))</f>
        <v>稀有时装武器</v>
      </c>
      <c r="K64" t="str">
        <f>IF( ISNA(VLOOKUP($C64*10&amp;K$1,groupitems!$B:$D,3,FALSE)),"", VLOOKUP($C64*10&amp;K$1,groupitems!$B:$D,3,FALSE))</f>
        <v>稀有时装衣服(男)</v>
      </c>
      <c r="L64" t="str">
        <f>IF( ISNA(VLOOKUP($C64*10&amp;L$1,groupitems!$B:$D,3,FALSE)),"", VLOOKUP($C64*10&amp;L$1,groupitems!$B:$D,3,FALSE))</f>
        <v>稀有时装衣服(女)</v>
      </c>
      <c r="M64" t="str">
        <f>IF( ISNA(VLOOKUP($C64*10&amp;M$1,groupitems!$B:$D,3,FALSE)),"", VLOOKUP($C64*10&amp;M$1,groupitems!$B:$D,3,FALSE))</f>
        <v/>
      </c>
      <c r="N64" t="str">
        <f>IF( ISNA(VLOOKUP($C64*10&amp;N$1,groupitems!$B:$D,3,FALSE)),"", VLOOKUP($C64*10&amp;N$1,groupitems!$B:$D,3,FALSE))</f>
        <v/>
      </c>
      <c r="O64" t="str">
        <f>IF( ISNA(VLOOKUP($C64*10&amp;O$1,groupitems!$B:$D,3,FALSE)),"", VLOOKUP($C64*10&amp;O$1,groupitems!$B:$D,3,FALSE))</f>
        <v/>
      </c>
      <c r="P64" t="str">
        <f>IF( ISNA(VLOOKUP($C64*10&amp;P$1,groupitems!$B:$D,3,FALSE)),"", VLOOKUP($C64*10&amp;P$1,groupitems!$B:$D,3,FALSE))</f>
        <v/>
      </c>
      <c r="Q64" t="str">
        <f>IF( ISNA(VLOOKUP($C64*10&amp;Q$1,groupitems!$B:$D,3,FALSE)),"", VLOOKUP($C64*10&amp;Q$1,groupitems!$B:$D,3,FALSE))</f>
        <v/>
      </c>
      <c r="R64" t="str">
        <f>IF( ISNA(VLOOKUP($C64*10&amp;R$1,groupitems!$B:$D,3,FALSE)),"", VLOOKUP($C64*10&amp;R$1,groupitems!$B:$D,3,FALSE))</f>
        <v/>
      </c>
      <c r="S64" t="str">
        <f>IF( ISNA(VLOOKUP($C64*10&amp;S$1,groupitems!$B:$D,3,FALSE)),"", VLOOKUP($C64*10&amp;S$1,groupitems!$B:$D,3,FALSE))</f>
        <v/>
      </c>
      <c r="T64">
        <v>0</v>
      </c>
      <c r="U64">
        <f>groupAttr!C64</f>
        <v>3</v>
      </c>
      <c r="V64">
        <f t="shared" si="1"/>
        <v>9</v>
      </c>
      <c r="W64" t="str">
        <f>groupAttr!B64</f>
        <v>稀有时装套装</v>
      </c>
      <c r="X64" t="str">
        <f t="shared" si="2"/>
        <v>稀有时装头盔|稀有时装项链|稀有时装戒指|稀有时装护腕|稀有时装腰带|稀有时装战靴|稀有时装武器|稀有时装衣服(男)|稀有时装衣服(女)|</v>
      </c>
      <c r="Y64" t="str">
        <f t="shared" si="3"/>
        <v>151/稀有时装头盔|151/稀有时装项链|151/稀有时装戒指|151/稀有时装护腕|151/稀有时装腰带|151/稀有时装战靴|151/稀有时装武器|151/稀有时装衣服(男)|151/稀有时装衣服(女)|</v>
      </c>
      <c r="Z64" t="str">
        <f t="shared" si="4"/>
        <v>稀有时装头盔|稀有时装项链|稀有时装戒指|稀有时装护腕|稀有时装腰带|稀有时装战靴|稀有时装武器|稀有时装衣服(男)|稀有时装衣服(女)</v>
      </c>
      <c r="AA64" t="str">
        <f t="shared" si="5"/>
        <v>151/稀有时装头盔|151/稀有时装项链|151/稀有时装戒指|151/稀有时装护腕|151/稀有时装腰带|151/稀有时装战靴|151/稀有时装武器|151/稀有时装衣服(男)|151/稀有时装衣服(女)</v>
      </c>
      <c r="AB64" t="str">
        <f xml:space="preserve"> CONCATENATE( " ",groupAttr!AS64,"|",groupAttr!AX64,"|",groupAttr!AV64,"|",groupAttr!BC64,"|",groupAttr!BB64,"|",groupAttr!BA64,"|",groupAttr!AW64,"|","0","|",groupAttr!AQ64,"|",groupAttr!AT64,"|",groupAttr!AU64,"|",groupAttr!BD64,"|",groupAttr!AY64,"|","0","|",groupAttr!BE64,"|",groupAttr!BJ64,"|",groupAttr!BF64,"|",groupAttr!BG64,"|",groupAttr!BH64,"|",groupAttr!BI64,"|",groupAttr!BK64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64" t="str">
        <f>groupAttr!D64&amp;"|" &amp;groupAttr!E64&amp;"|" &amp;groupAttr!H64&amp;"|" &amp;groupAttr!J64&amp;"|" &amp;groupAttr!L64&amp;"|" &amp;groupAttr!N64&amp;"|" &amp;groupAttr!P64&amp;"|" &amp;groupAttr!R64&amp;"|" &amp;groupAttr!S64&amp;"|" &amp;groupAttr!T64&amp;"|" &amp;groupAttr!U64&amp;"|" &amp;groupAttr!V64&amp;"|" &amp;groupAttr!F64&amp;"|" &amp;groupAttr!G64&amp;"|" &amp;groupAttr!I64&amp;"|" &amp;groupAttr!K64&amp;"|" &amp;groupAttr!M64&amp;"|" &amp;groupAttr!O64&amp;"|" &amp;groupAttr!Q64&amp;"|0|0|0|0|0|0|0|0|0|0|0|0|0|0|0|0|0|0|0|0|0"</f>
        <v>5|5|5|5|0|0|0|0|0|0|0|0|0|0|5|5|0|0|0|0|0|0|0|0|0|0|0|0|0|0|0|0|0|0|0|0|0|0|0|0</v>
      </c>
      <c r="AD64" t="str">
        <f>groupAttr!W64&amp;"|" &amp;groupAttr!X64&amp;"|" &amp;groupAttr!AA64&amp;"|" &amp;groupAttr!AC64&amp;"|" &amp;groupAttr!AE64&amp;"|" &amp;groupAttr!AG64&amp;"|" &amp;groupAttr!AI64&amp;"|" &amp;groupAttr!AK64&amp;"|" &amp;groupAttr!AL64&amp;"|" &amp;groupAttr!AM64&amp;"|" &amp;groupAttr!AN64&amp;"|" &amp;groupAttr!AO64&amp;"|" &amp;groupAttr!Y64&amp;"|" &amp;groupAttr!Z64&amp;"|" &amp;groupAttr!AB64&amp;"|" &amp;groupAttr!AD64&amp;"|" &amp;groupAttr!AF64&amp;"|" &amp;groupAttr!AH64&amp;"|" &amp;groupAttr!AJ64&amp;"|" &amp;(groupAttr!AP64 + 100)&amp;"|0|0|0|0|0|0|0|0|0|0|0|0|0|0|0|0|0|0|0|0|0"</f>
        <v>0|0|0|0|0|0|0|0|0|0|0|0|0|0|0|0|0|0|0|100|0|0|0|0|0|0|0|0|0|0|0|0|0|0|0|0|0|0|0|0|0</v>
      </c>
    </row>
    <row r="65" spans="1:30" x14ac:dyDescent="0.2">
      <c r="A65" t="str">
        <f t="shared" si="0"/>
        <v>64 4 稀有时装套装 稀有时装头盔|稀有时装项链|稀有时装戒指|稀有时装护腕|稀有时装腰带|稀有时装战靴|稀有时装武器|稀有时装衣服(男)|稀有时装衣服(女)  0|0|0|0|0|0|0|0|0|0|0|0|0|0|0|0|0|0|0|0|0|0|0|0|0|0|0|0|0|0|0|0|0|0|0|0|0|0|0|0 0|0|0|0|0|0|0|0|0|0|0|0|0|0|0|0|0|0|0|0|0|0|0|0|0|0|0|0|0|0|0|0|0|0|0|0|0|0|0|0 0|0|0|0|100|100|100|0|0|0|0|0|0|0|0|0|100|100|100|100|0|0|0|0|0|0|0|0|0|0|0|0|0|0|0|0|0|0|0|0|0</v>
      </c>
      <c r="B65">
        <v>64</v>
      </c>
      <c r="C65">
        <f>groupAttr!A65</f>
        <v>119</v>
      </c>
      <c r="D65" t="str">
        <f>IF( ISNA(VLOOKUP($C65*10&amp;D$1,groupitems!$B:$D,3,FALSE)),"", VLOOKUP($C65*10&amp;D$1,groupitems!$B:$D,3,FALSE))</f>
        <v>稀有时装头盔</v>
      </c>
      <c r="E65" t="str">
        <f>IF( ISNA(VLOOKUP($C65*10&amp;E$1,groupitems!$B:$D,3,FALSE)),"", VLOOKUP($C65*10&amp;E$1,groupitems!$B:$D,3,FALSE))</f>
        <v>稀有时装项链</v>
      </c>
      <c r="F65" t="str">
        <f>IF( ISNA(VLOOKUP($C65*10&amp;F$1,groupitems!$B:$D,3,FALSE)),"", VLOOKUP($C65*10&amp;F$1,groupitems!$B:$D,3,FALSE))</f>
        <v>稀有时装戒指</v>
      </c>
      <c r="G65" t="str">
        <f>IF( ISNA(VLOOKUP($C65*10&amp;G$1,groupitems!$B:$D,3,FALSE)),"", VLOOKUP($C65*10&amp;G$1,groupitems!$B:$D,3,FALSE))</f>
        <v>稀有时装护腕</v>
      </c>
      <c r="H65" t="str">
        <f>IF( ISNA(VLOOKUP($C65*10&amp;H$1,groupitems!$B:$D,3,FALSE)),"", VLOOKUP($C65*10&amp;H$1,groupitems!$B:$D,3,FALSE))</f>
        <v>稀有时装腰带</v>
      </c>
      <c r="I65" t="str">
        <f>IF( ISNA(VLOOKUP($C65*10&amp;I$1,groupitems!$B:$D,3,FALSE)),"", VLOOKUP($C65*10&amp;I$1,groupitems!$B:$D,3,FALSE))</f>
        <v>稀有时装战靴</v>
      </c>
      <c r="J65" t="str">
        <f>IF( ISNA(VLOOKUP($C65*10&amp;J$1,groupitems!$B:$D,3,FALSE)),"", VLOOKUP($C65*10&amp;J$1,groupitems!$B:$D,3,FALSE))</f>
        <v>稀有时装武器</v>
      </c>
      <c r="K65" t="str">
        <f>IF( ISNA(VLOOKUP($C65*10&amp;K$1,groupitems!$B:$D,3,FALSE)),"", VLOOKUP($C65*10&amp;K$1,groupitems!$B:$D,3,FALSE))</f>
        <v>稀有时装衣服(男)</v>
      </c>
      <c r="L65" t="str">
        <f>IF( ISNA(VLOOKUP($C65*10&amp;L$1,groupitems!$B:$D,3,FALSE)),"", VLOOKUP($C65*10&amp;L$1,groupitems!$B:$D,3,FALSE))</f>
        <v>稀有时装衣服(女)</v>
      </c>
      <c r="M65" t="str">
        <f>IF( ISNA(VLOOKUP($C65*10&amp;M$1,groupitems!$B:$D,3,FALSE)),"", VLOOKUP($C65*10&amp;M$1,groupitems!$B:$D,3,FALSE))</f>
        <v/>
      </c>
      <c r="N65" t="str">
        <f>IF( ISNA(VLOOKUP($C65*10&amp;N$1,groupitems!$B:$D,3,FALSE)),"", VLOOKUP($C65*10&amp;N$1,groupitems!$B:$D,3,FALSE))</f>
        <v/>
      </c>
      <c r="O65" t="str">
        <f>IF( ISNA(VLOOKUP($C65*10&amp;O$1,groupitems!$B:$D,3,FALSE)),"", VLOOKUP($C65*10&amp;O$1,groupitems!$B:$D,3,FALSE))</f>
        <v/>
      </c>
      <c r="P65" t="str">
        <f>IF( ISNA(VLOOKUP($C65*10&amp;P$1,groupitems!$B:$D,3,FALSE)),"", VLOOKUP($C65*10&amp;P$1,groupitems!$B:$D,3,FALSE))</f>
        <v/>
      </c>
      <c r="Q65" t="str">
        <f>IF( ISNA(VLOOKUP($C65*10&amp;Q$1,groupitems!$B:$D,3,FALSE)),"", VLOOKUP($C65*10&amp;Q$1,groupitems!$B:$D,3,FALSE))</f>
        <v/>
      </c>
      <c r="R65" t="str">
        <f>IF( ISNA(VLOOKUP($C65*10&amp;R$1,groupitems!$B:$D,3,FALSE)),"", VLOOKUP($C65*10&amp;R$1,groupitems!$B:$D,3,FALSE))</f>
        <v/>
      </c>
      <c r="S65" t="str">
        <f>IF( ISNA(VLOOKUP($C65*10&amp;S$1,groupitems!$B:$D,3,FALSE)),"", VLOOKUP($C65*10&amp;S$1,groupitems!$B:$D,3,FALSE))</f>
        <v/>
      </c>
      <c r="T65">
        <v>0</v>
      </c>
      <c r="U65">
        <f>groupAttr!C65</f>
        <v>4</v>
      </c>
      <c r="V65">
        <f t="shared" si="1"/>
        <v>9</v>
      </c>
      <c r="W65" t="str">
        <f>groupAttr!B65</f>
        <v>稀有时装套装</v>
      </c>
      <c r="X65" t="str">
        <f t="shared" si="2"/>
        <v>稀有时装头盔|稀有时装项链|稀有时装戒指|稀有时装护腕|稀有时装腰带|稀有时装战靴|稀有时装武器|稀有时装衣服(男)|稀有时装衣服(女)|</v>
      </c>
      <c r="Y65" t="str">
        <f t="shared" si="3"/>
        <v>151/稀有时装头盔|151/稀有时装项链|151/稀有时装戒指|151/稀有时装护腕|151/稀有时装腰带|151/稀有时装战靴|151/稀有时装武器|151/稀有时装衣服(男)|151/稀有时装衣服(女)|</v>
      </c>
      <c r="Z65" t="str">
        <f t="shared" si="4"/>
        <v>稀有时装头盔|稀有时装项链|稀有时装戒指|稀有时装护腕|稀有时装腰带|稀有时装战靴|稀有时装武器|稀有时装衣服(男)|稀有时装衣服(女)</v>
      </c>
      <c r="AA65" t="str">
        <f t="shared" si="5"/>
        <v>151/稀有时装头盔|151/稀有时装项链|151/稀有时装戒指|151/稀有时装护腕|151/稀有时装腰带|151/稀有时装战靴|151/稀有时装武器|151/稀有时装衣服(男)|151/稀有时装衣服(女)</v>
      </c>
      <c r="AB65" t="str">
        <f xml:space="preserve"> CONCATENATE( " ",groupAttr!AS65,"|",groupAttr!AX65,"|",groupAttr!AV65,"|",groupAttr!BC65,"|",groupAttr!BB65,"|",groupAttr!BA65,"|",groupAttr!AW65,"|","0","|",groupAttr!AQ65,"|",groupAttr!AT65,"|",groupAttr!AU65,"|",groupAttr!BD65,"|",groupAttr!AY65,"|","0","|",groupAttr!BE65,"|",groupAttr!BJ65,"|",groupAttr!BF65,"|",groupAttr!BG65,"|",groupAttr!BH65,"|",groupAttr!BI65,"|",groupAttr!BK65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65" t="str">
        <f>groupAttr!D65&amp;"|" &amp;groupAttr!E65&amp;"|" &amp;groupAttr!H65&amp;"|" &amp;groupAttr!J65&amp;"|" &amp;groupAttr!L65&amp;"|" &amp;groupAttr!N65&amp;"|" &amp;groupAttr!P65&amp;"|" &amp;groupAttr!R65&amp;"|" &amp;groupAttr!S65&amp;"|" &amp;groupAttr!T65&amp;"|" &amp;groupAttr!U65&amp;"|" &amp;groupAttr!V65&amp;"|" &amp;groupAttr!F65&amp;"|" &amp;groupAttr!G65&amp;"|" &amp;groupAttr!I65&amp;"|" &amp;groupAttr!K65&amp;"|" &amp;groupAttr!M65&amp;"|" &amp;groupAttr!O65&amp;"|" &amp;groupAttr!Q65&amp;"|0|0|0|0|0|0|0|0|0|0|0|0|0|0|0|0|0|0|0|0|0"</f>
        <v>0|0|0|0|0|0|0|0|0|0|0|0|0|0|0|0|0|0|0|0|0|0|0|0|0|0|0|0|0|0|0|0|0|0|0|0|0|0|0|0</v>
      </c>
      <c r="AD65" t="str">
        <f>groupAttr!W65&amp;"|" &amp;groupAttr!X65&amp;"|" &amp;groupAttr!AA65&amp;"|" &amp;groupAttr!AC65&amp;"|" &amp;groupAttr!AE65&amp;"|" &amp;groupAttr!AG65&amp;"|" &amp;groupAttr!AI65&amp;"|" &amp;groupAttr!AK65&amp;"|" &amp;groupAttr!AL65&amp;"|" &amp;groupAttr!AM65&amp;"|" &amp;groupAttr!AN65&amp;"|" &amp;groupAttr!AO65&amp;"|" &amp;groupAttr!Y65&amp;"|" &amp;groupAttr!Z65&amp;"|" &amp;groupAttr!AB65&amp;"|" &amp;groupAttr!AD65&amp;"|" &amp;groupAttr!AF65&amp;"|" &amp;groupAttr!AH65&amp;"|" &amp;groupAttr!AJ65&amp;"|" &amp;(groupAttr!AP65 + 100)&amp;"|0|0|0|0|0|0|0|0|0|0|0|0|0|0|0|0|0|0|0|0|0"</f>
        <v>0|0|0|0|100|100|100|0|0|0|0|0|0|0|0|0|100|100|100|100|0|0|0|0|0|0|0|0|0|0|0|0|0|0|0|0|0|0|0|0|0</v>
      </c>
    </row>
    <row r="66" spans="1:30" x14ac:dyDescent="0.2">
      <c r="A66" t="str">
        <f t="shared" si="0"/>
        <v>65 6 稀有时装套装 稀有时装头盔|稀有时装项链|稀有时装戒指|稀有时装护腕|稀有时装腰带|稀有时装战靴|稀有时装武器|稀有时装衣服(男)|稀有时装衣服(女)  0|0|0|0|0|0|0|0|0|0|0|0|0|0|0|0|0|0|0|0|0|0|0|0|0|0|0|0|0|0|0|0|0|0|0|0|0|0|0|0 8|8|0|0|0|0|0|0|0|0|0|0|0|0|0|0|0|0|0|0|0|0|0|0|0|0|0|0|0|0|0|0|0|0|0|0|0|0|0|0 0|0|0|0|0|0|0|0|0|0|0|0|3|3|0|0|0|0|0|100|0|0|0|0|0|0|0|0|0|0|0|0|0|0|0|0|0|0|0|0|0</v>
      </c>
      <c r="B66">
        <v>65</v>
      </c>
      <c r="C66">
        <f>groupAttr!A66</f>
        <v>119</v>
      </c>
      <c r="D66" t="str">
        <f>IF( ISNA(VLOOKUP($C66*10&amp;D$1,groupitems!$B:$D,3,FALSE)),"", VLOOKUP($C66*10&amp;D$1,groupitems!$B:$D,3,FALSE))</f>
        <v>稀有时装头盔</v>
      </c>
      <c r="E66" t="str">
        <f>IF( ISNA(VLOOKUP($C66*10&amp;E$1,groupitems!$B:$D,3,FALSE)),"", VLOOKUP($C66*10&amp;E$1,groupitems!$B:$D,3,FALSE))</f>
        <v>稀有时装项链</v>
      </c>
      <c r="F66" t="str">
        <f>IF( ISNA(VLOOKUP($C66*10&amp;F$1,groupitems!$B:$D,3,FALSE)),"", VLOOKUP($C66*10&amp;F$1,groupitems!$B:$D,3,FALSE))</f>
        <v>稀有时装戒指</v>
      </c>
      <c r="G66" t="str">
        <f>IF( ISNA(VLOOKUP($C66*10&amp;G$1,groupitems!$B:$D,3,FALSE)),"", VLOOKUP($C66*10&amp;G$1,groupitems!$B:$D,3,FALSE))</f>
        <v>稀有时装护腕</v>
      </c>
      <c r="H66" t="str">
        <f>IF( ISNA(VLOOKUP($C66*10&amp;H$1,groupitems!$B:$D,3,FALSE)),"", VLOOKUP($C66*10&amp;H$1,groupitems!$B:$D,3,FALSE))</f>
        <v>稀有时装腰带</v>
      </c>
      <c r="I66" t="str">
        <f>IF( ISNA(VLOOKUP($C66*10&amp;I$1,groupitems!$B:$D,3,FALSE)),"", VLOOKUP($C66*10&amp;I$1,groupitems!$B:$D,3,FALSE))</f>
        <v>稀有时装战靴</v>
      </c>
      <c r="J66" t="str">
        <f>IF( ISNA(VLOOKUP($C66*10&amp;J$1,groupitems!$B:$D,3,FALSE)),"", VLOOKUP($C66*10&amp;J$1,groupitems!$B:$D,3,FALSE))</f>
        <v>稀有时装武器</v>
      </c>
      <c r="K66" t="str">
        <f>IF( ISNA(VLOOKUP($C66*10&amp;K$1,groupitems!$B:$D,3,FALSE)),"", VLOOKUP($C66*10&amp;K$1,groupitems!$B:$D,3,FALSE))</f>
        <v>稀有时装衣服(男)</v>
      </c>
      <c r="L66" t="str">
        <f>IF( ISNA(VLOOKUP($C66*10&amp;L$1,groupitems!$B:$D,3,FALSE)),"", VLOOKUP($C66*10&amp;L$1,groupitems!$B:$D,3,FALSE))</f>
        <v>稀有时装衣服(女)</v>
      </c>
      <c r="M66" t="str">
        <f>IF( ISNA(VLOOKUP($C66*10&amp;M$1,groupitems!$B:$D,3,FALSE)),"", VLOOKUP($C66*10&amp;M$1,groupitems!$B:$D,3,FALSE))</f>
        <v/>
      </c>
      <c r="N66" t="str">
        <f>IF( ISNA(VLOOKUP($C66*10&amp;N$1,groupitems!$B:$D,3,FALSE)),"", VLOOKUP($C66*10&amp;N$1,groupitems!$B:$D,3,FALSE))</f>
        <v/>
      </c>
      <c r="O66" t="str">
        <f>IF( ISNA(VLOOKUP($C66*10&amp;O$1,groupitems!$B:$D,3,FALSE)),"", VLOOKUP($C66*10&amp;O$1,groupitems!$B:$D,3,FALSE))</f>
        <v/>
      </c>
      <c r="P66" t="str">
        <f>IF( ISNA(VLOOKUP($C66*10&amp;P$1,groupitems!$B:$D,3,FALSE)),"", VLOOKUP($C66*10&amp;P$1,groupitems!$B:$D,3,FALSE))</f>
        <v/>
      </c>
      <c r="Q66" t="str">
        <f>IF( ISNA(VLOOKUP($C66*10&amp;Q$1,groupitems!$B:$D,3,FALSE)),"", VLOOKUP($C66*10&amp;Q$1,groupitems!$B:$D,3,FALSE))</f>
        <v/>
      </c>
      <c r="R66" t="str">
        <f>IF( ISNA(VLOOKUP($C66*10&amp;R$1,groupitems!$B:$D,3,FALSE)),"", VLOOKUP($C66*10&amp;R$1,groupitems!$B:$D,3,FALSE))</f>
        <v/>
      </c>
      <c r="S66" t="str">
        <f>IF( ISNA(VLOOKUP($C66*10&amp;S$1,groupitems!$B:$D,3,FALSE)),"", VLOOKUP($C66*10&amp;S$1,groupitems!$B:$D,3,FALSE))</f>
        <v/>
      </c>
      <c r="T66">
        <v>0</v>
      </c>
      <c r="U66">
        <f>groupAttr!C66</f>
        <v>6</v>
      </c>
      <c r="V66">
        <f t="shared" si="1"/>
        <v>9</v>
      </c>
      <c r="W66" t="str">
        <f>groupAttr!B66</f>
        <v>稀有时装套装</v>
      </c>
      <c r="X66" t="str">
        <f t="shared" si="2"/>
        <v>稀有时装头盔|稀有时装项链|稀有时装戒指|稀有时装护腕|稀有时装腰带|稀有时装战靴|稀有时装武器|稀有时装衣服(男)|稀有时装衣服(女)|</v>
      </c>
      <c r="Y66" t="str">
        <f t="shared" si="3"/>
        <v>151/稀有时装头盔|151/稀有时装项链|151/稀有时装戒指|151/稀有时装护腕|151/稀有时装腰带|151/稀有时装战靴|151/稀有时装武器|151/稀有时装衣服(男)|151/稀有时装衣服(女)|</v>
      </c>
      <c r="Z66" t="str">
        <f t="shared" si="4"/>
        <v>稀有时装头盔|稀有时装项链|稀有时装戒指|稀有时装护腕|稀有时装腰带|稀有时装战靴|稀有时装武器|稀有时装衣服(男)|稀有时装衣服(女)</v>
      </c>
      <c r="AA66" t="str">
        <f t="shared" si="5"/>
        <v>151/稀有时装头盔|151/稀有时装项链|151/稀有时装戒指|151/稀有时装护腕|151/稀有时装腰带|151/稀有时装战靴|151/稀有时装武器|151/稀有时装衣服(男)|151/稀有时装衣服(女)</v>
      </c>
      <c r="AB66" t="str">
        <f xml:space="preserve"> CONCATENATE( " ",groupAttr!AS66,"|",groupAttr!AX66,"|",groupAttr!AV66,"|",groupAttr!BC66,"|",groupAttr!BB66,"|",groupAttr!BA66,"|",groupAttr!AW66,"|","0","|",groupAttr!AQ66,"|",groupAttr!AT66,"|",groupAttr!AU66,"|",groupAttr!BD66,"|",groupAttr!AY66,"|","0","|",groupAttr!BE66,"|",groupAttr!BJ66,"|",groupAttr!BF66,"|",groupAttr!BG66,"|",groupAttr!BH66,"|",groupAttr!BI66,"|",groupAttr!BK66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66" t="str">
        <f>groupAttr!D66&amp;"|" &amp;groupAttr!E66&amp;"|" &amp;groupAttr!H66&amp;"|" &amp;groupAttr!J66&amp;"|" &amp;groupAttr!L66&amp;"|" &amp;groupAttr!N66&amp;"|" &amp;groupAttr!P66&amp;"|" &amp;groupAttr!R66&amp;"|" &amp;groupAttr!S66&amp;"|" &amp;groupAttr!T66&amp;"|" &amp;groupAttr!U66&amp;"|" &amp;groupAttr!V66&amp;"|" &amp;groupAttr!F66&amp;"|" &amp;groupAttr!G66&amp;"|" &amp;groupAttr!I66&amp;"|" &amp;groupAttr!K66&amp;"|" &amp;groupAttr!M66&amp;"|" &amp;groupAttr!O66&amp;"|" &amp;groupAttr!Q66&amp;"|0|0|0|0|0|0|0|0|0|0|0|0|0|0|0|0|0|0|0|0|0"</f>
        <v>8|8|0|0|0|0|0|0|0|0|0|0|0|0|0|0|0|0|0|0|0|0|0|0|0|0|0|0|0|0|0|0|0|0|0|0|0|0|0|0</v>
      </c>
      <c r="AD66" t="str">
        <f>groupAttr!W66&amp;"|" &amp;groupAttr!X66&amp;"|" &amp;groupAttr!AA66&amp;"|" &amp;groupAttr!AC66&amp;"|" &amp;groupAttr!AE66&amp;"|" &amp;groupAttr!AG66&amp;"|" &amp;groupAttr!AI66&amp;"|" &amp;groupAttr!AK66&amp;"|" &amp;groupAttr!AL66&amp;"|" &amp;groupAttr!AM66&amp;"|" &amp;groupAttr!AN66&amp;"|" &amp;groupAttr!AO66&amp;"|" &amp;groupAttr!Y66&amp;"|" &amp;groupAttr!Z66&amp;"|" &amp;groupAttr!AB66&amp;"|" &amp;groupAttr!AD66&amp;"|" &amp;groupAttr!AF66&amp;"|" &amp;groupAttr!AH66&amp;"|" &amp;groupAttr!AJ66&amp;"|" &amp;(groupAttr!AP66 + 100)&amp;"|0|0|0|0|0|0|0|0|0|0|0|0|0|0|0|0|0|0|0|0|0"</f>
        <v>0|0|0|0|0|0|0|0|0|0|0|0|3|3|0|0|0|0|0|100|0|0|0|0|0|0|0|0|0|0|0|0|0|0|0|0|0|0|0|0|0</v>
      </c>
    </row>
    <row r="67" spans="1:30" x14ac:dyDescent="0.2">
      <c r="A67" t="str">
        <f t="shared" ref="A67:A130" si="6">CONCATENATE(B67," ",U67," ",W67," ",Z67," ",AB67," ",AC67," ",AD67)</f>
        <v>66 8 稀有时装套装 稀有时装头盔|稀有时装项链|稀有时装戒指|稀有时装护腕|稀有时装腰带|稀有时装战靴|稀有时装武器|稀有时装衣服(男)|稀有时装衣服(女)  0|0|0|0|0|0|0|0|0|0|0|0|0|0|0|0|0|0|0|0|0|0|0|0|0|0|0|0|0|0|0|0|0|0|0|0|0|0|0|0 7|7|0|0|12|12|12|0|0|0|0|0|0|0|0|0|12|12|12|0|0|0|0|0|0|0|0|0|0|0|0|0|0|0|0|0|0|0|0|0 0|0|0|0|0|0|0|0|0|0|0|0|0|0|0|0|0|0|0|100|0|0|0|0|0|0|0|0|0|0|0|0|0|0|0|0|0|0|0|0|0</v>
      </c>
      <c r="B67">
        <v>66</v>
      </c>
      <c r="C67">
        <f>groupAttr!A67</f>
        <v>119</v>
      </c>
      <c r="D67" t="str">
        <f>IF( ISNA(VLOOKUP($C67*10&amp;D$1,groupitems!$B:$D,3,FALSE)),"", VLOOKUP($C67*10&amp;D$1,groupitems!$B:$D,3,FALSE))</f>
        <v>稀有时装头盔</v>
      </c>
      <c r="E67" t="str">
        <f>IF( ISNA(VLOOKUP($C67*10&amp;E$1,groupitems!$B:$D,3,FALSE)),"", VLOOKUP($C67*10&amp;E$1,groupitems!$B:$D,3,FALSE))</f>
        <v>稀有时装项链</v>
      </c>
      <c r="F67" t="str">
        <f>IF( ISNA(VLOOKUP($C67*10&amp;F$1,groupitems!$B:$D,3,FALSE)),"", VLOOKUP($C67*10&amp;F$1,groupitems!$B:$D,3,FALSE))</f>
        <v>稀有时装戒指</v>
      </c>
      <c r="G67" t="str">
        <f>IF( ISNA(VLOOKUP($C67*10&amp;G$1,groupitems!$B:$D,3,FALSE)),"", VLOOKUP($C67*10&amp;G$1,groupitems!$B:$D,3,FALSE))</f>
        <v>稀有时装护腕</v>
      </c>
      <c r="H67" t="str">
        <f>IF( ISNA(VLOOKUP($C67*10&amp;H$1,groupitems!$B:$D,3,FALSE)),"", VLOOKUP($C67*10&amp;H$1,groupitems!$B:$D,3,FALSE))</f>
        <v>稀有时装腰带</v>
      </c>
      <c r="I67" t="str">
        <f>IF( ISNA(VLOOKUP($C67*10&amp;I$1,groupitems!$B:$D,3,FALSE)),"", VLOOKUP($C67*10&amp;I$1,groupitems!$B:$D,3,FALSE))</f>
        <v>稀有时装战靴</v>
      </c>
      <c r="J67" t="str">
        <f>IF( ISNA(VLOOKUP($C67*10&amp;J$1,groupitems!$B:$D,3,FALSE)),"", VLOOKUP($C67*10&amp;J$1,groupitems!$B:$D,3,FALSE))</f>
        <v>稀有时装武器</v>
      </c>
      <c r="K67" t="str">
        <f>IF( ISNA(VLOOKUP($C67*10&amp;K$1,groupitems!$B:$D,3,FALSE)),"", VLOOKUP($C67*10&amp;K$1,groupitems!$B:$D,3,FALSE))</f>
        <v>稀有时装衣服(男)</v>
      </c>
      <c r="L67" t="str">
        <f>IF( ISNA(VLOOKUP($C67*10&amp;L$1,groupitems!$B:$D,3,FALSE)),"", VLOOKUP($C67*10&amp;L$1,groupitems!$B:$D,3,FALSE))</f>
        <v>稀有时装衣服(女)</v>
      </c>
      <c r="M67" t="str">
        <f>IF( ISNA(VLOOKUP($C67*10&amp;M$1,groupitems!$B:$D,3,FALSE)),"", VLOOKUP($C67*10&amp;M$1,groupitems!$B:$D,3,FALSE))</f>
        <v/>
      </c>
      <c r="N67" t="str">
        <f>IF( ISNA(VLOOKUP($C67*10&amp;N$1,groupitems!$B:$D,3,FALSE)),"", VLOOKUP($C67*10&amp;N$1,groupitems!$B:$D,3,FALSE))</f>
        <v/>
      </c>
      <c r="O67" t="str">
        <f>IF( ISNA(VLOOKUP($C67*10&amp;O$1,groupitems!$B:$D,3,FALSE)),"", VLOOKUP($C67*10&amp;O$1,groupitems!$B:$D,3,FALSE))</f>
        <v/>
      </c>
      <c r="P67" t="str">
        <f>IF( ISNA(VLOOKUP($C67*10&amp;P$1,groupitems!$B:$D,3,FALSE)),"", VLOOKUP($C67*10&amp;P$1,groupitems!$B:$D,3,FALSE))</f>
        <v/>
      </c>
      <c r="Q67" t="str">
        <f>IF( ISNA(VLOOKUP($C67*10&amp;Q$1,groupitems!$B:$D,3,FALSE)),"", VLOOKUP($C67*10&amp;Q$1,groupitems!$B:$D,3,FALSE))</f>
        <v/>
      </c>
      <c r="R67" t="str">
        <f>IF( ISNA(VLOOKUP($C67*10&amp;R$1,groupitems!$B:$D,3,FALSE)),"", VLOOKUP($C67*10&amp;R$1,groupitems!$B:$D,3,FALSE))</f>
        <v/>
      </c>
      <c r="S67" t="str">
        <f>IF( ISNA(VLOOKUP($C67*10&amp;S$1,groupitems!$B:$D,3,FALSE)),"", VLOOKUP($C67*10&amp;S$1,groupitems!$B:$D,3,FALSE))</f>
        <v/>
      </c>
      <c r="T67">
        <v>0</v>
      </c>
      <c r="U67">
        <f>groupAttr!C67</f>
        <v>8</v>
      </c>
      <c r="V67">
        <f t="shared" ref="V67:V103" si="7">16-COUNTIF(D67:S67,"")-T67</f>
        <v>9</v>
      </c>
      <c r="W67" t="str">
        <f>groupAttr!B67</f>
        <v>稀有时装套装</v>
      </c>
      <c r="X67" t="str">
        <f t="shared" ref="X67:X103" si="8">CONCATENATE( D67,IF(LEN(D67)=0,"","|"),E67,IF(LEN(E67)=0,"","|"),F67,IF(LEN(F67)=0,"","|"),G67,IF(LEN(G67)=0,"","|"),H67,IF(LEN(H67)=0,"","|"),I67,IF(LEN(I67)=0,"","|"),J67,IF(LEN(J67)=0,"","|"),K67,IF(LEN(K67)=0,"","|"),L67,IF(LEN(L67)=0,"","|"),M67,IF(LEN(M67)=0,"","|"),N67,IF(LEN(N67)=0,"","|"),O67,IF(LEN(O67)=0,"","|"),P67,IF(LEN(P67)=0,"","|"),Q67,IF(LEN(Q67)=0,"","|"),R67,IF(LEN(R67)=0,"","|"),S67,IF(LEN(S67)=0,"","|"),)</f>
        <v>稀有时装头盔|稀有时装项链|稀有时装戒指|稀有时装护腕|稀有时装腰带|稀有时装战靴|稀有时装武器|稀有时装衣服(男)|稀有时装衣服(女)|</v>
      </c>
      <c r="Y67" t="str">
        <f t="shared" ref="Y67:Y103" si="9">IF(T67=1,"151/("&amp;D67&amp;","&amp;E67&amp;"))", CONCATENATE(IF(LEN(D67)=0,"","151/")&amp; D67,IF(LEN(D67)=0,"","|"),IF(LEN(E67)=0,"","151/")&amp;E67,IF(LEN(E67)=0,"","|"),IF(LEN(F67)=0,"","151/")&amp;F67,IF(LEN(F67)=0,"","|"),IF(LEN(G67)=0,"","151/")&amp;G67,IF(LEN(G67)=0,"","|"),IF(LEN(H67)=0,"","151/")&amp;H67,IF(LEN(H67)=0,"","|"),IF(LEN(I67)=0,"","151/")&amp;I67,IF(LEN(I67)=0,"","|"),IF(LEN(J67)=0,"","151/")&amp;J67,IF(LEN(J67)=0,"","|"),IF(LEN(K67)=0,"","151/")&amp;K67,IF(LEN(K67)=0,"","|"),IF(LEN(L67)=0,"","151/")&amp;L67,IF(LEN(L67)=0,"","|"),IF(LEN(M67)=0,"","151/")&amp;M67,IF(LEN(M67)=0,"","|"),IF(LEN(N67)=0,"","151/")&amp;N67,IF(LEN(N67)=0,"","|"),IF(LEN(O67)=0,"","151/")&amp;O67,IF(LEN(O67)=0,"","|"),IF(LEN(P67)=0,"","151/")&amp;P67,IF(LEN(P67)=0,"","|"),IF(LEN(Q67)=0,"","151/")&amp;Q67,IF(LEN(Q67)=0,"","|"),IF(LEN(R67)=0,"","151/")&amp;R67,IF(LEN(R67)=0,"","|"),IF(LEN(S67)=0,"","151/")&amp;S67,IF(LEN(S67)=0,"","|"),))</f>
        <v>151/稀有时装头盔|151/稀有时装项链|151/稀有时装戒指|151/稀有时装护腕|151/稀有时装腰带|151/稀有时装战靴|151/稀有时装武器|151/稀有时装衣服(男)|151/稀有时装衣服(女)|</v>
      </c>
      <c r="Z67" t="str">
        <f t="shared" ref="Z67:Z103" si="10">LEFT(X67,LEN(X67)-1)</f>
        <v>稀有时装头盔|稀有时装项链|稀有时装戒指|稀有时装护腕|稀有时装腰带|稀有时装战靴|稀有时装武器|稀有时装衣服(男)|稀有时装衣服(女)</v>
      </c>
      <c r="AA67" t="str">
        <f t="shared" ref="AA67:AA103" si="11">LEFT(Y67,LEN(Y67)-1)</f>
        <v>151/稀有时装头盔|151/稀有时装项链|151/稀有时装戒指|151/稀有时装护腕|151/稀有时装腰带|151/稀有时装战靴|151/稀有时装武器|151/稀有时装衣服(男)|151/稀有时装衣服(女)</v>
      </c>
      <c r="AB67" t="str">
        <f xml:space="preserve"> CONCATENATE( " ",groupAttr!AS67,"|",groupAttr!AX67,"|",groupAttr!AV67,"|",groupAttr!BC67,"|",groupAttr!BB67,"|",groupAttr!BA67,"|",groupAttr!AW67,"|","0","|",groupAttr!AQ67,"|",groupAttr!AT67,"|",groupAttr!AU67,"|",groupAttr!BD67,"|",groupAttr!AY67,"|","0","|",groupAttr!BE67,"|",groupAttr!BJ67,"|",groupAttr!BF67,"|",groupAttr!BG67,"|",groupAttr!BH67,"|",groupAttr!BI67,"|",groupAttr!BK67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67" t="str">
        <f>groupAttr!D67&amp;"|" &amp;groupAttr!E67&amp;"|" &amp;groupAttr!H67&amp;"|" &amp;groupAttr!J67&amp;"|" &amp;groupAttr!L67&amp;"|" &amp;groupAttr!N67&amp;"|" &amp;groupAttr!P67&amp;"|" &amp;groupAttr!R67&amp;"|" &amp;groupAttr!S67&amp;"|" &amp;groupAttr!T67&amp;"|" &amp;groupAttr!U67&amp;"|" &amp;groupAttr!V67&amp;"|" &amp;groupAttr!F67&amp;"|" &amp;groupAttr!G67&amp;"|" &amp;groupAttr!I67&amp;"|" &amp;groupAttr!K67&amp;"|" &amp;groupAttr!M67&amp;"|" &amp;groupAttr!O67&amp;"|" &amp;groupAttr!Q67&amp;"|0|0|0|0|0|0|0|0|0|0|0|0|0|0|0|0|0|0|0|0|0"</f>
        <v>7|7|0|0|12|12|12|0|0|0|0|0|0|0|0|0|12|12|12|0|0|0|0|0|0|0|0|0|0|0|0|0|0|0|0|0|0|0|0|0</v>
      </c>
      <c r="AD67" t="str">
        <f>groupAttr!W67&amp;"|" &amp;groupAttr!X67&amp;"|" &amp;groupAttr!AA67&amp;"|" &amp;groupAttr!AC67&amp;"|" &amp;groupAttr!AE67&amp;"|" &amp;groupAttr!AG67&amp;"|" &amp;groupAttr!AI67&amp;"|" &amp;groupAttr!AK67&amp;"|" &amp;groupAttr!AL67&amp;"|" &amp;groupAttr!AM67&amp;"|" &amp;groupAttr!AN67&amp;"|" &amp;groupAttr!AO67&amp;"|" &amp;groupAttr!Y67&amp;"|" &amp;groupAttr!Z67&amp;"|" &amp;groupAttr!AB67&amp;"|" &amp;groupAttr!AD67&amp;"|" &amp;groupAttr!AF67&amp;"|" &amp;groupAttr!AH67&amp;"|" &amp;groupAttr!AJ67&amp;"|" &amp;(groupAttr!AP67 + 100)&amp;"|0|0|0|0|0|0|0|0|0|0|0|0|0|0|0|0|0|0|0|0|0"</f>
        <v>0|0|0|0|0|0|0|0|0|0|0|0|0|0|0|0|0|0|0|100|0|0|0|0|0|0|0|0|0|0|0|0|0|0|0|0|0|0|0|0|0</v>
      </c>
    </row>
    <row r="68" spans="1:30" x14ac:dyDescent="0.2">
      <c r="A68" t="str">
        <f t="shared" si="6"/>
        <v>67 2 特戒守护 麻痹戒指+1|护身戒指+1|复活戒指+1|魔道麻痹戒指+1  0|0|0|0|0|0|0|0|0|0|0|0|0|0|0|0|0|0|0|0|0|0|0|0|0|0|0|0|0|0|0|0|0|0|0|0|0|0|0|0 0|0|0|0|5|5|5|0|0|0|0|0|0|0|0|0|5|5|5|0|0|0|0|0|0|0|0|0|0|0|0|0|0|0|0|0|0|0|0|0 0|0|0|0|0|0|0|0|0|0|0|0|0|0|0|0|0|0|0|100|0|0|0|0|0|0|0|0|0|0|0|0|0|0|0|0|0|0|0|0|0</v>
      </c>
      <c r="B68">
        <v>67</v>
      </c>
      <c r="C68">
        <f>groupAttr!A68</f>
        <v>126</v>
      </c>
      <c r="D68" t="str">
        <f>IF( ISNA(VLOOKUP($C68*10&amp;D$1,groupitems!$B:$D,3,FALSE)),"", VLOOKUP($C68*10&amp;D$1,groupitems!$B:$D,3,FALSE))</f>
        <v>麻痹戒指+1</v>
      </c>
      <c r="E68" t="str">
        <f>IF( ISNA(VLOOKUP($C68*10&amp;E$1,groupitems!$B:$D,3,FALSE)),"", VLOOKUP($C68*10&amp;E$1,groupitems!$B:$D,3,FALSE))</f>
        <v>护身戒指+1</v>
      </c>
      <c r="F68" t="str">
        <f>IF( ISNA(VLOOKUP($C68*10&amp;F$1,groupitems!$B:$D,3,FALSE)),"", VLOOKUP($C68*10&amp;F$1,groupitems!$B:$D,3,FALSE))</f>
        <v>复活戒指+1</v>
      </c>
      <c r="G68" t="str">
        <f>IF( ISNA(VLOOKUP($C68*10&amp;G$1,groupitems!$B:$D,3,FALSE)),"", VLOOKUP($C68*10&amp;G$1,groupitems!$B:$D,3,FALSE))</f>
        <v>魔道麻痹戒指+1</v>
      </c>
      <c r="H68" t="str">
        <f>IF( ISNA(VLOOKUP($C68*10&amp;H$1,groupitems!$B:$D,3,FALSE)),"", VLOOKUP($C68*10&amp;H$1,groupitems!$B:$D,3,FALSE))</f>
        <v/>
      </c>
      <c r="I68" t="str">
        <f>IF( ISNA(VLOOKUP($C68*10&amp;I$1,groupitems!$B:$D,3,FALSE)),"", VLOOKUP($C68*10&amp;I$1,groupitems!$B:$D,3,FALSE))</f>
        <v/>
      </c>
      <c r="J68" t="str">
        <f>IF( ISNA(VLOOKUP($C68*10&amp;J$1,groupitems!$B:$D,3,FALSE)),"", VLOOKUP($C68*10&amp;J$1,groupitems!$B:$D,3,FALSE))</f>
        <v/>
      </c>
      <c r="K68" t="str">
        <f>IF( ISNA(VLOOKUP($C68*10&amp;K$1,groupitems!$B:$D,3,FALSE)),"", VLOOKUP($C68*10&amp;K$1,groupitems!$B:$D,3,FALSE))</f>
        <v/>
      </c>
      <c r="L68" t="str">
        <f>IF( ISNA(VLOOKUP($C68*10&amp;L$1,groupitems!$B:$D,3,FALSE)),"", VLOOKUP($C68*10&amp;L$1,groupitems!$B:$D,3,FALSE))</f>
        <v/>
      </c>
      <c r="M68" t="str">
        <f>IF( ISNA(VLOOKUP($C68*10&amp;M$1,groupitems!$B:$D,3,FALSE)),"", VLOOKUP($C68*10&amp;M$1,groupitems!$B:$D,3,FALSE))</f>
        <v/>
      </c>
      <c r="N68" t="str">
        <f>IF( ISNA(VLOOKUP($C68*10&amp;N$1,groupitems!$B:$D,3,FALSE)),"", VLOOKUP($C68*10&amp;N$1,groupitems!$B:$D,3,FALSE))</f>
        <v/>
      </c>
      <c r="O68" t="str">
        <f>IF( ISNA(VLOOKUP($C68*10&amp;O$1,groupitems!$B:$D,3,FALSE)),"", VLOOKUP($C68*10&amp;O$1,groupitems!$B:$D,3,FALSE))</f>
        <v/>
      </c>
      <c r="P68" t="str">
        <f>IF( ISNA(VLOOKUP($C68*10&amp;P$1,groupitems!$B:$D,3,FALSE)),"", VLOOKUP($C68*10&amp;P$1,groupitems!$B:$D,3,FALSE))</f>
        <v/>
      </c>
      <c r="Q68" t="str">
        <f>IF( ISNA(VLOOKUP($C68*10&amp;Q$1,groupitems!$B:$D,3,FALSE)),"", VLOOKUP($C68*10&amp;Q$1,groupitems!$B:$D,3,FALSE))</f>
        <v/>
      </c>
      <c r="R68" t="str">
        <f>IF( ISNA(VLOOKUP($C68*10&amp;R$1,groupitems!$B:$D,3,FALSE)),"", VLOOKUP($C68*10&amp;R$1,groupitems!$B:$D,3,FALSE))</f>
        <v/>
      </c>
      <c r="S68" t="str">
        <f>IF( ISNA(VLOOKUP($C68*10&amp;S$1,groupitems!$B:$D,3,FALSE)),"", VLOOKUP($C68*10&amp;S$1,groupitems!$B:$D,3,FALSE))</f>
        <v/>
      </c>
      <c r="T68">
        <v>0</v>
      </c>
      <c r="U68">
        <f>groupAttr!C68</f>
        <v>2</v>
      </c>
      <c r="V68">
        <f t="shared" si="7"/>
        <v>4</v>
      </c>
      <c r="W68" t="str">
        <f>groupAttr!B68</f>
        <v>特戒守护</v>
      </c>
      <c r="X68" t="str">
        <f t="shared" si="8"/>
        <v>麻痹戒指+1|护身戒指+1|复活戒指+1|魔道麻痹戒指+1|</v>
      </c>
      <c r="Y68" t="str">
        <f t="shared" si="9"/>
        <v>151/麻痹戒指+1|151/护身戒指+1|151/复活戒指+1|151/魔道麻痹戒指+1|</v>
      </c>
      <c r="Z68" t="str">
        <f t="shared" si="10"/>
        <v>麻痹戒指+1|护身戒指+1|复活戒指+1|魔道麻痹戒指+1</v>
      </c>
      <c r="AA68" t="str">
        <f t="shared" si="11"/>
        <v>151/麻痹戒指+1|151/护身戒指+1|151/复活戒指+1|151/魔道麻痹戒指+1</v>
      </c>
      <c r="AB68" t="str">
        <f xml:space="preserve"> CONCATENATE( " ",groupAttr!AS68,"|",groupAttr!AX68,"|",groupAttr!AV68,"|",groupAttr!BC68,"|",groupAttr!BB68,"|",groupAttr!BA68,"|",groupAttr!AW68,"|","0","|",groupAttr!AQ68,"|",groupAttr!AT68,"|",groupAttr!AU68,"|",groupAttr!BD68,"|",groupAttr!AY68,"|","0","|",groupAttr!BE68,"|",groupAttr!BJ68,"|",groupAttr!BF68,"|",groupAttr!BG68,"|",groupAttr!BH68,"|",groupAttr!BI68,"|",groupAttr!BK68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68" t="str">
        <f>groupAttr!D68&amp;"|" &amp;groupAttr!E68&amp;"|" &amp;groupAttr!H68&amp;"|" &amp;groupAttr!J68&amp;"|" &amp;groupAttr!L68&amp;"|" &amp;groupAttr!N68&amp;"|" &amp;groupAttr!P68&amp;"|" &amp;groupAttr!R68&amp;"|" &amp;groupAttr!S68&amp;"|" &amp;groupAttr!T68&amp;"|" &amp;groupAttr!U68&amp;"|" &amp;groupAttr!V68&amp;"|" &amp;groupAttr!F68&amp;"|" &amp;groupAttr!G68&amp;"|" &amp;groupAttr!I68&amp;"|" &amp;groupAttr!K68&amp;"|" &amp;groupAttr!M68&amp;"|" &amp;groupAttr!O68&amp;"|" &amp;groupAttr!Q68&amp;"|0|0|0|0|0|0|0|0|0|0|0|0|0|0|0|0|0|0|0|0|0"</f>
        <v>0|0|0|0|5|5|5|0|0|0|0|0|0|0|0|0|5|5|5|0|0|0|0|0|0|0|0|0|0|0|0|0|0|0|0|0|0|0|0|0</v>
      </c>
      <c r="AD68" t="str">
        <f>groupAttr!W68&amp;"|" &amp;groupAttr!X68&amp;"|" &amp;groupAttr!AA68&amp;"|" &amp;groupAttr!AC68&amp;"|" &amp;groupAttr!AE68&amp;"|" &amp;groupAttr!AG68&amp;"|" &amp;groupAttr!AI68&amp;"|" &amp;groupAttr!AK68&amp;"|" &amp;groupAttr!AL68&amp;"|" &amp;groupAttr!AM68&amp;"|" &amp;groupAttr!AN68&amp;"|" &amp;groupAttr!AO68&amp;"|" &amp;groupAttr!Y68&amp;"|" &amp;groupAttr!Z68&amp;"|" &amp;groupAttr!AB68&amp;"|" &amp;groupAttr!AD68&amp;"|" &amp;groupAttr!AF68&amp;"|" &amp;groupAttr!AH68&amp;"|" &amp;groupAttr!AJ68&amp;"|" &amp;(groupAttr!AP68 + 100)&amp;"|0|0|0|0|0|0|0|0|0|0|0|0|0|0|0|0|0|0|0|0|0"</f>
        <v>0|0|0|0|0|0|0|0|0|0|0|0|0|0|0|0|0|0|0|100|0|0|0|0|0|0|0|0|0|0|0|0|0|0|0|0|0|0|0|0|0</v>
      </c>
    </row>
    <row r="69" spans="1:30" x14ac:dyDescent="0.2">
      <c r="A69" t="str">
        <f t="shared" si="6"/>
        <v>68 2 特戒守护 麻痹戒指+2|护身戒指+2|复活戒指+2|魔道麻痹戒指+2  0|0|0|0|0|0|0|0|0|0|0|0|0|0|0|0|0|0|0|0|0|0|0|0|0|0|0|0|0|0|0|0|0|0|0|0|0|0|0|0 0|0|0|0|5|5|5|0|0|0|0|0|0|0|0|0|5|5|5|0|0|0|0|0|0|0|0|0|0|0|0|0|0|0|0|0|0|0|0|0 0|0|0|0|0|0|0|0|0|0|0|0|0|0|0|0|0|0|0|100|0|0|0|0|0|0|0|0|0|0|0|0|0|0|0|0|0|0|0|0|0</v>
      </c>
      <c r="B69">
        <v>68</v>
      </c>
      <c r="C69">
        <f>groupAttr!A69</f>
        <v>127</v>
      </c>
      <c r="D69" t="str">
        <f>IF( ISNA(VLOOKUP($C69*10&amp;D$1,groupitems!$B:$D,3,FALSE)),"", VLOOKUP($C69*10&amp;D$1,groupitems!$B:$D,3,FALSE))</f>
        <v>麻痹戒指+2</v>
      </c>
      <c r="E69" t="str">
        <f>IF( ISNA(VLOOKUP($C69*10&amp;E$1,groupitems!$B:$D,3,FALSE)),"", VLOOKUP($C69*10&amp;E$1,groupitems!$B:$D,3,FALSE))</f>
        <v>护身戒指+2</v>
      </c>
      <c r="F69" t="str">
        <f>IF( ISNA(VLOOKUP($C69*10&amp;F$1,groupitems!$B:$D,3,FALSE)),"", VLOOKUP($C69*10&amp;F$1,groupitems!$B:$D,3,FALSE))</f>
        <v>复活戒指+2</v>
      </c>
      <c r="G69" t="str">
        <f>IF( ISNA(VLOOKUP($C69*10&amp;G$1,groupitems!$B:$D,3,FALSE)),"", VLOOKUP($C69*10&amp;G$1,groupitems!$B:$D,3,FALSE))</f>
        <v>魔道麻痹戒指+2</v>
      </c>
      <c r="H69" t="str">
        <f>IF( ISNA(VLOOKUP($C69*10&amp;H$1,groupitems!$B:$D,3,FALSE)),"", VLOOKUP($C69*10&amp;H$1,groupitems!$B:$D,3,FALSE))</f>
        <v/>
      </c>
      <c r="I69" t="str">
        <f>IF( ISNA(VLOOKUP($C69*10&amp;I$1,groupitems!$B:$D,3,FALSE)),"", VLOOKUP($C69*10&amp;I$1,groupitems!$B:$D,3,FALSE))</f>
        <v/>
      </c>
      <c r="J69" t="str">
        <f>IF( ISNA(VLOOKUP($C69*10&amp;J$1,groupitems!$B:$D,3,FALSE)),"", VLOOKUP($C69*10&amp;J$1,groupitems!$B:$D,3,FALSE))</f>
        <v/>
      </c>
      <c r="K69" t="str">
        <f>IF( ISNA(VLOOKUP($C69*10&amp;K$1,groupitems!$B:$D,3,FALSE)),"", VLOOKUP($C69*10&amp;K$1,groupitems!$B:$D,3,FALSE))</f>
        <v/>
      </c>
      <c r="L69" t="str">
        <f>IF( ISNA(VLOOKUP($C69*10&amp;L$1,groupitems!$B:$D,3,FALSE)),"", VLOOKUP($C69*10&amp;L$1,groupitems!$B:$D,3,FALSE))</f>
        <v/>
      </c>
      <c r="M69" t="str">
        <f>IF( ISNA(VLOOKUP($C69*10&amp;M$1,groupitems!$B:$D,3,FALSE)),"", VLOOKUP($C69*10&amp;M$1,groupitems!$B:$D,3,FALSE))</f>
        <v/>
      </c>
      <c r="N69" t="str">
        <f>IF( ISNA(VLOOKUP($C69*10&amp;N$1,groupitems!$B:$D,3,FALSE)),"", VLOOKUP($C69*10&amp;N$1,groupitems!$B:$D,3,FALSE))</f>
        <v/>
      </c>
      <c r="O69" t="str">
        <f>IF( ISNA(VLOOKUP($C69*10&amp;O$1,groupitems!$B:$D,3,FALSE)),"", VLOOKUP($C69*10&amp;O$1,groupitems!$B:$D,3,FALSE))</f>
        <v/>
      </c>
      <c r="P69" t="str">
        <f>IF( ISNA(VLOOKUP($C69*10&amp;P$1,groupitems!$B:$D,3,FALSE)),"", VLOOKUP($C69*10&amp;P$1,groupitems!$B:$D,3,FALSE))</f>
        <v/>
      </c>
      <c r="Q69" t="str">
        <f>IF( ISNA(VLOOKUP($C69*10&amp;Q$1,groupitems!$B:$D,3,FALSE)),"", VLOOKUP($C69*10&amp;Q$1,groupitems!$B:$D,3,FALSE))</f>
        <v/>
      </c>
      <c r="R69" t="str">
        <f>IF( ISNA(VLOOKUP($C69*10&amp;R$1,groupitems!$B:$D,3,FALSE)),"", VLOOKUP($C69*10&amp;R$1,groupitems!$B:$D,3,FALSE))</f>
        <v/>
      </c>
      <c r="S69" t="str">
        <f>IF( ISNA(VLOOKUP($C69*10&amp;S$1,groupitems!$B:$D,3,FALSE)),"", VLOOKUP($C69*10&amp;S$1,groupitems!$B:$D,3,FALSE))</f>
        <v/>
      </c>
      <c r="T69">
        <v>0</v>
      </c>
      <c r="U69">
        <f>groupAttr!C69</f>
        <v>2</v>
      </c>
      <c r="V69">
        <f t="shared" si="7"/>
        <v>4</v>
      </c>
      <c r="W69" t="str">
        <f>groupAttr!B69</f>
        <v>特戒守护</v>
      </c>
      <c r="X69" t="str">
        <f t="shared" si="8"/>
        <v>麻痹戒指+2|护身戒指+2|复活戒指+2|魔道麻痹戒指+2|</v>
      </c>
      <c r="Y69" t="str">
        <f t="shared" si="9"/>
        <v>151/麻痹戒指+2|151/护身戒指+2|151/复活戒指+2|151/魔道麻痹戒指+2|</v>
      </c>
      <c r="Z69" t="str">
        <f t="shared" si="10"/>
        <v>麻痹戒指+2|护身戒指+2|复活戒指+2|魔道麻痹戒指+2</v>
      </c>
      <c r="AA69" t="str">
        <f t="shared" si="11"/>
        <v>151/麻痹戒指+2|151/护身戒指+2|151/复活戒指+2|151/魔道麻痹戒指+2</v>
      </c>
      <c r="AB69" t="str">
        <f xml:space="preserve"> CONCATENATE( " ",groupAttr!AS69,"|",groupAttr!AX69,"|",groupAttr!AV69,"|",groupAttr!BC69,"|",groupAttr!BB69,"|",groupAttr!BA69,"|",groupAttr!AW69,"|","0","|",groupAttr!AQ69,"|",groupAttr!AT69,"|",groupAttr!AU69,"|",groupAttr!BD69,"|",groupAttr!AY69,"|","0","|",groupAttr!BE69,"|",groupAttr!BJ69,"|",groupAttr!BF69,"|",groupAttr!BG69,"|",groupAttr!BH69,"|",groupAttr!BI69,"|",groupAttr!BK69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69" t="str">
        <f>groupAttr!D69&amp;"|" &amp;groupAttr!E69&amp;"|" &amp;groupAttr!H69&amp;"|" &amp;groupAttr!J69&amp;"|" &amp;groupAttr!L69&amp;"|" &amp;groupAttr!N69&amp;"|" &amp;groupAttr!P69&amp;"|" &amp;groupAttr!R69&amp;"|" &amp;groupAttr!S69&amp;"|" &amp;groupAttr!T69&amp;"|" &amp;groupAttr!U69&amp;"|" &amp;groupAttr!V69&amp;"|" &amp;groupAttr!F69&amp;"|" &amp;groupAttr!G69&amp;"|" &amp;groupAttr!I69&amp;"|" &amp;groupAttr!K69&amp;"|" &amp;groupAttr!M69&amp;"|" &amp;groupAttr!O69&amp;"|" &amp;groupAttr!Q69&amp;"|0|0|0|0|0|0|0|0|0|0|0|0|0|0|0|0|0|0|0|0|0"</f>
        <v>0|0|0|0|5|5|5|0|0|0|0|0|0|0|0|0|5|5|5|0|0|0|0|0|0|0|0|0|0|0|0|0|0|0|0|0|0|0|0|0</v>
      </c>
      <c r="AD69" t="str">
        <f>groupAttr!W69&amp;"|" &amp;groupAttr!X69&amp;"|" &amp;groupAttr!AA69&amp;"|" &amp;groupAttr!AC69&amp;"|" &amp;groupAttr!AE69&amp;"|" &amp;groupAttr!AG69&amp;"|" &amp;groupAttr!AI69&amp;"|" &amp;groupAttr!AK69&amp;"|" &amp;groupAttr!AL69&amp;"|" &amp;groupAttr!AM69&amp;"|" &amp;groupAttr!AN69&amp;"|" &amp;groupAttr!AO69&amp;"|" &amp;groupAttr!Y69&amp;"|" &amp;groupAttr!Z69&amp;"|" &amp;groupAttr!AB69&amp;"|" &amp;groupAttr!AD69&amp;"|" &amp;groupAttr!AF69&amp;"|" &amp;groupAttr!AH69&amp;"|" &amp;groupAttr!AJ69&amp;"|" &amp;(groupAttr!AP69 + 100)&amp;"|0|0|0|0|0|0|0|0|0|0|0|0|0|0|0|0|0|0|0|0|0"</f>
        <v>0|0|0|0|0|0|0|0|0|0|0|0|0|0|0|0|0|0|0|100|0|0|0|0|0|0|0|0|0|0|0|0|0|0|0|0|0|0|0|0|0</v>
      </c>
    </row>
    <row r="70" spans="1:30" x14ac:dyDescent="0.2">
      <c r="A70" t="str">
        <f t="shared" si="6"/>
        <v>69 2 特戒守护 麻痹戒指+3|护身戒指+3|复活戒指+3|魔道麻痹戒指+3  0|0|0|0|0|0|0|0|0|0|0|0|0|0|0|0|0|0|0|0|0|0|0|0|0|0|0|0|0|0|0|0|0|0|0|0|0|0|0|0 0|0|0|0|5|5|5|0|0|0|0|0|0|0|0|0|5|5|5|0|0|0|0|0|0|0|0|0|0|0|0|0|0|0|0|0|0|0|0|0 0|0|0|0|0|0|0|0|0|0|0|0|0|0|0|0|0|0|0|100|0|0|0|0|0|0|0|0|0|0|0|0|0|0|0|0|0|0|0|0|0</v>
      </c>
      <c r="B70">
        <v>69</v>
      </c>
      <c r="C70">
        <f>groupAttr!A70</f>
        <v>128</v>
      </c>
      <c r="D70" t="str">
        <f>IF( ISNA(VLOOKUP($C70*10&amp;D$1,groupitems!$B:$D,3,FALSE)),"", VLOOKUP($C70*10&amp;D$1,groupitems!$B:$D,3,FALSE))</f>
        <v>麻痹戒指+3</v>
      </c>
      <c r="E70" t="str">
        <f>IF( ISNA(VLOOKUP($C70*10&amp;E$1,groupitems!$B:$D,3,FALSE)),"", VLOOKUP($C70*10&amp;E$1,groupitems!$B:$D,3,FALSE))</f>
        <v>护身戒指+3</v>
      </c>
      <c r="F70" t="str">
        <f>IF( ISNA(VLOOKUP($C70*10&amp;F$1,groupitems!$B:$D,3,FALSE)),"", VLOOKUP($C70*10&amp;F$1,groupitems!$B:$D,3,FALSE))</f>
        <v>复活戒指+3</v>
      </c>
      <c r="G70" t="str">
        <f>IF( ISNA(VLOOKUP($C70*10&amp;G$1,groupitems!$B:$D,3,FALSE)),"", VLOOKUP($C70*10&amp;G$1,groupitems!$B:$D,3,FALSE))</f>
        <v>魔道麻痹戒指+3</v>
      </c>
      <c r="H70" t="str">
        <f>IF( ISNA(VLOOKUP($C70*10&amp;H$1,groupitems!$B:$D,3,FALSE)),"", VLOOKUP($C70*10&amp;H$1,groupitems!$B:$D,3,FALSE))</f>
        <v/>
      </c>
      <c r="I70" t="str">
        <f>IF( ISNA(VLOOKUP($C70*10&amp;I$1,groupitems!$B:$D,3,FALSE)),"", VLOOKUP($C70*10&amp;I$1,groupitems!$B:$D,3,FALSE))</f>
        <v/>
      </c>
      <c r="J70" t="str">
        <f>IF( ISNA(VLOOKUP($C70*10&amp;J$1,groupitems!$B:$D,3,FALSE)),"", VLOOKUP($C70*10&amp;J$1,groupitems!$B:$D,3,FALSE))</f>
        <v/>
      </c>
      <c r="K70" t="str">
        <f>IF( ISNA(VLOOKUP($C70*10&amp;K$1,groupitems!$B:$D,3,FALSE)),"", VLOOKUP($C70*10&amp;K$1,groupitems!$B:$D,3,FALSE))</f>
        <v/>
      </c>
      <c r="L70" t="str">
        <f>IF( ISNA(VLOOKUP($C70*10&amp;L$1,groupitems!$B:$D,3,FALSE)),"", VLOOKUP($C70*10&amp;L$1,groupitems!$B:$D,3,FALSE))</f>
        <v/>
      </c>
      <c r="M70" t="str">
        <f>IF( ISNA(VLOOKUP($C70*10&amp;M$1,groupitems!$B:$D,3,FALSE)),"", VLOOKUP($C70*10&amp;M$1,groupitems!$B:$D,3,FALSE))</f>
        <v/>
      </c>
      <c r="N70" t="str">
        <f>IF( ISNA(VLOOKUP($C70*10&amp;N$1,groupitems!$B:$D,3,FALSE)),"", VLOOKUP($C70*10&amp;N$1,groupitems!$B:$D,3,FALSE))</f>
        <v/>
      </c>
      <c r="O70" t="str">
        <f>IF( ISNA(VLOOKUP($C70*10&amp;O$1,groupitems!$B:$D,3,FALSE)),"", VLOOKUP($C70*10&amp;O$1,groupitems!$B:$D,3,FALSE))</f>
        <v/>
      </c>
      <c r="P70" t="str">
        <f>IF( ISNA(VLOOKUP($C70*10&amp;P$1,groupitems!$B:$D,3,FALSE)),"", VLOOKUP($C70*10&amp;P$1,groupitems!$B:$D,3,FALSE))</f>
        <v/>
      </c>
      <c r="Q70" t="str">
        <f>IF( ISNA(VLOOKUP($C70*10&amp;Q$1,groupitems!$B:$D,3,FALSE)),"", VLOOKUP($C70*10&amp;Q$1,groupitems!$B:$D,3,FALSE))</f>
        <v/>
      </c>
      <c r="R70" t="str">
        <f>IF( ISNA(VLOOKUP($C70*10&amp;R$1,groupitems!$B:$D,3,FALSE)),"", VLOOKUP($C70*10&amp;R$1,groupitems!$B:$D,3,FALSE))</f>
        <v/>
      </c>
      <c r="S70" t="str">
        <f>IF( ISNA(VLOOKUP($C70*10&amp;S$1,groupitems!$B:$D,3,FALSE)),"", VLOOKUP($C70*10&amp;S$1,groupitems!$B:$D,3,FALSE))</f>
        <v/>
      </c>
      <c r="T70">
        <v>0</v>
      </c>
      <c r="U70">
        <f>groupAttr!C70</f>
        <v>2</v>
      </c>
      <c r="V70">
        <f t="shared" si="7"/>
        <v>4</v>
      </c>
      <c r="W70" t="str">
        <f>groupAttr!B70</f>
        <v>特戒守护</v>
      </c>
      <c r="X70" t="str">
        <f t="shared" si="8"/>
        <v>麻痹戒指+3|护身戒指+3|复活戒指+3|魔道麻痹戒指+3|</v>
      </c>
      <c r="Y70" t="str">
        <f t="shared" si="9"/>
        <v>151/麻痹戒指+3|151/护身戒指+3|151/复活戒指+3|151/魔道麻痹戒指+3|</v>
      </c>
      <c r="Z70" t="str">
        <f t="shared" si="10"/>
        <v>麻痹戒指+3|护身戒指+3|复活戒指+3|魔道麻痹戒指+3</v>
      </c>
      <c r="AA70" t="str">
        <f t="shared" si="11"/>
        <v>151/麻痹戒指+3|151/护身戒指+3|151/复活戒指+3|151/魔道麻痹戒指+3</v>
      </c>
      <c r="AB70" t="str">
        <f xml:space="preserve"> CONCATENATE( " ",groupAttr!AS70,"|",groupAttr!AX70,"|",groupAttr!AV70,"|",groupAttr!BC70,"|",groupAttr!BB70,"|",groupAttr!BA70,"|",groupAttr!AW70,"|","0","|",groupAttr!AQ70,"|",groupAttr!AT70,"|",groupAttr!AU70,"|",groupAttr!BD70,"|",groupAttr!AY70,"|","0","|",groupAttr!BE70,"|",groupAttr!BJ70,"|",groupAttr!BF70,"|",groupAttr!BG70,"|",groupAttr!BH70,"|",groupAttr!BI70,"|",groupAttr!BK70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70" t="str">
        <f>groupAttr!D70&amp;"|" &amp;groupAttr!E70&amp;"|" &amp;groupAttr!H70&amp;"|" &amp;groupAttr!J70&amp;"|" &amp;groupAttr!L70&amp;"|" &amp;groupAttr!N70&amp;"|" &amp;groupAttr!P70&amp;"|" &amp;groupAttr!R70&amp;"|" &amp;groupAttr!S70&amp;"|" &amp;groupAttr!T70&amp;"|" &amp;groupAttr!U70&amp;"|" &amp;groupAttr!V70&amp;"|" &amp;groupAttr!F70&amp;"|" &amp;groupAttr!G70&amp;"|" &amp;groupAttr!I70&amp;"|" &amp;groupAttr!K70&amp;"|" &amp;groupAttr!M70&amp;"|" &amp;groupAttr!O70&amp;"|" &amp;groupAttr!Q70&amp;"|0|0|0|0|0|0|0|0|0|0|0|0|0|0|0|0|0|0|0|0|0"</f>
        <v>0|0|0|0|5|5|5|0|0|0|0|0|0|0|0|0|5|5|5|0|0|0|0|0|0|0|0|0|0|0|0|0|0|0|0|0|0|0|0|0</v>
      </c>
      <c r="AD70" t="str">
        <f>groupAttr!W70&amp;"|" &amp;groupAttr!X70&amp;"|" &amp;groupAttr!AA70&amp;"|" &amp;groupAttr!AC70&amp;"|" &amp;groupAttr!AE70&amp;"|" &amp;groupAttr!AG70&amp;"|" &amp;groupAttr!AI70&amp;"|" &amp;groupAttr!AK70&amp;"|" &amp;groupAttr!AL70&amp;"|" &amp;groupAttr!AM70&amp;"|" &amp;groupAttr!AN70&amp;"|" &amp;groupAttr!AO70&amp;"|" &amp;groupAttr!Y70&amp;"|" &amp;groupAttr!Z70&amp;"|" &amp;groupAttr!AB70&amp;"|" &amp;groupAttr!AD70&amp;"|" &amp;groupAttr!AF70&amp;"|" &amp;groupAttr!AH70&amp;"|" &amp;groupAttr!AJ70&amp;"|" &amp;(groupAttr!AP70 + 100)&amp;"|0|0|0|0|0|0|0|0|0|0|0|0|0|0|0|0|0|0|0|0|0"</f>
        <v>0|0|0|0|0|0|0|0|0|0|0|0|0|0|0|0|0|0|0|100|0|0|0|0|0|0|0|0|0|0|0|0|0|0|0|0|0|0|0|0|0</v>
      </c>
    </row>
    <row r="71" spans="1:30" x14ac:dyDescent="0.2">
      <c r="A71" t="str">
        <f t="shared" si="6"/>
        <v>70 2 特戒守护 麻痹戒指+4|护身戒指+4|复活戒指+4|魔道麻痹戒指+4  0|0|0|0|0|0|0|0|0|0|0|0|0|0|0|0|0|0|0|0|0|0|0|0|0|0|0|0|0|0|0|0|0|0|0|0|0|0|0|0 0|0|0|0|5|5|5|0|0|0|0|0|0|0|0|0|5|5|5|0|0|0|0|0|0|0|0|0|0|0|0|0|0|0|0|0|0|0|0|0 0|0|0|0|0|0|0|0|0|0|0|0|0|0|0|0|0|0|0|100|0|0|0|0|0|0|0|0|0|0|0|0|0|0|0|0|0|0|0|0|0</v>
      </c>
      <c r="B71">
        <v>70</v>
      </c>
      <c r="C71">
        <f>groupAttr!A71</f>
        <v>129</v>
      </c>
      <c r="D71" t="str">
        <f>IF( ISNA(VLOOKUP($C71*10&amp;D$1,groupitems!$B:$D,3,FALSE)),"", VLOOKUP($C71*10&amp;D$1,groupitems!$B:$D,3,FALSE))</f>
        <v>麻痹戒指+4</v>
      </c>
      <c r="E71" t="str">
        <f>IF( ISNA(VLOOKUP($C71*10&amp;E$1,groupitems!$B:$D,3,FALSE)),"", VLOOKUP($C71*10&amp;E$1,groupitems!$B:$D,3,FALSE))</f>
        <v>护身戒指+4</v>
      </c>
      <c r="F71" t="str">
        <f>IF( ISNA(VLOOKUP($C71*10&amp;F$1,groupitems!$B:$D,3,FALSE)),"", VLOOKUP($C71*10&amp;F$1,groupitems!$B:$D,3,FALSE))</f>
        <v>复活戒指+4</v>
      </c>
      <c r="G71" t="str">
        <f>IF( ISNA(VLOOKUP($C71*10&amp;G$1,groupitems!$B:$D,3,FALSE)),"", VLOOKUP($C71*10&amp;G$1,groupitems!$B:$D,3,FALSE))</f>
        <v>魔道麻痹戒指+4</v>
      </c>
      <c r="H71" t="str">
        <f>IF( ISNA(VLOOKUP($C71*10&amp;H$1,groupitems!$B:$D,3,FALSE)),"", VLOOKUP($C71*10&amp;H$1,groupitems!$B:$D,3,FALSE))</f>
        <v/>
      </c>
      <c r="I71" t="str">
        <f>IF( ISNA(VLOOKUP($C71*10&amp;I$1,groupitems!$B:$D,3,FALSE)),"", VLOOKUP($C71*10&amp;I$1,groupitems!$B:$D,3,FALSE))</f>
        <v/>
      </c>
      <c r="J71" t="str">
        <f>IF( ISNA(VLOOKUP($C71*10&amp;J$1,groupitems!$B:$D,3,FALSE)),"", VLOOKUP($C71*10&amp;J$1,groupitems!$B:$D,3,FALSE))</f>
        <v/>
      </c>
      <c r="K71" t="str">
        <f>IF( ISNA(VLOOKUP($C71*10&amp;K$1,groupitems!$B:$D,3,FALSE)),"", VLOOKUP($C71*10&amp;K$1,groupitems!$B:$D,3,FALSE))</f>
        <v/>
      </c>
      <c r="L71" t="str">
        <f>IF( ISNA(VLOOKUP($C71*10&amp;L$1,groupitems!$B:$D,3,FALSE)),"", VLOOKUP($C71*10&amp;L$1,groupitems!$B:$D,3,FALSE))</f>
        <v/>
      </c>
      <c r="M71" t="str">
        <f>IF( ISNA(VLOOKUP($C71*10&amp;M$1,groupitems!$B:$D,3,FALSE)),"", VLOOKUP($C71*10&amp;M$1,groupitems!$B:$D,3,FALSE))</f>
        <v/>
      </c>
      <c r="N71" t="str">
        <f>IF( ISNA(VLOOKUP($C71*10&amp;N$1,groupitems!$B:$D,3,FALSE)),"", VLOOKUP($C71*10&amp;N$1,groupitems!$B:$D,3,FALSE))</f>
        <v/>
      </c>
      <c r="O71" t="str">
        <f>IF( ISNA(VLOOKUP($C71*10&amp;O$1,groupitems!$B:$D,3,FALSE)),"", VLOOKUP($C71*10&amp;O$1,groupitems!$B:$D,3,FALSE))</f>
        <v/>
      </c>
      <c r="P71" t="str">
        <f>IF( ISNA(VLOOKUP($C71*10&amp;P$1,groupitems!$B:$D,3,FALSE)),"", VLOOKUP($C71*10&amp;P$1,groupitems!$B:$D,3,FALSE))</f>
        <v/>
      </c>
      <c r="Q71" t="str">
        <f>IF( ISNA(VLOOKUP($C71*10&amp;Q$1,groupitems!$B:$D,3,FALSE)),"", VLOOKUP($C71*10&amp;Q$1,groupitems!$B:$D,3,FALSE))</f>
        <v/>
      </c>
      <c r="R71" t="str">
        <f>IF( ISNA(VLOOKUP($C71*10&amp;R$1,groupitems!$B:$D,3,FALSE)),"", VLOOKUP($C71*10&amp;R$1,groupitems!$B:$D,3,FALSE))</f>
        <v/>
      </c>
      <c r="S71" t="str">
        <f>IF( ISNA(VLOOKUP($C71*10&amp;S$1,groupitems!$B:$D,3,FALSE)),"", VLOOKUP($C71*10&amp;S$1,groupitems!$B:$D,3,FALSE))</f>
        <v/>
      </c>
      <c r="T71">
        <v>0</v>
      </c>
      <c r="U71">
        <f>groupAttr!C71</f>
        <v>2</v>
      </c>
      <c r="V71">
        <f t="shared" si="7"/>
        <v>4</v>
      </c>
      <c r="W71" t="str">
        <f>groupAttr!B71</f>
        <v>特戒守护</v>
      </c>
      <c r="X71" t="str">
        <f t="shared" si="8"/>
        <v>麻痹戒指+4|护身戒指+4|复活戒指+4|魔道麻痹戒指+4|</v>
      </c>
      <c r="Y71" t="str">
        <f t="shared" si="9"/>
        <v>151/麻痹戒指+4|151/护身戒指+4|151/复活戒指+4|151/魔道麻痹戒指+4|</v>
      </c>
      <c r="Z71" t="str">
        <f t="shared" si="10"/>
        <v>麻痹戒指+4|护身戒指+4|复活戒指+4|魔道麻痹戒指+4</v>
      </c>
      <c r="AA71" t="str">
        <f t="shared" si="11"/>
        <v>151/麻痹戒指+4|151/护身戒指+4|151/复活戒指+4|151/魔道麻痹戒指+4</v>
      </c>
      <c r="AB71" t="str">
        <f xml:space="preserve"> CONCATENATE( " ",groupAttr!AS71,"|",groupAttr!AX71,"|",groupAttr!AV71,"|",groupAttr!BC71,"|",groupAttr!BB71,"|",groupAttr!BA71,"|",groupAttr!AW71,"|","0","|",groupAttr!AQ71,"|",groupAttr!AT71,"|",groupAttr!AU71,"|",groupAttr!BD71,"|",groupAttr!AY71,"|","0","|",groupAttr!BE71,"|",groupAttr!BJ71,"|",groupAttr!BF71,"|",groupAttr!BG71,"|",groupAttr!BH71,"|",groupAttr!BI71,"|",groupAttr!BK71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71" t="str">
        <f>groupAttr!D71&amp;"|" &amp;groupAttr!E71&amp;"|" &amp;groupAttr!H71&amp;"|" &amp;groupAttr!J71&amp;"|" &amp;groupAttr!L71&amp;"|" &amp;groupAttr!N71&amp;"|" &amp;groupAttr!P71&amp;"|" &amp;groupAttr!R71&amp;"|" &amp;groupAttr!S71&amp;"|" &amp;groupAttr!T71&amp;"|" &amp;groupAttr!U71&amp;"|" &amp;groupAttr!V71&amp;"|" &amp;groupAttr!F71&amp;"|" &amp;groupAttr!G71&amp;"|" &amp;groupAttr!I71&amp;"|" &amp;groupAttr!K71&amp;"|" &amp;groupAttr!M71&amp;"|" &amp;groupAttr!O71&amp;"|" &amp;groupAttr!Q71&amp;"|0|0|0|0|0|0|0|0|0|0|0|0|0|0|0|0|0|0|0|0|0"</f>
        <v>0|0|0|0|5|5|5|0|0|0|0|0|0|0|0|0|5|5|5|0|0|0|0|0|0|0|0|0|0|0|0|0|0|0|0|0|0|0|0|0</v>
      </c>
      <c r="AD71" t="str">
        <f>groupAttr!W71&amp;"|" &amp;groupAttr!X71&amp;"|" &amp;groupAttr!AA71&amp;"|" &amp;groupAttr!AC71&amp;"|" &amp;groupAttr!AE71&amp;"|" &amp;groupAttr!AG71&amp;"|" &amp;groupAttr!AI71&amp;"|" &amp;groupAttr!AK71&amp;"|" &amp;groupAttr!AL71&amp;"|" &amp;groupAttr!AM71&amp;"|" &amp;groupAttr!AN71&amp;"|" &amp;groupAttr!AO71&amp;"|" &amp;groupAttr!Y71&amp;"|" &amp;groupAttr!Z71&amp;"|" &amp;groupAttr!AB71&amp;"|" &amp;groupAttr!AD71&amp;"|" &amp;groupAttr!AF71&amp;"|" &amp;groupAttr!AH71&amp;"|" &amp;groupAttr!AJ71&amp;"|" &amp;(groupAttr!AP71 + 100)&amp;"|0|0|0|0|0|0|0|0|0|0|0|0|0|0|0|0|0|0|0|0|0"</f>
        <v>0|0|0|0|0|0|0|0|0|0|0|0|0|0|0|0|0|0|0|100|0|0|0|0|0|0|0|0|0|0|0|0|0|0|0|0|0|0|0|0|0</v>
      </c>
    </row>
    <row r="72" spans="1:30" x14ac:dyDescent="0.2">
      <c r="A72" t="str">
        <f t="shared" si="6"/>
        <v>71 2 特戒守护 麻痹戒指+5|护身戒指+5|复活戒指+5|魔道麻痹戒指+5  0|0|0|0|0|0|0|0|0|0|0|0|0|0|0|0|0|0|0|0|0|0|0|0|0|0|0|0|0|0|0|0|0|0|0|0|0|0|0|0 0|0|0|0|5|5|5|0|0|0|0|0|0|0|0|0|5|5|5|0|0|0|0|0|0|0|0|0|0|0|0|0|0|0|0|0|0|0|0|0 0|0|0|0|0|0|0|0|0|0|0|0|0|0|0|0|0|0|0|100|0|0|0|0|0|0|0|0|0|0|0|0|0|0|0|0|0|0|0|0|0</v>
      </c>
      <c r="B72">
        <v>71</v>
      </c>
      <c r="C72">
        <f>groupAttr!A72</f>
        <v>130</v>
      </c>
      <c r="D72" t="str">
        <f>IF( ISNA(VLOOKUP($C72*10&amp;D$1,groupitems!$B:$D,3,FALSE)),"", VLOOKUP($C72*10&amp;D$1,groupitems!$B:$D,3,FALSE))</f>
        <v>麻痹戒指+5</v>
      </c>
      <c r="E72" t="str">
        <f>IF( ISNA(VLOOKUP($C72*10&amp;E$1,groupitems!$B:$D,3,FALSE)),"", VLOOKUP($C72*10&amp;E$1,groupitems!$B:$D,3,FALSE))</f>
        <v>护身戒指+5</v>
      </c>
      <c r="F72" t="str">
        <f>IF( ISNA(VLOOKUP($C72*10&amp;F$1,groupitems!$B:$D,3,FALSE)),"", VLOOKUP($C72*10&amp;F$1,groupitems!$B:$D,3,FALSE))</f>
        <v>复活戒指+5</v>
      </c>
      <c r="G72" t="str">
        <f>IF( ISNA(VLOOKUP($C72*10&amp;G$1,groupitems!$B:$D,3,FALSE)),"", VLOOKUP($C72*10&amp;G$1,groupitems!$B:$D,3,FALSE))</f>
        <v>魔道麻痹戒指+5</v>
      </c>
      <c r="H72" t="str">
        <f>IF( ISNA(VLOOKUP($C72*10&amp;H$1,groupitems!$B:$D,3,FALSE)),"", VLOOKUP($C72*10&amp;H$1,groupitems!$B:$D,3,FALSE))</f>
        <v/>
      </c>
      <c r="I72" t="str">
        <f>IF( ISNA(VLOOKUP($C72*10&amp;I$1,groupitems!$B:$D,3,FALSE)),"", VLOOKUP($C72*10&amp;I$1,groupitems!$B:$D,3,FALSE))</f>
        <v/>
      </c>
      <c r="J72" t="str">
        <f>IF( ISNA(VLOOKUP($C72*10&amp;J$1,groupitems!$B:$D,3,FALSE)),"", VLOOKUP($C72*10&amp;J$1,groupitems!$B:$D,3,FALSE))</f>
        <v/>
      </c>
      <c r="K72" t="str">
        <f>IF( ISNA(VLOOKUP($C72*10&amp;K$1,groupitems!$B:$D,3,FALSE)),"", VLOOKUP($C72*10&amp;K$1,groupitems!$B:$D,3,FALSE))</f>
        <v/>
      </c>
      <c r="L72" t="str">
        <f>IF( ISNA(VLOOKUP($C72*10&amp;L$1,groupitems!$B:$D,3,FALSE)),"", VLOOKUP($C72*10&amp;L$1,groupitems!$B:$D,3,FALSE))</f>
        <v/>
      </c>
      <c r="M72" t="str">
        <f>IF( ISNA(VLOOKUP($C72*10&amp;M$1,groupitems!$B:$D,3,FALSE)),"", VLOOKUP($C72*10&amp;M$1,groupitems!$B:$D,3,FALSE))</f>
        <v/>
      </c>
      <c r="N72" t="str">
        <f>IF( ISNA(VLOOKUP($C72*10&amp;N$1,groupitems!$B:$D,3,FALSE)),"", VLOOKUP($C72*10&amp;N$1,groupitems!$B:$D,3,FALSE))</f>
        <v/>
      </c>
      <c r="O72" t="str">
        <f>IF( ISNA(VLOOKUP($C72*10&amp;O$1,groupitems!$B:$D,3,FALSE)),"", VLOOKUP($C72*10&amp;O$1,groupitems!$B:$D,3,FALSE))</f>
        <v/>
      </c>
      <c r="P72" t="str">
        <f>IF( ISNA(VLOOKUP($C72*10&amp;P$1,groupitems!$B:$D,3,FALSE)),"", VLOOKUP($C72*10&amp;P$1,groupitems!$B:$D,3,FALSE))</f>
        <v/>
      </c>
      <c r="Q72" t="str">
        <f>IF( ISNA(VLOOKUP($C72*10&amp;Q$1,groupitems!$B:$D,3,FALSE)),"", VLOOKUP($C72*10&amp;Q$1,groupitems!$B:$D,3,FALSE))</f>
        <v/>
      </c>
      <c r="R72" t="str">
        <f>IF( ISNA(VLOOKUP($C72*10&amp;R$1,groupitems!$B:$D,3,FALSE)),"", VLOOKUP($C72*10&amp;R$1,groupitems!$B:$D,3,FALSE))</f>
        <v/>
      </c>
      <c r="S72" t="str">
        <f>IF( ISNA(VLOOKUP($C72*10&amp;S$1,groupitems!$B:$D,3,FALSE)),"", VLOOKUP($C72*10&amp;S$1,groupitems!$B:$D,3,FALSE))</f>
        <v/>
      </c>
      <c r="T72">
        <v>0</v>
      </c>
      <c r="U72">
        <f>groupAttr!C72</f>
        <v>2</v>
      </c>
      <c r="V72">
        <f t="shared" si="7"/>
        <v>4</v>
      </c>
      <c r="W72" t="str">
        <f>groupAttr!B72</f>
        <v>特戒守护</v>
      </c>
      <c r="X72" t="str">
        <f t="shared" si="8"/>
        <v>麻痹戒指+5|护身戒指+5|复活戒指+5|魔道麻痹戒指+5|</v>
      </c>
      <c r="Y72" t="str">
        <f t="shared" si="9"/>
        <v>151/麻痹戒指+5|151/护身戒指+5|151/复活戒指+5|151/魔道麻痹戒指+5|</v>
      </c>
      <c r="Z72" t="str">
        <f t="shared" si="10"/>
        <v>麻痹戒指+5|护身戒指+5|复活戒指+5|魔道麻痹戒指+5</v>
      </c>
      <c r="AA72" t="str">
        <f t="shared" si="11"/>
        <v>151/麻痹戒指+5|151/护身戒指+5|151/复活戒指+5|151/魔道麻痹戒指+5</v>
      </c>
      <c r="AB72" t="str">
        <f xml:space="preserve"> CONCATENATE( " ",groupAttr!AS72,"|",groupAttr!AX72,"|",groupAttr!AV72,"|",groupAttr!BC72,"|",groupAttr!BB72,"|",groupAttr!BA72,"|",groupAttr!AW72,"|","0","|",groupAttr!AQ72,"|",groupAttr!AT72,"|",groupAttr!AU72,"|",groupAttr!BD72,"|",groupAttr!AY72,"|","0","|",groupAttr!BE72,"|",groupAttr!BJ72,"|",groupAttr!BF72,"|",groupAttr!BG72,"|",groupAttr!BH72,"|",groupAttr!BI72,"|",groupAttr!BK72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72" t="str">
        <f>groupAttr!D72&amp;"|" &amp;groupAttr!E72&amp;"|" &amp;groupAttr!H72&amp;"|" &amp;groupAttr!J72&amp;"|" &amp;groupAttr!L72&amp;"|" &amp;groupAttr!N72&amp;"|" &amp;groupAttr!P72&amp;"|" &amp;groupAttr!R72&amp;"|" &amp;groupAttr!S72&amp;"|" &amp;groupAttr!T72&amp;"|" &amp;groupAttr!U72&amp;"|" &amp;groupAttr!V72&amp;"|" &amp;groupAttr!F72&amp;"|" &amp;groupAttr!G72&amp;"|" &amp;groupAttr!I72&amp;"|" &amp;groupAttr!K72&amp;"|" &amp;groupAttr!M72&amp;"|" &amp;groupAttr!O72&amp;"|" &amp;groupAttr!Q72&amp;"|0|0|0|0|0|0|0|0|0|0|0|0|0|0|0|0|0|0|0|0|0"</f>
        <v>0|0|0|0|5|5|5|0|0|0|0|0|0|0|0|0|5|5|5|0|0|0|0|0|0|0|0|0|0|0|0|0|0|0|0|0|0|0|0|0</v>
      </c>
      <c r="AD72" t="str">
        <f>groupAttr!W72&amp;"|" &amp;groupAttr!X72&amp;"|" &amp;groupAttr!AA72&amp;"|" &amp;groupAttr!AC72&amp;"|" &amp;groupAttr!AE72&amp;"|" &amp;groupAttr!AG72&amp;"|" &amp;groupAttr!AI72&amp;"|" &amp;groupAttr!AK72&amp;"|" &amp;groupAttr!AL72&amp;"|" &amp;groupAttr!AM72&amp;"|" &amp;groupAttr!AN72&amp;"|" &amp;groupAttr!AO72&amp;"|" &amp;groupAttr!Y72&amp;"|" &amp;groupAttr!Z72&amp;"|" &amp;groupAttr!AB72&amp;"|" &amp;groupAttr!AD72&amp;"|" &amp;groupAttr!AF72&amp;"|" &amp;groupAttr!AH72&amp;"|" &amp;groupAttr!AJ72&amp;"|" &amp;(groupAttr!AP72 + 100)&amp;"|0|0|0|0|0|0|0|0|0|0|0|0|0|0|0|0|0|0|0|0|0"</f>
        <v>0|0|0|0|0|0|0|0|0|0|0|0|0|0|0|0|0|0|0|100|0|0|0|0|0|0|0|0|0|0|0|0|0|0|0|0|0|0|0|0|0</v>
      </c>
    </row>
    <row r="73" spans="1:30" x14ac:dyDescent="0.2">
      <c r="A73" t="str">
        <f t="shared" si="6"/>
        <v>72 2 特戒守护 麻痹戒指+6|护身戒指+6|复活戒指+6|魔道麻痹戒指+6  0|0|0|0|0|0|0|0|0|0|0|0|0|0|0|0|0|0|0|0|0|0|0|0|0|0|0|0|0|0|0|0|0|0|0|0|0|0|0|0 0|0|0|0|6|6|6|0|0|0|0|0|0|0|0|0|6|6|6|0|0|0|0|0|0|0|0|0|0|0|0|0|0|0|0|0|0|0|0|0 0|0|0|0|0|0|0|0|0|0|0|0|0|0|0|0|0|0|0|100|0|0|0|0|0|0|0|0|0|0|0|0|0|0|0|0|0|0|0|0|0</v>
      </c>
      <c r="B73">
        <v>72</v>
      </c>
      <c r="C73">
        <f>groupAttr!A73</f>
        <v>131</v>
      </c>
      <c r="D73" t="str">
        <f>IF( ISNA(VLOOKUP($C73*10&amp;D$1,groupitems!$B:$D,3,FALSE)),"", VLOOKUP($C73*10&amp;D$1,groupitems!$B:$D,3,FALSE))</f>
        <v>麻痹戒指+6</v>
      </c>
      <c r="E73" t="str">
        <f>IF( ISNA(VLOOKUP($C73*10&amp;E$1,groupitems!$B:$D,3,FALSE)),"", VLOOKUP($C73*10&amp;E$1,groupitems!$B:$D,3,FALSE))</f>
        <v>护身戒指+6</v>
      </c>
      <c r="F73" t="str">
        <f>IF( ISNA(VLOOKUP($C73*10&amp;F$1,groupitems!$B:$D,3,FALSE)),"", VLOOKUP($C73*10&amp;F$1,groupitems!$B:$D,3,FALSE))</f>
        <v>复活戒指+6</v>
      </c>
      <c r="G73" t="str">
        <f>IF( ISNA(VLOOKUP($C73*10&amp;G$1,groupitems!$B:$D,3,FALSE)),"", VLOOKUP($C73*10&amp;G$1,groupitems!$B:$D,3,FALSE))</f>
        <v>魔道麻痹戒指+6</v>
      </c>
      <c r="H73" t="str">
        <f>IF( ISNA(VLOOKUP($C73*10&amp;H$1,groupitems!$B:$D,3,FALSE)),"", VLOOKUP($C73*10&amp;H$1,groupitems!$B:$D,3,FALSE))</f>
        <v/>
      </c>
      <c r="I73" t="str">
        <f>IF( ISNA(VLOOKUP($C73*10&amp;I$1,groupitems!$B:$D,3,FALSE)),"", VLOOKUP($C73*10&amp;I$1,groupitems!$B:$D,3,FALSE))</f>
        <v/>
      </c>
      <c r="J73" t="str">
        <f>IF( ISNA(VLOOKUP($C73*10&amp;J$1,groupitems!$B:$D,3,FALSE)),"", VLOOKUP($C73*10&amp;J$1,groupitems!$B:$D,3,FALSE))</f>
        <v/>
      </c>
      <c r="K73" t="str">
        <f>IF( ISNA(VLOOKUP($C73*10&amp;K$1,groupitems!$B:$D,3,FALSE)),"", VLOOKUP($C73*10&amp;K$1,groupitems!$B:$D,3,FALSE))</f>
        <v/>
      </c>
      <c r="L73" t="str">
        <f>IF( ISNA(VLOOKUP($C73*10&amp;L$1,groupitems!$B:$D,3,FALSE)),"", VLOOKUP($C73*10&amp;L$1,groupitems!$B:$D,3,FALSE))</f>
        <v/>
      </c>
      <c r="M73" t="str">
        <f>IF( ISNA(VLOOKUP($C73*10&amp;M$1,groupitems!$B:$D,3,FALSE)),"", VLOOKUP($C73*10&amp;M$1,groupitems!$B:$D,3,FALSE))</f>
        <v/>
      </c>
      <c r="N73" t="str">
        <f>IF( ISNA(VLOOKUP($C73*10&amp;N$1,groupitems!$B:$D,3,FALSE)),"", VLOOKUP($C73*10&amp;N$1,groupitems!$B:$D,3,FALSE))</f>
        <v/>
      </c>
      <c r="O73" t="str">
        <f>IF( ISNA(VLOOKUP($C73*10&amp;O$1,groupitems!$B:$D,3,FALSE)),"", VLOOKUP($C73*10&amp;O$1,groupitems!$B:$D,3,FALSE))</f>
        <v/>
      </c>
      <c r="P73" t="str">
        <f>IF( ISNA(VLOOKUP($C73*10&amp;P$1,groupitems!$B:$D,3,FALSE)),"", VLOOKUP($C73*10&amp;P$1,groupitems!$B:$D,3,FALSE))</f>
        <v/>
      </c>
      <c r="Q73" t="str">
        <f>IF( ISNA(VLOOKUP($C73*10&amp;Q$1,groupitems!$B:$D,3,FALSE)),"", VLOOKUP($C73*10&amp;Q$1,groupitems!$B:$D,3,FALSE))</f>
        <v/>
      </c>
      <c r="R73" t="str">
        <f>IF( ISNA(VLOOKUP($C73*10&amp;R$1,groupitems!$B:$D,3,FALSE)),"", VLOOKUP($C73*10&amp;R$1,groupitems!$B:$D,3,FALSE))</f>
        <v/>
      </c>
      <c r="S73" t="str">
        <f>IF( ISNA(VLOOKUP($C73*10&amp;S$1,groupitems!$B:$D,3,FALSE)),"", VLOOKUP($C73*10&amp;S$1,groupitems!$B:$D,3,FALSE))</f>
        <v/>
      </c>
      <c r="T73">
        <v>0</v>
      </c>
      <c r="U73">
        <f>groupAttr!C73</f>
        <v>2</v>
      </c>
      <c r="V73">
        <f t="shared" si="7"/>
        <v>4</v>
      </c>
      <c r="W73" t="str">
        <f>groupAttr!B73</f>
        <v>特戒守护</v>
      </c>
      <c r="X73" t="str">
        <f t="shared" si="8"/>
        <v>麻痹戒指+6|护身戒指+6|复活戒指+6|魔道麻痹戒指+6|</v>
      </c>
      <c r="Y73" t="str">
        <f t="shared" si="9"/>
        <v>151/麻痹戒指+6|151/护身戒指+6|151/复活戒指+6|151/魔道麻痹戒指+6|</v>
      </c>
      <c r="Z73" t="str">
        <f t="shared" si="10"/>
        <v>麻痹戒指+6|护身戒指+6|复活戒指+6|魔道麻痹戒指+6</v>
      </c>
      <c r="AA73" t="str">
        <f t="shared" si="11"/>
        <v>151/麻痹戒指+6|151/护身戒指+6|151/复活戒指+6|151/魔道麻痹戒指+6</v>
      </c>
      <c r="AB73" t="str">
        <f xml:space="preserve"> CONCATENATE( " ",groupAttr!AS73,"|",groupAttr!AX73,"|",groupAttr!AV73,"|",groupAttr!BC73,"|",groupAttr!BB73,"|",groupAttr!BA73,"|",groupAttr!AW73,"|","0","|",groupAttr!AQ73,"|",groupAttr!AT73,"|",groupAttr!AU73,"|",groupAttr!BD73,"|",groupAttr!AY73,"|","0","|",groupAttr!BE73,"|",groupAttr!BJ73,"|",groupAttr!BF73,"|",groupAttr!BG73,"|",groupAttr!BH73,"|",groupAttr!BI73,"|",groupAttr!BK73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73" t="str">
        <f>groupAttr!D73&amp;"|" &amp;groupAttr!E73&amp;"|" &amp;groupAttr!H73&amp;"|" &amp;groupAttr!J73&amp;"|" &amp;groupAttr!L73&amp;"|" &amp;groupAttr!N73&amp;"|" &amp;groupAttr!P73&amp;"|" &amp;groupAttr!R73&amp;"|" &amp;groupAttr!S73&amp;"|" &amp;groupAttr!T73&amp;"|" &amp;groupAttr!U73&amp;"|" &amp;groupAttr!V73&amp;"|" &amp;groupAttr!F73&amp;"|" &amp;groupAttr!G73&amp;"|" &amp;groupAttr!I73&amp;"|" &amp;groupAttr!K73&amp;"|" &amp;groupAttr!M73&amp;"|" &amp;groupAttr!O73&amp;"|" &amp;groupAttr!Q73&amp;"|0|0|0|0|0|0|0|0|0|0|0|0|0|0|0|0|0|0|0|0|0"</f>
        <v>0|0|0|0|6|6|6|0|0|0|0|0|0|0|0|0|6|6|6|0|0|0|0|0|0|0|0|0|0|0|0|0|0|0|0|0|0|0|0|0</v>
      </c>
      <c r="AD73" t="str">
        <f>groupAttr!W73&amp;"|" &amp;groupAttr!X73&amp;"|" &amp;groupAttr!AA73&amp;"|" &amp;groupAttr!AC73&amp;"|" &amp;groupAttr!AE73&amp;"|" &amp;groupAttr!AG73&amp;"|" &amp;groupAttr!AI73&amp;"|" &amp;groupAttr!AK73&amp;"|" &amp;groupAttr!AL73&amp;"|" &amp;groupAttr!AM73&amp;"|" &amp;groupAttr!AN73&amp;"|" &amp;groupAttr!AO73&amp;"|" &amp;groupAttr!Y73&amp;"|" &amp;groupAttr!Z73&amp;"|" &amp;groupAttr!AB73&amp;"|" &amp;groupAttr!AD73&amp;"|" &amp;groupAttr!AF73&amp;"|" &amp;groupAttr!AH73&amp;"|" &amp;groupAttr!AJ73&amp;"|" &amp;(groupAttr!AP73 + 100)&amp;"|0|0|0|0|0|0|0|0|0|0|0|0|0|0|0|0|0|0|0|0|0"</f>
        <v>0|0|0|0|0|0|0|0|0|0|0|0|0|0|0|0|0|0|0|100|0|0|0|0|0|0|0|0|0|0|0|0|0|0|0|0|0|0|0|0|0</v>
      </c>
    </row>
    <row r="74" spans="1:30" x14ac:dyDescent="0.2">
      <c r="A74" t="str">
        <f t="shared" si="6"/>
        <v>73 2 特戒守护 麻痹戒指+7|护身戒指+7|复活戒指+7|魔道麻痹戒指+7  0|0|0|0|0|0|0|0|0|0|0|0|0|0|0|0|0|0|0|0|0|0|0|0|0|0|0|0|0|0|0|0|0|0|0|0|0|0|0|0 0|0|0|0|6|6|6|0|0|0|0|0|0|0|0|0|6|6|6|0|0|0|0|0|0|0|0|0|0|0|0|0|0|0|0|0|0|0|0|0 0|0|0|0|0|0|0|0|0|0|0|0|0|0|0|0|0|0|0|100|0|0|0|0|0|0|0|0|0|0|0|0|0|0|0|0|0|0|0|0|0</v>
      </c>
      <c r="B74">
        <v>73</v>
      </c>
      <c r="C74">
        <f>groupAttr!A74</f>
        <v>132</v>
      </c>
      <c r="D74" t="str">
        <f>IF( ISNA(VLOOKUP($C74*10&amp;D$1,groupitems!$B:$D,3,FALSE)),"", VLOOKUP($C74*10&amp;D$1,groupitems!$B:$D,3,FALSE))</f>
        <v>麻痹戒指+7</v>
      </c>
      <c r="E74" t="str">
        <f>IF( ISNA(VLOOKUP($C74*10&amp;E$1,groupitems!$B:$D,3,FALSE)),"", VLOOKUP($C74*10&amp;E$1,groupitems!$B:$D,3,FALSE))</f>
        <v>护身戒指+7</v>
      </c>
      <c r="F74" t="str">
        <f>IF( ISNA(VLOOKUP($C74*10&amp;F$1,groupitems!$B:$D,3,FALSE)),"", VLOOKUP($C74*10&amp;F$1,groupitems!$B:$D,3,FALSE))</f>
        <v>复活戒指+7</v>
      </c>
      <c r="G74" t="str">
        <f>IF( ISNA(VLOOKUP($C74*10&amp;G$1,groupitems!$B:$D,3,FALSE)),"", VLOOKUP($C74*10&amp;G$1,groupitems!$B:$D,3,FALSE))</f>
        <v>魔道麻痹戒指+7</v>
      </c>
      <c r="H74" t="str">
        <f>IF( ISNA(VLOOKUP($C74*10&amp;H$1,groupitems!$B:$D,3,FALSE)),"", VLOOKUP($C74*10&amp;H$1,groupitems!$B:$D,3,FALSE))</f>
        <v/>
      </c>
      <c r="I74" t="str">
        <f>IF( ISNA(VLOOKUP($C74*10&amp;I$1,groupitems!$B:$D,3,FALSE)),"", VLOOKUP($C74*10&amp;I$1,groupitems!$B:$D,3,FALSE))</f>
        <v/>
      </c>
      <c r="J74" t="str">
        <f>IF( ISNA(VLOOKUP($C74*10&amp;J$1,groupitems!$B:$D,3,FALSE)),"", VLOOKUP($C74*10&amp;J$1,groupitems!$B:$D,3,FALSE))</f>
        <v/>
      </c>
      <c r="K74" t="str">
        <f>IF( ISNA(VLOOKUP($C74*10&amp;K$1,groupitems!$B:$D,3,FALSE)),"", VLOOKUP($C74*10&amp;K$1,groupitems!$B:$D,3,FALSE))</f>
        <v/>
      </c>
      <c r="L74" t="str">
        <f>IF( ISNA(VLOOKUP($C74*10&amp;L$1,groupitems!$B:$D,3,FALSE)),"", VLOOKUP($C74*10&amp;L$1,groupitems!$B:$D,3,FALSE))</f>
        <v/>
      </c>
      <c r="M74" t="str">
        <f>IF( ISNA(VLOOKUP($C74*10&amp;M$1,groupitems!$B:$D,3,FALSE)),"", VLOOKUP($C74*10&amp;M$1,groupitems!$B:$D,3,FALSE))</f>
        <v/>
      </c>
      <c r="N74" t="str">
        <f>IF( ISNA(VLOOKUP($C74*10&amp;N$1,groupitems!$B:$D,3,FALSE)),"", VLOOKUP($C74*10&amp;N$1,groupitems!$B:$D,3,FALSE))</f>
        <v/>
      </c>
      <c r="O74" t="str">
        <f>IF( ISNA(VLOOKUP($C74*10&amp;O$1,groupitems!$B:$D,3,FALSE)),"", VLOOKUP($C74*10&amp;O$1,groupitems!$B:$D,3,FALSE))</f>
        <v/>
      </c>
      <c r="P74" t="str">
        <f>IF( ISNA(VLOOKUP($C74*10&amp;P$1,groupitems!$B:$D,3,FALSE)),"", VLOOKUP($C74*10&amp;P$1,groupitems!$B:$D,3,FALSE))</f>
        <v/>
      </c>
      <c r="Q74" t="str">
        <f>IF( ISNA(VLOOKUP($C74*10&amp;Q$1,groupitems!$B:$D,3,FALSE)),"", VLOOKUP($C74*10&amp;Q$1,groupitems!$B:$D,3,FALSE))</f>
        <v/>
      </c>
      <c r="R74" t="str">
        <f>IF( ISNA(VLOOKUP($C74*10&amp;R$1,groupitems!$B:$D,3,FALSE)),"", VLOOKUP($C74*10&amp;R$1,groupitems!$B:$D,3,FALSE))</f>
        <v/>
      </c>
      <c r="S74" t="str">
        <f>IF( ISNA(VLOOKUP($C74*10&amp;S$1,groupitems!$B:$D,3,FALSE)),"", VLOOKUP($C74*10&amp;S$1,groupitems!$B:$D,3,FALSE))</f>
        <v/>
      </c>
      <c r="T74">
        <v>0</v>
      </c>
      <c r="U74">
        <f>groupAttr!C74</f>
        <v>2</v>
      </c>
      <c r="V74">
        <f t="shared" si="7"/>
        <v>4</v>
      </c>
      <c r="W74" t="str">
        <f>groupAttr!B74</f>
        <v>特戒守护</v>
      </c>
      <c r="X74" t="str">
        <f t="shared" si="8"/>
        <v>麻痹戒指+7|护身戒指+7|复活戒指+7|魔道麻痹戒指+7|</v>
      </c>
      <c r="Y74" t="str">
        <f t="shared" si="9"/>
        <v>151/麻痹戒指+7|151/护身戒指+7|151/复活戒指+7|151/魔道麻痹戒指+7|</v>
      </c>
      <c r="Z74" t="str">
        <f t="shared" si="10"/>
        <v>麻痹戒指+7|护身戒指+7|复活戒指+7|魔道麻痹戒指+7</v>
      </c>
      <c r="AA74" t="str">
        <f t="shared" si="11"/>
        <v>151/麻痹戒指+7|151/护身戒指+7|151/复活戒指+7|151/魔道麻痹戒指+7</v>
      </c>
      <c r="AB74" t="str">
        <f xml:space="preserve"> CONCATENATE( " ",groupAttr!AS74,"|",groupAttr!AX74,"|",groupAttr!AV74,"|",groupAttr!BC74,"|",groupAttr!BB74,"|",groupAttr!BA74,"|",groupAttr!AW74,"|","0","|",groupAttr!AQ74,"|",groupAttr!AT74,"|",groupAttr!AU74,"|",groupAttr!BD74,"|",groupAttr!AY74,"|","0","|",groupAttr!BE74,"|",groupAttr!BJ74,"|",groupAttr!BF74,"|",groupAttr!BG74,"|",groupAttr!BH74,"|",groupAttr!BI74,"|",groupAttr!BK74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74" t="str">
        <f>groupAttr!D74&amp;"|" &amp;groupAttr!E74&amp;"|" &amp;groupAttr!H74&amp;"|" &amp;groupAttr!J74&amp;"|" &amp;groupAttr!L74&amp;"|" &amp;groupAttr!N74&amp;"|" &amp;groupAttr!P74&amp;"|" &amp;groupAttr!R74&amp;"|" &amp;groupAttr!S74&amp;"|" &amp;groupAttr!T74&amp;"|" &amp;groupAttr!U74&amp;"|" &amp;groupAttr!V74&amp;"|" &amp;groupAttr!F74&amp;"|" &amp;groupAttr!G74&amp;"|" &amp;groupAttr!I74&amp;"|" &amp;groupAttr!K74&amp;"|" &amp;groupAttr!M74&amp;"|" &amp;groupAttr!O74&amp;"|" &amp;groupAttr!Q74&amp;"|0|0|0|0|0|0|0|0|0|0|0|0|0|0|0|0|0|0|0|0|0"</f>
        <v>0|0|0|0|6|6|6|0|0|0|0|0|0|0|0|0|6|6|6|0|0|0|0|0|0|0|0|0|0|0|0|0|0|0|0|0|0|0|0|0</v>
      </c>
      <c r="AD74" t="str">
        <f>groupAttr!W74&amp;"|" &amp;groupAttr!X74&amp;"|" &amp;groupAttr!AA74&amp;"|" &amp;groupAttr!AC74&amp;"|" &amp;groupAttr!AE74&amp;"|" &amp;groupAttr!AG74&amp;"|" &amp;groupAttr!AI74&amp;"|" &amp;groupAttr!AK74&amp;"|" &amp;groupAttr!AL74&amp;"|" &amp;groupAttr!AM74&amp;"|" &amp;groupAttr!AN74&amp;"|" &amp;groupAttr!AO74&amp;"|" &amp;groupAttr!Y74&amp;"|" &amp;groupAttr!Z74&amp;"|" &amp;groupAttr!AB74&amp;"|" &amp;groupAttr!AD74&amp;"|" &amp;groupAttr!AF74&amp;"|" &amp;groupAttr!AH74&amp;"|" &amp;groupAttr!AJ74&amp;"|" &amp;(groupAttr!AP74 + 100)&amp;"|0|0|0|0|0|0|0|0|0|0|0|0|0|0|0|0|0|0|0|0|0"</f>
        <v>0|0|0|0|0|0|0|0|0|0|0|0|0|0|0|0|0|0|0|100|0|0|0|0|0|0|0|0|0|0|0|0|0|0|0|0|0|0|0|0|0</v>
      </c>
    </row>
    <row r="75" spans="1:30" x14ac:dyDescent="0.2">
      <c r="A75" t="str">
        <f t="shared" si="6"/>
        <v>74 2 特戒守护 麻痹戒指+8|护身戒指+8|复活戒指+8|魔道麻痹戒指+8  0|0|0|0|0|0|0|0|0|0|0|0|0|0|0|0|0|0|0|0|0|0|0|0|0|0|0|0|0|0|0|0|0|0|0|0|0|0|0|0 0|0|0|0|6|6|6|0|0|0|0|0|0|0|0|0|6|6|6|0|0|0|0|0|0|0|0|0|0|0|0|0|0|0|0|0|0|0|0|0 0|0|0|0|0|0|0|0|0|0|0|0|0|0|0|0|0|0|0|100|0|0|0|0|0|0|0|0|0|0|0|0|0|0|0|0|0|0|0|0|0</v>
      </c>
      <c r="B75">
        <v>74</v>
      </c>
      <c r="C75">
        <f>groupAttr!A75</f>
        <v>133</v>
      </c>
      <c r="D75" t="str">
        <f>IF( ISNA(VLOOKUP($C75*10&amp;D$1,groupitems!$B:$D,3,FALSE)),"", VLOOKUP($C75*10&amp;D$1,groupitems!$B:$D,3,FALSE))</f>
        <v>麻痹戒指+8</v>
      </c>
      <c r="E75" t="str">
        <f>IF( ISNA(VLOOKUP($C75*10&amp;E$1,groupitems!$B:$D,3,FALSE)),"", VLOOKUP($C75*10&amp;E$1,groupitems!$B:$D,3,FALSE))</f>
        <v>护身戒指+8</v>
      </c>
      <c r="F75" t="str">
        <f>IF( ISNA(VLOOKUP($C75*10&amp;F$1,groupitems!$B:$D,3,FALSE)),"", VLOOKUP($C75*10&amp;F$1,groupitems!$B:$D,3,FALSE))</f>
        <v>复活戒指+8</v>
      </c>
      <c r="G75" t="str">
        <f>IF( ISNA(VLOOKUP($C75*10&amp;G$1,groupitems!$B:$D,3,FALSE)),"", VLOOKUP($C75*10&amp;G$1,groupitems!$B:$D,3,FALSE))</f>
        <v>魔道麻痹戒指+8</v>
      </c>
      <c r="H75" t="str">
        <f>IF( ISNA(VLOOKUP($C75*10&amp;H$1,groupitems!$B:$D,3,FALSE)),"", VLOOKUP($C75*10&amp;H$1,groupitems!$B:$D,3,FALSE))</f>
        <v/>
      </c>
      <c r="I75" t="str">
        <f>IF( ISNA(VLOOKUP($C75*10&amp;I$1,groupitems!$B:$D,3,FALSE)),"", VLOOKUP($C75*10&amp;I$1,groupitems!$B:$D,3,FALSE))</f>
        <v/>
      </c>
      <c r="J75" t="str">
        <f>IF( ISNA(VLOOKUP($C75*10&amp;J$1,groupitems!$B:$D,3,FALSE)),"", VLOOKUP($C75*10&amp;J$1,groupitems!$B:$D,3,FALSE))</f>
        <v/>
      </c>
      <c r="K75" t="str">
        <f>IF( ISNA(VLOOKUP($C75*10&amp;K$1,groupitems!$B:$D,3,FALSE)),"", VLOOKUP($C75*10&amp;K$1,groupitems!$B:$D,3,FALSE))</f>
        <v/>
      </c>
      <c r="L75" t="str">
        <f>IF( ISNA(VLOOKUP($C75*10&amp;L$1,groupitems!$B:$D,3,FALSE)),"", VLOOKUP($C75*10&amp;L$1,groupitems!$B:$D,3,FALSE))</f>
        <v/>
      </c>
      <c r="M75" t="str">
        <f>IF( ISNA(VLOOKUP($C75*10&amp;M$1,groupitems!$B:$D,3,FALSE)),"", VLOOKUP($C75*10&amp;M$1,groupitems!$B:$D,3,FALSE))</f>
        <v/>
      </c>
      <c r="N75" t="str">
        <f>IF( ISNA(VLOOKUP($C75*10&amp;N$1,groupitems!$B:$D,3,FALSE)),"", VLOOKUP($C75*10&amp;N$1,groupitems!$B:$D,3,FALSE))</f>
        <v/>
      </c>
      <c r="O75" t="str">
        <f>IF( ISNA(VLOOKUP($C75*10&amp;O$1,groupitems!$B:$D,3,FALSE)),"", VLOOKUP($C75*10&amp;O$1,groupitems!$B:$D,3,FALSE))</f>
        <v/>
      </c>
      <c r="P75" t="str">
        <f>IF( ISNA(VLOOKUP($C75*10&amp;P$1,groupitems!$B:$D,3,FALSE)),"", VLOOKUP($C75*10&amp;P$1,groupitems!$B:$D,3,FALSE))</f>
        <v/>
      </c>
      <c r="Q75" t="str">
        <f>IF( ISNA(VLOOKUP($C75*10&amp;Q$1,groupitems!$B:$D,3,FALSE)),"", VLOOKUP($C75*10&amp;Q$1,groupitems!$B:$D,3,FALSE))</f>
        <v/>
      </c>
      <c r="R75" t="str">
        <f>IF( ISNA(VLOOKUP($C75*10&amp;R$1,groupitems!$B:$D,3,FALSE)),"", VLOOKUP($C75*10&amp;R$1,groupitems!$B:$D,3,FALSE))</f>
        <v/>
      </c>
      <c r="S75" t="str">
        <f>IF( ISNA(VLOOKUP($C75*10&amp;S$1,groupitems!$B:$D,3,FALSE)),"", VLOOKUP($C75*10&amp;S$1,groupitems!$B:$D,3,FALSE))</f>
        <v/>
      </c>
      <c r="T75">
        <v>0</v>
      </c>
      <c r="U75">
        <f>groupAttr!C75</f>
        <v>2</v>
      </c>
      <c r="V75">
        <f t="shared" si="7"/>
        <v>4</v>
      </c>
      <c r="W75" t="str">
        <f>groupAttr!B75</f>
        <v>特戒守护</v>
      </c>
      <c r="X75" t="str">
        <f t="shared" si="8"/>
        <v>麻痹戒指+8|护身戒指+8|复活戒指+8|魔道麻痹戒指+8|</v>
      </c>
      <c r="Y75" t="str">
        <f t="shared" si="9"/>
        <v>151/麻痹戒指+8|151/护身戒指+8|151/复活戒指+8|151/魔道麻痹戒指+8|</v>
      </c>
      <c r="Z75" t="str">
        <f t="shared" si="10"/>
        <v>麻痹戒指+8|护身戒指+8|复活戒指+8|魔道麻痹戒指+8</v>
      </c>
      <c r="AA75" t="str">
        <f t="shared" si="11"/>
        <v>151/麻痹戒指+8|151/护身戒指+8|151/复活戒指+8|151/魔道麻痹戒指+8</v>
      </c>
      <c r="AB75" t="str">
        <f xml:space="preserve"> CONCATENATE( " ",groupAttr!AS75,"|",groupAttr!AX75,"|",groupAttr!AV75,"|",groupAttr!BC75,"|",groupAttr!BB75,"|",groupAttr!BA75,"|",groupAttr!AW75,"|","0","|",groupAttr!AQ75,"|",groupAttr!AT75,"|",groupAttr!AU75,"|",groupAttr!BD75,"|",groupAttr!AY75,"|","0","|",groupAttr!BE75,"|",groupAttr!BJ75,"|",groupAttr!BF75,"|",groupAttr!BG75,"|",groupAttr!BH75,"|",groupAttr!BI75,"|",groupAttr!BK75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75" t="str">
        <f>groupAttr!D75&amp;"|" &amp;groupAttr!E75&amp;"|" &amp;groupAttr!H75&amp;"|" &amp;groupAttr!J75&amp;"|" &amp;groupAttr!L75&amp;"|" &amp;groupAttr!N75&amp;"|" &amp;groupAttr!P75&amp;"|" &amp;groupAttr!R75&amp;"|" &amp;groupAttr!S75&amp;"|" &amp;groupAttr!T75&amp;"|" &amp;groupAttr!U75&amp;"|" &amp;groupAttr!V75&amp;"|" &amp;groupAttr!F75&amp;"|" &amp;groupAttr!G75&amp;"|" &amp;groupAttr!I75&amp;"|" &amp;groupAttr!K75&amp;"|" &amp;groupAttr!M75&amp;"|" &amp;groupAttr!O75&amp;"|" &amp;groupAttr!Q75&amp;"|0|0|0|0|0|0|0|0|0|0|0|0|0|0|0|0|0|0|0|0|0"</f>
        <v>0|0|0|0|6|6|6|0|0|0|0|0|0|0|0|0|6|6|6|0|0|0|0|0|0|0|0|0|0|0|0|0|0|0|0|0|0|0|0|0</v>
      </c>
      <c r="AD75" t="str">
        <f>groupAttr!W75&amp;"|" &amp;groupAttr!X75&amp;"|" &amp;groupAttr!AA75&amp;"|" &amp;groupAttr!AC75&amp;"|" &amp;groupAttr!AE75&amp;"|" &amp;groupAttr!AG75&amp;"|" &amp;groupAttr!AI75&amp;"|" &amp;groupAttr!AK75&amp;"|" &amp;groupAttr!AL75&amp;"|" &amp;groupAttr!AM75&amp;"|" &amp;groupAttr!AN75&amp;"|" &amp;groupAttr!AO75&amp;"|" &amp;groupAttr!Y75&amp;"|" &amp;groupAttr!Z75&amp;"|" &amp;groupAttr!AB75&amp;"|" &amp;groupAttr!AD75&amp;"|" &amp;groupAttr!AF75&amp;"|" &amp;groupAttr!AH75&amp;"|" &amp;groupAttr!AJ75&amp;"|" &amp;(groupAttr!AP75 + 100)&amp;"|0|0|0|0|0|0|0|0|0|0|0|0|0|0|0|0|0|0|0|0|0"</f>
        <v>0|0|0|0|0|0|0|0|0|0|0|0|0|0|0|0|0|0|0|100|0|0|0|0|0|0|0|0|0|0|0|0|0|0|0|0|0|0|0|0|0</v>
      </c>
    </row>
    <row r="76" spans="1:30" x14ac:dyDescent="0.2">
      <c r="A76" t="str">
        <f t="shared" si="6"/>
        <v>75 2 特戒守护 麻痹戒指+9|护身戒指+9|复活戒指+9|魔道麻痹戒指+9  0|0|0|0|0|0|0|0|0|0|0|0|0|0|0|0|0|0|0|0|0|0|0|0|0|0|0|0|0|0|0|0|0|0|0|0|0|0|0|0 0|0|0|0|6|6|6|0|0|0|0|0|0|0|0|0|6|6|6|0|0|0|0|0|0|0|0|0|0|0|0|0|0|0|0|0|0|0|0|0 0|0|0|0|0|0|0|0|0|0|0|0|0|0|0|0|0|0|0|100|0|0|0|0|0|0|0|0|0|0|0|0|0|0|0|0|0|0|0|0|0</v>
      </c>
      <c r="B76">
        <v>75</v>
      </c>
      <c r="C76">
        <f>groupAttr!A76</f>
        <v>134</v>
      </c>
      <c r="D76" t="str">
        <f>IF( ISNA(VLOOKUP($C76*10&amp;D$1,groupitems!$B:$D,3,FALSE)),"", VLOOKUP($C76*10&amp;D$1,groupitems!$B:$D,3,FALSE))</f>
        <v>麻痹戒指+9</v>
      </c>
      <c r="E76" t="str">
        <f>IF( ISNA(VLOOKUP($C76*10&amp;E$1,groupitems!$B:$D,3,FALSE)),"", VLOOKUP($C76*10&amp;E$1,groupitems!$B:$D,3,FALSE))</f>
        <v>护身戒指+9</v>
      </c>
      <c r="F76" t="str">
        <f>IF( ISNA(VLOOKUP($C76*10&amp;F$1,groupitems!$B:$D,3,FALSE)),"", VLOOKUP($C76*10&amp;F$1,groupitems!$B:$D,3,FALSE))</f>
        <v>复活戒指+9</v>
      </c>
      <c r="G76" t="str">
        <f>IF( ISNA(VLOOKUP($C76*10&amp;G$1,groupitems!$B:$D,3,FALSE)),"", VLOOKUP($C76*10&amp;G$1,groupitems!$B:$D,3,FALSE))</f>
        <v>魔道麻痹戒指+9</v>
      </c>
      <c r="H76" t="str">
        <f>IF( ISNA(VLOOKUP($C76*10&amp;H$1,groupitems!$B:$D,3,FALSE)),"", VLOOKUP($C76*10&amp;H$1,groupitems!$B:$D,3,FALSE))</f>
        <v/>
      </c>
      <c r="I76" t="str">
        <f>IF( ISNA(VLOOKUP($C76*10&amp;I$1,groupitems!$B:$D,3,FALSE)),"", VLOOKUP($C76*10&amp;I$1,groupitems!$B:$D,3,FALSE))</f>
        <v/>
      </c>
      <c r="J76" t="str">
        <f>IF( ISNA(VLOOKUP($C76*10&amp;J$1,groupitems!$B:$D,3,FALSE)),"", VLOOKUP($C76*10&amp;J$1,groupitems!$B:$D,3,FALSE))</f>
        <v/>
      </c>
      <c r="K76" t="str">
        <f>IF( ISNA(VLOOKUP($C76*10&amp;K$1,groupitems!$B:$D,3,FALSE)),"", VLOOKUP($C76*10&amp;K$1,groupitems!$B:$D,3,FALSE))</f>
        <v/>
      </c>
      <c r="L76" t="str">
        <f>IF( ISNA(VLOOKUP($C76*10&amp;L$1,groupitems!$B:$D,3,FALSE)),"", VLOOKUP($C76*10&amp;L$1,groupitems!$B:$D,3,FALSE))</f>
        <v/>
      </c>
      <c r="M76" t="str">
        <f>IF( ISNA(VLOOKUP($C76*10&amp;M$1,groupitems!$B:$D,3,FALSE)),"", VLOOKUP($C76*10&amp;M$1,groupitems!$B:$D,3,FALSE))</f>
        <v/>
      </c>
      <c r="N76" t="str">
        <f>IF( ISNA(VLOOKUP($C76*10&amp;N$1,groupitems!$B:$D,3,FALSE)),"", VLOOKUP($C76*10&amp;N$1,groupitems!$B:$D,3,FALSE))</f>
        <v/>
      </c>
      <c r="O76" t="str">
        <f>IF( ISNA(VLOOKUP($C76*10&amp;O$1,groupitems!$B:$D,3,FALSE)),"", VLOOKUP($C76*10&amp;O$1,groupitems!$B:$D,3,FALSE))</f>
        <v/>
      </c>
      <c r="P76" t="str">
        <f>IF( ISNA(VLOOKUP($C76*10&amp;P$1,groupitems!$B:$D,3,FALSE)),"", VLOOKUP($C76*10&amp;P$1,groupitems!$B:$D,3,FALSE))</f>
        <v/>
      </c>
      <c r="Q76" t="str">
        <f>IF( ISNA(VLOOKUP($C76*10&amp;Q$1,groupitems!$B:$D,3,FALSE)),"", VLOOKUP($C76*10&amp;Q$1,groupitems!$B:$D,3,FALSE))</f>
        <v/>
      </c>
      <c r="R76" t="str">
        <f>IF( ISNA(VLOOKUP($C76*10&amp;R$1,groupitems!$B:$D,3,FALSE)),"", VLOOKUP($C76*10&amp;R$1,groupitems!$B:$D,3,FALSE))</f>
        <v/>
      </c>
      <c r="S76" t="str">
        <f>IF( ISNA(VLOOKUP($C76*10&amp;S$1,groupitems!$B:$D,3,FALSE)),"", VLOOKUP($C76*10&amp;S$1,groupitems!$B:$D,3,FALSE))</f>
        <v/>
      </c>
      <c r="T76">
        <v>0</v>
      </c>
      <c r="U76">
        <f>groupAttr!C76</f>
        <v>2</v>
      </c>
      <c r="V76">
        <f t="shared" si="7"/>
        <v>4</v>
      </c>
      <c r="W76" t="str">
        <f>groupAttr!B76</f>
        <v>特戒守护</v>
      </c>
      <c r="X76" t="str">
        <f t="shared" si="8"/>
        <v>麻痹戒指+9|护身戒指+9|复活戒指+9|魔道麻痹戒指+9|</v>
      </c>
      <c r="Y76" t="str">
        <f t="shared" si="9"/>
        <v>151/麻痹戒指+9|151/护身戒指+9|151/复活戒指+9|151/魔道麻痹戒指+9|</v>
      </c>
      <c r="Z76" t="str">
        <f t="shared" si="10"/>
        <v>麻痹戒指+9|护身戒指+9|复活戒指+9|魔道麻痹戒指+9</v>
      </c>
      <c r="AA76" t="str">
        <f t="shared" si="11"/>
        <v>151/麻痹戒指+9|151/护身戒指+9|151/复活戒指+9|151/魔道麻痹戒指+9</v>
      </c>
      <c r="AB76" t="str">
        <f xml:space="preserve"> CONCATENATE( " ",groupAttr!AS76,"|",groupAttr!AX76,"|",groupAttr!AV76,"|",groupAttr!BC76,"|",groupAttr!BB76,"|",groupAttr!BA76,"|",groupAttr!AW76,"|","0","|",groupAttr!AQ76,"|",groupAttr!AT76,"|",groupAttr!AU76,"|",groupAttr!BD76,"|",groupAttr!AY76,"|","0","|",groupAttr!BE76,"|",groupAttr!BJ76,"|",groupAttr!BF76,"|",groupAttr!BG76,"|",groupAttr!BH76,"|",groupAttr!BI76,"|",groupAttr!BK76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76" t="str">
        <f>groupAttr!D76&amp;"|" &amp;groupAttr!E76&amp;"|" &amp;groupAttr!H76&amp;"|" &amp;groupAttr!J76&amp;"|" &amp;groupAttr!L76&amp;"|" &amp;groupAttr!N76&amp;"|" &amp;groupAttr!P76&amp;"|" &amp;groupAttr!R76&amp;"|" &amp;groupAttr!S76&amp;"|" &amp;groupAttr!T76&amp;"|" &amp;groupAttr!U76&amp;"|" &amp;groupAttr!V76&amp;"|" &amp;groupAttr!F76&amp;"|" &amp;groupAttr!G76&amp;"|" &amp;groupAttr!I76&amp;"|" &amp;groupAttr!K76&amp;"|" &amp;groupAttr!M76&amp;"|" &amp;groupAttr!O76&amp;"|" &amp;groupAttr!Q76&amp;"|0|0|0|0|0|0|0|0|0|0|0|0|0|0|0|0|0|0|0|0|0"</f>
        <v>0|0|0|0|6|6|6|0|0|0|0|0|0|0|0|0|6|6|6|0|0|0|0|0|0|0|0|0|0|0|0|0|0|0|0|0|0|0|0|0</v>
      </c>
      <c r="AD76" t="str">
        <f>groupAttr!W76&amp;"|" &amp;groupAttr!X76&amp;"|" &amp;groupAttr!AA76&amp;"|" &amp;groupAttr!AC76&amp;"|" &amp;groupAttr!AE76&amp;"|" &amp;groupAttr!AG76&amp;"|" &amp;groupAttr!AI76&amp;"|" &amp;groupAttr!AK76&amp;"|" &amp;groupAttr!AL76&amp;"|" &amp;groupAttr!AM76&amp;"|" &amp;groupAttr!AN76&amp;"|" &amp;groupAttr!AO76&amp;"|" &amp;groupAttr!Y76&amp;"|" &amp;groupAttr!Z76&amp;"|" &amp;groupAttr!AB76&amp;"|" &amp;groupAttr!AD76&amp;"|" &amp;groupAttr!AF76&amp;"|" &amp;groupAttr!AH76&amp;"|" &amp;groupAttr!AJ76&amp;"|" &amp;(groupAttr!AP76 + 100)&amp;"|0|0|0|0|0|0|0|0|0|0|0|0|0|0|0|0|0|0|0|0|0"</f>
        <v>0|0|0|0|0|0|0|0|0|0|0|0|0|0|0|0|0|0|0|100|0|0|0|0|0|0|0|0|0|0|0|0|0|0|0|0|0|0|0|0|0</v>
      </c>
    </row>
    <row r="77" spans="1:30" x14ac:dyDescent="0.2">
      <c r="A77" t="str">
        <f t="shared" si="6"/>
        <v>76 2 特戒守护 麻痹戒指+10|护身戒指+10|复活戒指+10|魔道麻痹戒指+10  0|0|0|0|0|0|0|0|0|0|0|0|0|0|0|0|0|0|0|0|0|0|0|0|0|0|0|0|0|0|0|0|0|0|0|0|0|0|0|0 0|0|0|0|6|6|6|0|0|0|0|0|0|0|0|0|6|6|6|0|0|0|0|0|0|0|0|0|0|0|0|0|0|0|0|0|0|0|0|0 0|0|0|0|0|0|0|0|0|0|0|0|0|0|0|0|0|0|0|100|0|0|0|0|0|0|0|0|0|0|0|0|0|0|0|0|0|0|0|0|0</v>
      </c>
      <c r="B77">
        <v>76</v>
      </c>
      <c r="C77">
        <f>groupAttr!A77</f>
        <v>135</v>
      </c>
      <c r="D77" t="str">
        <f>IF( ISNA(VLOOKUP($C77*10&amp;D$1,groupitems!$B:$D,3,FALSE)),"", VLOOKUP($C77*10&amp;D$1,groupitems!$B:$D,3,FALSE))</f>
        <v>麻痹戒指+10</v>
      </c>
      <c r="E77" t="str">
        <f>IF( ISNA(VLOOKUP($C77*10&amp;E$1,groupitems!$B:$D,3,FALSE)),"", VLOOKUP($C77*10&amp;E$1,groupitems!$B:$D,3,FALSE))</f>
        <v>护身戒指+10</v>
      </c>
      <c r="F77" t="str">
        <f>IF( ISNA(VLOOKUP($C77*10&amp;F$1,groupitems!$B:$D,3,FALSE)),"", VLOOKUP($C77*10&amp;F$1,groupitems!$B:$D,3,FALSE))</f>
        <v>复活戒指+10</v>
      </c>
      <c r="G77" t="str">
        <f>IF( ISNA(VLOOKUP($C77*10&amp;G$1,groupitems!$B:$D,3,FALSE)),"", VLOOKUP($C77*10&amp;G$1,groupitems!$B:$D,3,FALSE))</f>
        <v>魔道麻痹戒指+10</v>
      </c>
      <c r="H77" t="str">
        <f>IF( ISNA(VLOOKUP($C77*10&amp;H$1,groupitems!$B:$D,3,FALSE)),"", VLOOKUP($C77*10&amp;H$1,groupitems!$B:$D,3,FALSE))</f>
        <v/>
      </c>
      <c r="I77" t="str">
        <f>IF( ISNA(VLOOKUP($C77*10&amp;I$1,groupitems!$B:$D,3,FALSE)),"", VLOOKUP($C77*10&amp;I$1,groupitems!$B:$D,3,FALSE))</f>
        <v/>
      </c>
      <c r="J77" t="str">
        <f>IF( ISNA(VLOOKUP($C77*10&amp;J$1,groupitems!$B:$D,3,FALSE)),"", VLOOKUP($C77*10&amp;J$1,groupitems!$B:$D,3,FALSE))</f>
        <v/>
      </c>
      <c r="K77" t="str">
        <f>IF( ISNA(VLOOKUP($C77*10&amp;K$1,groupitems!$B:$D,3,FALSE)),"", VLOOKUP($C77*10&amp;K$1,groupitems!$B:$D,3,FALSE))</f>
        <v/>
      </c>
      <c r="L77" t="str">
        <f>IF( ISNA(VLOOKUP($C77*10&amp;L$1,groupitems!$B:$D,3,FALSE)),"", VLOOKUP($C77*10&amp;L$1,groupitems!$B:$D,3,FALSE))</f>
        <v/>
      </c>
      <c r="M77" t="str">
        <f>IF( ISNA(VLOOKUP($C77*10&amp;M$1,groupitems!$B:$D,3,FALSE)),"", VLOOKUP($C77*10&amp;M$1,groupitems!$B:$D,3,FALSE))</f>
        <v/>
      </c>
      <c r="N77" t="str">
        <f>IF( ISNA(VLOOKUP($C77*10&amp;N$1,groupitems!$B:$D,3,FALSE)),"", VLOOKUP($C77*10&amp;N$1,groupitems!$B:$D,3,FALSE))</f>
        <v/>
      </c>
      <c r="O77" t="str">
        <f>IF( ISNA(VLOOKUP($C77*10&amp;O$1,groupitems!$B:$D,3,FALSE)),"", VLOOKUP($C77*10&amp;O$1,groupitems!$B:$D,3,FALSE))</f>
        <v/>
      </c>
      <c r="P77" t="str">
        <f>IF( ISNA(VLOOKUP($C77*10&amp;P$1,groupitems!$B:$D,3,FALSE)),"", VLOOKUP($C77*10&amp;P$1,groupitems!$B:$D,3,FALSE))</f>
        <v/>
      </c>
      <c r="Q77" t="str">
        <f>IF( ISNA(VLOOKUP($C77*10&amp;Q$1,groupitems!$B:$D,3,FALSE)),"", VLOOKUP($C77*10&amp;Q$1,groupitems!$B:$D,3,FALSE))</f>
        <v/>
      </c>
      <c r="R77" t="str">
        <f>IF( ISNA(VLOOKUP($C77*10&amp;R$1,groupitems!$B:$D,3,FALSE)),"", VLOOKUP($C77*10&amp;R$1,groupitems!$B:$D,3,FALSE))</f>
        <v/>
      </c>
      <c r="S77" t="str">
        <f>IF( ISNA(VLOOKUP($C77*10&amp;S$1,groupitems!$B:$D,3,FALSE)),"", VLOOKUP($C77*10&amp;S$1,groupitems!$B:$D,3,FALSE))</f>
        <v/>
      </c>
      <c r="T77">
        <v>0</v>
      </c>
      <c r="U77">
        <f>groupAttr!C77</f>
        <v>2</v>
      </c>
      <c r="V77">
        <f t="shared" si="7"/>
        <v>4</v>
      </c>
      <c r="W77" t="str">
        <f>groupAttr!B77</f>
        <v>特戒守护</v>
      </c>
      <c r="X77" t="str">
        <f t="shared" si="8"/>
        <v>麻痹戒指+10|护身戒指+10|复活戒指+10|魔道麻痹戒指+10|</v>
      </c>
      <c r="Y77" t="str">
        <f t="shared" si="9"/>
        <v>151/麻痹戒指+10|151/护身戒指+10|151/复活戒指+10|151/魔道麻痹戒指+10|</v>
      </c>
      <c r="Z77" t="str">
        <f t="shared" si="10"/>
        <v>麻痹戒指+10|护身戒指+10|复活戒指+10|魔道麻痹戒指+10</v>
      </c>
      <c r="AA77" t="str">
        <f t="shared" si="11"/>
        <v>151/麻痹戒指+10|151/护身戒指+10|151/复活戒指+10|151/魔道麻痹戒指+10</v>
      </c>
      <c r="AB77" t="str">
        <f xml:space="preserve"> CONCATENATE( " ",groupAttr!AS77,"|",groupAttr!AX77,"|",groupAttr!AV77,"|",groupAttr!BC77,"|",groupAttr!BB77,"|",groupAttr!BA77,"|",groupAttr!AW77,"|","0","|",groupAttr!AQ77,"|",groupAttr!AT77,"|",groupAttr!AU77,"|",groupAttr!BD77,"|",groupAttr!AY77,"|","0","|",groupAttr!BE77,"|",groupAttr!BJ77,"|",groupAttr!BF77,"|",groupAttr!BG77,"|",groupAttr!BH77,"|",groupAttr!BI77,"|",groupAttr!BK77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77" t="str">
        <f>groupAttr!D77&amp;"|" &amp;groupAttr!E77&amp;"|" &amp;groupAttr!H77&amp;"|" &amp;groupAttr!J77&amp;"|" &amp;groupAttr!L77&amp;"|" &amp;groupAttr!N77&amp;"|" &amp;groupAttr!P77&amp;"|" &amp;groupAttr!R77&amp;"|" &amp;groupAttr!S77&amp;"|" &amp;groupAttr!T77&amp;"|" &amp;groupAttr!U77&amp;"|" &amp;groupAttr!V77&amp;"|" &amp;groupAttr!F77&amp;"|" &amp;groupAttr!G77&amp;"|" &amp;groupAttr!I77&amp;"|" &amp;groupAttr!K77&amp;"|" &amp;groupAttr!M77&amp;"|" &amp;groupAttr!O77&amp;"|" &amp;groupAttr!Q77&amp;"|0|0|0|0|0|0|0|0|0|0|0|0|0|0|0|0|0|0|0|0|0"</f>
        <v>0|0|0|0|6|6|6|0|0|0|0|0|0|0|0|0|6|6|6|0|0|0|0|0|0|0|0|0|0|0|0|0|0|0|0|0|0|0|0|0</v>
      </c>
      <c r="AD77" t="str">
        <f>groupAttr!W77&amp;"|" &amp;groupAttr!X77&amp;"|" &amp;groupAttr!AA77&amp;"|" &amp;groupAttr!AC77&amp;"|" &amp;groupAttr!AE77&amp;"|" &amp;groupAttr!AG77&amp;"|" &amp;groupAttr!AI77&amp;"|" &amp;groupAttr!AK77&amp;"|" &amp;groupAttr!AL77&amp;"|" &amp;groupAttr!AM77&amp;"|" &amp;groupAttr!AN77&amp;"|" &amp;groupAttr!AO77&amp;"|" &amp;groupAttr!Y77&amp;"|" &amp;groupAttr!Z77&amp;"|" &amp;groupAttr!AB77&amp;"|" &amp;groupAttr!AD77&amp;"|" &amp;groupAttr!AF77&amp;"|" &amp;groupAttr!AH77&amp;"|" &amp;groupAttr!AJ77&amp;"|" &amp;(groupAttr!AP77 + 100)&amp;"|0|0|0|0|0|0|0|0|0|0|0|0|0|0|0|0|0|0|0|0|0"</f>
        <v>0|0|0|0|0|0|0|0|0|0|0|0|0|0|0|0|0|0|0|100|0|0|0|0|0|0|0|0|0|0|0|0|0|0|0|0|0|0|0|0|0</v>
      </c>
    </row>
    <row r="78" spans="1:30" x14ac:dyDescent="0.2">
      <c r="A78" t="str">
        <f t="shared" si="6"/>
        <v>77 2 特戒守护 麻痹戒指+11|护身戒指+11|复活戒指+11|魔道麻痹戒指+11  0|0|0|0|0|0|0|0|0|0|0|0|0|0|0|0|0|0|0|0|0|0|0|0|0|0|0|0|0|0|0|0|0|0|0|0|0|0|0|0 0|0|0|0|7|7|7|0|0|0|0|0|0|0|0|0|7|7|7|0|0|0|0|0|0|0|0|0|0|0|0|0|0|0|0|0|0|0|0|0 0|0|0|0|0|0|0|0|0|0|0|0|0|0|0|0|0|0|0|100|0|0|0|0|0|0|0|0|0|0|0|0|0|0|0|0|0|0|0|0|0</v>
      </c>
      <c r="B78">
        <v>77</v>
      </c>
      <c r="C78">
        <f>groupAttr!A78</f>
        <v>136</v>
      </c>
      <c r="D78" t="str">
        <f>IF( ISNA(VLOOKUP($C78*10&amp;D$1,groupitems!$B:$D,3,FALSE)),"", VLOOKUP($C78*10&amp;D$1,groupitems!$B:$D,3,FALSE))</f>
        <v>麻痹戒指+11</v>
      </c>
      <c r="E78" t="str">
        <f>IF( ISNA(VLOOKUP($C78*10&amp;E$1,groupitems!$B:$D,3,FALSE)),"", VLOOKUP($C78*10&amp;E$1,groupitems!$B:$D,3,FALSE))</f>
        <v>护身戒指+11</v>
      </c>
      <c r="F78" t="str">
        <f>IF( ISNA(VLOOKUP($C78*10&amp;F$1,groupitems!$B:$D,3,FALSE)),"", VLOOKUP($C78*10&amp;F$1,groupitems!$B:$D,3,FALSE))</f>
        <v>复活戒指+11</v>
      </c>
      <c r="G78" t="str">
        <f>IF( ISNA(VLOOKUP($C78*10&amp;G$1,groupitems!$B:$D,3,FALSE)),"", VLOOKUP($C78*10&amp;G$1,groupitems!$B:$D,3,FALSE))</f>
        <v>魔道麻痹戒指+11</v>
      </c>
      <c r="H78" t="str">
        <f>IF( ISNA(VLOOKUP($C78*10&amp;H$1,groupitems!$B:$D,3,FALSE)),"", VLOOKUP($C78*10&amp;H$1,groupitems!$B:$D,3,FALSE))</f>
        <v/>
      </c>
      <c r="I78" t="str">
        <f>IF( ISNA(VLOOKUP($C78*10&amp;I$1,groupitems!$B:$D,3,FALSE)),"", VLOOKUP($C78*10&amp;I$1,groupitems!$B:$D,3,FALSE))</f>
        <v/>
      </c>
      <c r="J78" t="str">
        <f>IF( ISNA(VLOOKUP($C78*10&amp;J$1,groupitems!$B:$D,3,FALSE)),"", VLOOKUP($C78*10&amp;J$1,groupitems!$B:$D,3,FALSE))</f>
        <v/>
      </c>
      <c r="K78" t="str">
        <f>IF( ISNA(VLOOKUP($C78*10&amp;K$1,groupitems!$B:$D,3,FALSE)),"", VLOOKUP($C78*10&amp;K$1,groupitems!$B:$D,3,FALSE))</f>
        <v/>
      </c>
      <c r="L78" t="str">
        <f>IF( ISNA(VLOOKUP($C78*10&amp;L$1,groupitems!$B:$D,3,FALSE)),"", VLOOKUP($C78*10&amp;L$1,groupitems!$B:$D,3,FALSE))</f>
        <v/>
      </c>
      <c r="M78" t="str">
        <f>IF( ISNA(VLOOKUP($C78*10&amp;M$1,groupitems!$B:$D,3,FALSE)),"", VLOOKUP($C78*10&amp;M$1,groupitems!$B:$D,3,FALSE))</f>
        <v/>
      </c>
      <c r="N78" t="str">
        <f>IF( ISNA(VLOOKUP($C78*10&amp;N$1,groupitems!$B:$D,3,FALSE)),"", VLOOKUP($C78*10&amp;N$1,groupitems!$B:$D,3,FALSE))</f>
        <v/>
      </c>
      <c r="O78" t="str">
        <f>IF( ISNA(VLOOKUP($C78*10&amp;O$1,groupitems!$B:$D,3,FALSE)),"", VLOOKUP($C78*10&amp;O$1,groupitems!$B:$D,3,FALSE))</f>
        <v/>
      </c>
      <c r="P78" t="str">
        <f>IF( ISNA(VLOOKUP($C78*10&amp;P$1,groupitems!$B:$D,3,FALSE)),"", VLOOKUP($C78*10&amp;P$1,groupitems!$B:$D,3,FALSE))</f>
        <v/>
      </c>
      <c r="Q78" t="str">
        <f>IF( ISNA(VLOOKUP($C78*10&amp;Q$1,groupitems!$B:$D,3,FALSE)),"", VLOOKUP($C78*10&amp;Q$1,groupitems!$B:$D,3,FALSE))</f>
        <v/>
      </c>
      <c r="R78" t="str">
        <f>IF( ISNA(VLOOKUP($C78*10&amp;R$1,groupitems!$B:$D,3,FALSE)),"", VLOOKUP($C78*10&amp;R$1,groupitems!$B:$D,3,FALSE))</f>
        <v/>
      </c>
      <c r="S78" t="str">
        <f>IF( ISNA(VLOOKUP($C78*10&amp;S$1,groupitems!$B:$D,3,FALSE)),"", VLOOKUP($C78*10&amp;S$1,groupitems!$B:$D,3,FALSE))</f>
        <v/>
      </c>
      <c r="T78">
        <v>0</v>
      </c>
      <c r="U78">
        <f>groupAttr!C78</f>
        <v>2</v>
      </c>
      <c r="V78">
        <f t="shared" si="7"/>
        <v>4</v>
      </c>
      <c r="W78" t="str">
        <f>groupAttr!B78</f>
        <v>特戒守护</v>
      </c>
      <c r="X78" t="str">
        <f t="shared" si="8"/>
        <v>麻痹戒指+11|护身戒指+11|复活戒指+11|魔道麻痹戒指+11|</v>
      </c>
      <c r="Y78" t="str">
        <f t="shared" si="9"/>
        <v>151/麻痹戒指+11|151/护身戒指+11|151/复活戒指+11|151/魔道麻痹戒指+11|</v>
      </c>
      <c r="Z78" t="str">
        <f t="shared" si="10"/>
        <v>麻痹戒指+11|护身戒指+11|复活戒指+11|魔道麻痹戒指+11</v>
      </c>
      <c r="AA78" t="str">
        <f t="shared" si="11"/>
        <v>151/麻痹戒指+11|151/护身戒指+11|151/复活戒指+11|151/魔道麻痹戒指+11</v>
      </c>
      <c r="AB78" t="str">
        <f xml:space="preserve"> CONCATENATE( " ",groupAttr!AS78,"|",groupAttr!AX78,"|",groupAttr!AV78,"|",groupAttr!BC78,"|",groupAttr!BB78,"|",groupAttr!BA78,"|",groupAttr!AW78,"|","0","|",groupAttr!AQ78,"|",groupAttr!AT78,"|",groupAttr!AU78,"|",groupAttr!BD78,"|",groupAttr!AY78,"|","0","|",groupAttr!BE78,"|",groupAttr!BJ78,"|",groupAttr!BF78,"|",groupAttr!BG78,"|",groupAttr!BH78,"|",groupAttr!BI78,"|",groupAttr!BK78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78" t="str">
        <f>groupAttr!D78&amp;"|" &amp;groupAttr!E78&amp;"|" &amp;groupAttr!H78&amp;"|" &amp;groupAttr!J78&amp;"|" &amp;groupAttr!L78&amp;"|" &amp;groupAttr!N78&amp;"|" &amp;groupAttr!P78&amp;"|" &amp;groupAttr!R78&amp;"|" &amp;groupAttr!S78&amp;"|" &amp;groupAttr!T78&amp;"|" &amp;groupAttr!U78&amp;"|" &amp;groupAttr!V78&amp;"|" &amp;groupAttr!F78&amp;"|" &amp;groupAttr!G78&amp;"|" &amp;groupAttr!I78&amp;"|" &amp;groupAttr!K78&amp;"|" &amp;groupAttr!M78&amp;"|" &amp;groupAttr!O78&amp;"|" &amp;groupAttr!Q78&amp;"|0|0|0|0|0|0|0|0|0|0|0|0|0|0|0|0|0|0|0|0|0"</f>
        <v>0|0|0|0|7|7|7|0|0|0|0|0|0|0|0|0|7|7|7|0|0|0|0|0|0|0|0|0|0|0|0|0|0|0|0|0|0|0|0|0</v>
      </c>
      <c r="AD78" t="str">
        <f>groupAttr!W78&amp;"|" &amp;groupAttr!X78&amp;"|" &amp;groupAttr!AA78&amp;"|" &amp;groupAttr!AC78&amp;"|" &amp;groupAttr!AE78&amp;"|" &amp;groupAttr!AG78&amp;"|" &amp;groupAttr!AI78&amp;"|" &amp;groupAttr!AK78&amp;"|" &amp;groupAttr!AL78&amp;"|" &amp;groupAttr!AM78&amp;"|" &amp;groupAttr!AN78&amp;"|" &amp;groupAttr!AO78&amp;"|" &amp;groupAttr!Y78&amp;"|" &amp;groupAttr!Z78&amp;"|" &amp;groupAttr!AB78&amp;"|" &amp;groupAttr!AD78&amp;"|" &amp;groupAttr!AF78&amp;"|" &amp;groupAttr!AH78&amp;"|" &amp;groupAttr!AJ78&amp;"|" &amp;(groupAttr!AP78 + 100)&amp;"|0|0|0|0|0|0|0|0|0|0|0|0|0|0|0|0|0|0|0|0|0"</f>
        <v>0|0|0|0|0|0|0|0|0|0|0|0|0|0|0|0|0|0|0|100|0|0|0|0|0|0|0|0|0|0|0|0|0|0|0|0|0|0|0|0|0</v>
      </c>
    </row>
    <row r="79" spans="1:30" x14ac:dyDescent="0.2">
      <c r="A79" t="str">
        <f t="shared" si="6"/>
        <v>78 2 特戒守护 麻痹戒指+12|护身戒指+12|复活戒指+12|魔道麻痹戒指+12  0|0|0|0|0|0|0|0|0|0|0|0|0|0|0|0|0|0|0|0|0|0|0|0|0|0|0|0|0|0|0|0|0|0|0|0|0|0|0|0 0|0|0|0|7|7|7|0|0|0|0|0|0|0|0|0|7|7|7|0|0|0|0|0|0|0|0|0|0|0|0|0|0|0|0|0|0|0|0|0 0|0|0|0|0|0|0|0|0|0|0|0|0|0|0|0|0|0|0|100|0|0|0|0|0|0|0|0|0|0|0|0|0|0|0|0|0|0|0|0|0</v>
      </c>
      <c r="B79">
        <v>78</v>
      </c>
      <c r="C79">
        <f>groupAttr!A79</f>
        <v>137</v>
      </c>
      <c r="D79" t="str">
        <f>IF( ISNA(VLOOKUP($C79*10&amp;D$1,groupitems!$B:$D,3,FALSE)),"", VLOOKUP($C79*10&amp;D$1,groupitems!$B:$D,3,FALSE))</f>
        <v>麻痹戒指+12</v>
      </c>
      <c r="E79" t="str">
        <f>IF( ISNA(VLOOKUP($C79*10&amp;E$1,groupitems!$B:$D,3,FALSE)),"", VLOOKUP($C79*10&amp;E$1,groupitems!$B:$D,3,FALSE))</f>
        <v>护身戒指+12</v>
      </c>
      <c r="F79" t="str">
        <f>IF( ISNA(VLOOKUP($C79*10&amp;F$1,groupitems!$B:$D,3,FALSE)),"", VLOOKUP($C79*10&amp;F$1,groupitems!$B:$D,3,FALSE))</f>
        <v>复活戒指+12</v>
      </c>
      <c r="G79" t="str">
        <f>IF( ISNA(VLOOKUP($C79*10&amp;G$1,groupitems!$B:$D,3,FALSE)),"", VLOOKUP($C79*10&amp;G$1,groupitems!$B:$D,3,FALSE))</f>
        <v>魔道麻痹戒指+12</v>
      </c>
      <c r="H79" t="str">
        <f>IF( ISNA(VLOOKUP($C79*10&amp;H$1,groupitems!$B:$D,3,FALSE)),"", VLOOKUP($C79*10&amp;H$1,groupitems!$B:$D,3,FALSE))</f>
        <v/>
      </c>
      <c r="I79" t="str">
        <f>IF( ISNA(VLOOKUP($C79*10&amp;I$1,groupitems!$B:$D,3,FALSE)),"", VLOOKUP($C79*10&amp;I$1,groupitems!$B:$D,3,FALSE))</f>
        <v/>
      </c>
      <c r="J79" t="str">
        <f>IF( ISNA(VLOOKUP($C79*10&amp;J$1,groupitems!$B:$D,3,FALSE)),"", VLOOKUP($C79*10&amp;J$1,groupitems!$B:$D,3,FALSE))</f>
        <v/>
      </c>
      <c r="K79" t="str">
        <f>IF( ISNA(VLOOKUP($C79*10&amp;K$1,groupitems!$B:$D,3,FALSE)),"", VLOOKUP($C79*10&amp;K$1,groupitems!$B:$D,3,FALSE))</f>
        <v/>
      </c>
      <c r="L79" t="str">
        <f>IF( ISNA(VLOOKUP($C79*10&amp;L$1,groupitems!$B:$D,3,FALSE)),"", VLOOKUP($C79*10&amp;L$1,groupitems!$B:$D,3,FALSE))</f>
        <v/>
      </c>
      <c r="M79" t="str">
        <f>IF( ISNA(VLOOKUP($C79*10&amp;M$1,groupitems!$B:$D,3,FALSE)),"", VLOOKUP($C79*10&amp;M$1,groupitems!$B:$D,3,FALSE))</f>
        <v/>
      </c>
      <c r="N79" t="str">
        <f>IF( ISNA(VLOOKUP($C79*10&amp;N$1,groupitems!$B:$D,3,FALSE)),"", VLOOKUP($C79*10&amp;N$1,groupitems!$B:$D,3,FALSE))</f>
        <v/>
      </c>
      <c r="O79" t="str">
        <f>IF( ISNA(VLOOKUP($C79*10&amp;O$1,groupitems!$B:$D,3,FALSE)),"", VLOOKUP($C79*10&amp;O$1,groupitems!$B:$D,3,FALSE))</f>
        <v/>
      </c>
      <c r="P79" t="str">
        <f>IF( ISNA(VLOOKUP($C79*10&amp;P$1,groupitems!$B:$D,3,FALSE)),"", VLOOKUP($C79*10&amp;P$1,groupitems!$B:$D,3,FALSE))</f>
        <v/>
      </c>
      <c r="Q79" t="str">
        <f>IF( ISNA(VLOOKUP($C79*10&amp;Q$1,groupitems!$B:$D,3,FALSE)),"", VLOOKUP($C79*10&amp;Q$1,groupitems!$B:$D,3,FALSE))</f>
        <v/>
      </c>
      <c r="R79" t="str">
        <f>IF( ISNA(VLOOKUP($C79*10&amp;R$1,groupitems!$B:$D,3,FALSE)),"", VLOOKUP($C79*10&amp;R$1,groupitems!$B:$D,3,FALSE))</f>
        <v/>
      </c>
      <c r="S79" t="str">
        <f>IF( ISNA(VLOOKUP($C79*10&amp;S$1,groupitems!$B:$D,3,FALSE)),"", VLOOKUP($C79*10&amp;S$1,groupitems!$B:$D,3,FALSE))</f>
        <v/>
      </c>
      <c r="T79">
        <v>0</v>
      </c>
      <c r="U79">
        <f>groupAttr!C79</f>
        <v>2</v>
      </c>
      <c r="V79">
        <f t="shared" si="7"/>
        <v>4</v>
      </c>
      <c r="W79" t="str">
        <f>groupAttr!B79</f>
        <v>特戒守护</v>
      </c>
      <c r="X79" t="str">
        <f t="shared" si="8"/>
        <v>麻痹戒指+12|护身戒指+12|复活戒指+12|魔道麻痹戒指+12|</v>
      </c>
      <c r="Y79" t="str">
        <f t="shared" si="9"/>
        <v>151/麻痹戒指+12|151/护身戒指+12|151/复活戒指+12|151/魔道麻痹戒指+12|</v>
      </c>
      <c r="Z79" t="str">
        <f t="shared" si="10"/>
        <v>麻痹戒指+12|护身戒指+12|复活戒指+12|魔道麻痹戒指+12</v>
      </c>
      <c r="AA79" t="str">
        <f t="shared" si="11"/>
        <v>151/麻痹戒指+12|151/护身戒指+12|151/复活戒指+12|151/魔道麻痹戒指+12</v>
      </c>
      <c r="AB79" t="str">
        <f xml:space="preserve"> CONCATENATE( " ",groupAttr!AS79,"|",groupAttr!AX79,"|",groupAttr!AV79,"|",groupAttr!BC79,"|",groupAttr!BB79,"|",groupAttr!BA79,"|",groupAttr!AW79,"|","0","|",groupAttr!AQ79,"|",groupAttr!AT79,"|",groupAttr!AU79,"|",groupAttr!BD79,"|",groupAttr!AY79,"|","0","|",groupAttr!BE79,"|",groupAttr!BJ79,"|",groupAttr!BF79,"|",groupAttr!BG79,"|",groupAttr!BH79,"|",groupAttr!BI79,"|",groupAttr!BK79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79" t="str">
        <f>groupAttr!D79&amp;"|" &amp;groupAttr!E79&amp;"|" &amp;groupAttr!H79&amp;"|" &amp;groupAttr!J79&amp;"|" &amp;groupAttr!L79&amp;"|" &amp;groupAttr!N79&amp;"|" &amp;groupAttr!P79&amp;"|" &amp;groupAttr!R79&amp;"|" &amp;groupAttr!S79&amp;"|" &amp;groupAttr!T79&amp;"|" &amp;groupAttr!U79&amp;"|" &amp;groupAttr!V79&amp;"|" &amp;groupAttr!F79&amp;"|" &amp;groupAttr!G79&amp;"|" &amp;groupAttr!I79&amp;"|" &amp;groupAttr!K79&amp;"|" &amp;groupAttr!M79&amp;"|" &amp;groupAttr!O79&amp;"|" &amp;groupAttr!Q79&amp;"|0|0|0|0|0|0|0|0|0|0|0|0|0|0|0|0|0|0|0|0|0"</f>
        <v>0|0|0|0|7|7|7|0|0|0|0|0|0|0|0|0|7|7|7|0|0|0|0|0|0|0|0|0|0|0|0|0|0|0|0|0|0|0|0|0</v>
      </c>
      <c r="AD79" t="str">
        <f>groupAttr!W79&amp;"|" &amp;groupAttr!X79&amp;"|" &amp;groupAttr!AA79&amp;"|" &amp;groupAttr!AC79&amp;"|" &amp;groupAttr!AE79&amp;"|" &amp;groupAttr!AG79&amp;"|" &amp;groupAttr!AI79&amp;"|" &amp;groupAttr!AK79&amp;"|" &amp;groupAttr!AL79&amp;"|" &amp;groupAttr!AM79&amp;"|" &amp;groupAttr!AN79&amp;"|" &amp;groupAttr!AO79&amp;"|" &amp;groupAttr!Y79&amp;"|" &amp;groupAttr!Z79&amp;"|" &amp;groupAttr!AB79&amp;"|" &amp;groupAttr!AD79&amp;"|" &amp;groupAttr!AF79&amp;"|" &amp;groupAttr!AH79&amp;"|" &amp;groupAttr!AJ79&amp;"|" &amp;(groupAttr!AP79 + 100)&amp;"|0|0|0|0|0|0|0|0|0|0|0|0|0|0|0|0|0|0|0|0|0"</f>
        <v>0|0|0|0|0|0|0|0|0|0|0|0|0|0|0|0|0|0|0|100|0|0|0|0|0|0|0|0|0|0|0|0|0|0|0|0|0|0|0|0|0</v>
      </c>
    </row>
    <row r="80" spans="1:30" x14ac:dyDescent="0.2">
      <c r="A80" t="str">
        <f t="shared" si="6"/>
        <v>79 2 特戒守护 麻痹戒指+13|护身戒指+13|复活戒指+13|魔道麻痹戒指+13  0|0|0|0|0|0|0|0|0|0|0|0|0|0|0|0|0|0|0|0|0|0|0|0|0|0|0|0|0|0|0|0|0|0|0|0|0|0|0|0 0|0|0|0|7|7|7|0|0|0|0|0|0|0|0|0|7|7|7|0|0|0|0|0|0|0|0|0|0|0|0|0|0|0|0|0|0|0|0|0 0|0|0|0|0|0|0|0|0|0|0|0|0|0|0|0|0|0|0|100|0|0|0|0|0|0|0|0|0|0|0|0|0|0|0|0|0|0|0|0|0</v>
      </c>
      <c r="B80">
        <v>79</v>
      </c>
      <c r="C80">
        <f>groupAttr!A80</f>
        <v>138</v>
      </c>
      <c r="D80" t="str">
        <f>IF( ISNA(VLOOKUP($C80*10&amp;D$1,groupitems!$B:$D,3,FALSE)),"", VLOOKUP($C80*10&amp;D$1,groupitems!$B:$D,3,FALSE))</f>
        <v>麻痹戒指+13</v>
      </c>
      <c r="E80" t="str">
        <f>IF( ISNA(VLOOKUP($C80*10&amp;E$1,groupitems!$B:$D,3,FALSE)),"", VLOOKUP($C80*10&amp;E$1,groupitems!$B:$D,3,FALSE))</f>
        <v>护身戒指+13</v>
      </c>
      <c r="F80" t="str">
        <f>IF( ISNA(VLOOKUP($C80*10&amp;F$1,groupitems!$B:$D,3,FALSE)),"", VLOOKUP($C80*10&amp;F$1,groupitems!$B:$D,3,FALSE))</f>
        <v>复活戒指+13</v>
      </c>
      <c r="G80" t="str">
        <f>IF( ISNA(VLOOKUP($C80*10&amp;G$1,groupitems!$B:$D,3,FALSE)),"", VLOOKUP($C80*10&amp;G$1,groupitems!$B:$D,3,FALSE))</f>
        <v>魔道麻痹戒指+13</v>
      </c>
      <c r="H80" t="str">
        <f>IF( ISNA(VLOOKUP($C80*10&amp;H$1,groupitems!$B:$D,3,FALSE)),"", VLOOKUP($C80*10&amp;H$1,groupitems!$B:$D,3,FALSE))</f>
        <v/>
      </c>
      <c r="I80" t="str">
        <f>IF( ISNA(VLOOKUP($C80*10&amp;I$1,groupitems!$B:$D,3,FALSE)),"", VLOOKUP($C80*10&amp;I$1,groupitems!$B:$D,3,FALSE))</f>
        <v/>
      </c>
      <c r="J80" t="str">
        <f>IF( ISNA(VLOOKUP($C80*10&amp;J$1,groupitems!$B:$D,3,FALSE)),"", VLOOKUP($C80*10&amp;J$1,groupitems!$B:$D,3,FALSE))</f>
        <v/>
      </c>
      <c r="K80" t="str">
        <f>IF( ISNA(VLOOKUP($C80*10&amp;K$1,groupitems!$B:$D,3,FALSE)),"", VLOOKUP($C80*10&amp;K$1,groupitems!$B:$D,3,FALSE))</f>
        <v/>
      </c>
      <c r="L80" t="str">
        <f>IF( ISNA(VLOOKUP($C80*10&amp;L$1,groupitems!$B:$D,3,FALSE)),"", VLOOKUP($C80*10&amp;L$1,groupitems!$B:$D,3,FALSE))</f>
        <v/>
      </c>
      <c r="M80" t="str">
        <f>IF( ISNA(VLOOKUP($C80*10&amp;M$1,groupitems!$B:$D,3,FALSE)),"", VLOOKUP($C80*10&amp;M$1,groupitems!$B:$D,3,FALSE))</f>
        <v/>
      </c>
      <c r="N80" t="str">
        <f>IF( ISNA(VLOOKUP($C80*10&amp;N$1,groupitems!$B:$D,3,FALSE)),"", VLOOKUP($C80*10&amp;N$1,groupitems!$B:$D,3,FALSE))</f>
        <v/>
      </c>
      <c r="O80" t="str">
        <f>IF( ISNA(VLOOKUP($C80*10&amp;O$1,groupitems!$B:$D,3,FALSE)),"", VLOOKUP($C80*10&amp;O$1,groupitems!$B:$D,3,FALSE))</f>
        <v/>
      </c>
      <c r="P80" t="str">
        <f>IF( ISNA(VLOOKUP($C80*10&amp;P$1,groupitems!$B:$D,3,FALSE)),"", VLOOKUP($C80*10&amp;P$1,groupitems!$B:$D,3,FALSE))</f>
        <v/>
      </c>
      <c r="Q80" t="str">
        <f>IF( ISNA(VLOOKUP($C80*10&amp;Q$1,groupitems!$B:$D,3,FALSE)),"", VLOOKUP($C80*10&amp;Q$1,groupitems!$B:$D,3,FALSE))</f>
        <v/>
      </c>
      <c r="R80" t="str">
        <f>IF( ISNA(VLOOKUP($C80*10&amp;R$1,groupitems!$B:$D,3,FALSE)),"", VLOOKUP($C80*10&amp;R$1,groupitems!$B:$D,3,FALSE))</f>
        <v/>
      </c>
      <c r="S80" t="str">
        <f>IF( ISNA(VLOOKUP($C80*10&amp;S$1,groupitems!$B:$D,3,FALSE)),"", VLOOKUP($C80*10&amp;S$1,groupitems!$B:$D,3,FALSE))</f>
        <v/>
      </c>
      <c r="T80">
        <v>0</v>
      </c>
      <c r="U80">
        <f>groupAttr!C80</f>
        <v>2</v>
      </c>
      <c r="V80">
        <f t="shared" si="7"/>
        <v>4</v>
      </c>
      <c r="W80" t="str">
        <f>groupAttr!B80</f>
        <v>特戒守护</v>
      </c>
      <c r="X80" t="str">
        <f t="shared" si="8"/>
        <v>麻痹戒指+13|护身戒指+13|复活戒指+13|魔道麻痹戒指+13|</v>
      </c>
      <c r="Y80" t="str">
        <f t="shared" si="9"/>
        <v>151/麻痹戒指+13|151/护身戒指+13|151/复活戒指+13|151/魔道麻痹戒指+13|</v>
      </c>
      <c r="Z80" t="str">
        <f t="shared" si="10"/>
        <v>麻痹戒指+13|护身戒指+13|复活戒指+13|魔道麻痹戒指+13</v>
      </c>
      <c r="AA80" t="str">
        <f t="shared" si="11"/>
        <v>151/麻痹戒指+13|151/护身戒指+13|151/复活戒指+13|151/魔道麻痹戒指+13</v>
      </c>
      <c r="AB80" t="str">
        <f xml:space="preserve"> CONCATENATE( " ",groupAttr!AS80,"|",groupAttr!AX80,"|",groupAttr!AV80,"|",groupAttr!BC80,"|",groupAttr!BB80,"|",groupAttr!BA80,"|",groupAttr!AW80,"|","0","|",groupAttr!AQ80,"|",groupAttr!AT80,"|",groupAttr!AU80,"|",groupAttr!BD80,"|",groupAttr!AY80,"|","0","|",groupAttr!BE80,"|",groupAttr!BJ80,"|",groupAttr!BF80,"|",groupAttr!BG80,"|",groupAttr!BH80,"|",groupAttr!BI80,"|",groupAttr!BK80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80" t="str">
        <f>groupAttr!D80&amp;"|" &amp;groupAttr!E80&amp;"|" &amp;groupAttr!H80&amp;"|" &amp;groupAttr!J80&amp;"|" &amp;groupAttr!L80&amp;"|" &amp;groupAttr!N80&amp;"|" &amp;groupAttr!P80&amp;"|" &amp;groupAttr!R80&amp;"|" &amp;groupAttr!S80&amp;"|" &amp;groupAttr!T80&amp;"|" &amp;groupAttr!U80&amp;"|" &amp;groupAttr!V80&amp;"|" &amp;groupAttr!F80&amp;"|" &amp;groupAttr!G80&amp;"|" &amp;groupAttr!I80&amp;"|" &amp;groupAttr!K80&amp;"|" &amp;groupAttr!M80&amp;"|" &amp;groupAttr!O80&amp;"|" &amp;groupAttr!Q80&amp;"|0|0|0|0|0|0|0|0|0|0|0|0|0|0|0|0|0|0|0|0|0"</f>
        <v>0|0|0|0|7|7|7|0|0|0|0|0|0|0|0|0|7|7|7|0|0|0|0|0|0|0|0|0|0|0|0|0|0|0|0|0|0|0|0|0</v>
      </c>
      <c r="AD80" t="str">
        <f>groupAttr!W80&amp;"|" &amp;groupAttr!X80&amp;"|" &amp;groupAttr!AA80&amp;"|" &amp;groupAttr!AC80&amp;"|" &amp;groupAttr!AE80&amp;"|" &amp;groupAttr!AG80&amp;"|" &amp;groupAttr!AI80&amp;"|" &amp;groupAttr!AK80&amp;"|" &amp;groupAttr!AL80&amp;"|" &amp;groupAttr!AM80&amp;"|" &amp;groupAttr!AN80&amp;"|" &amp;groupAttr!AO80&amp;"|" &amp;groupAttr!Y80&amp;"|" &amp;groupAttr!Z80&amp;"|" &amp;groupAttr!AB80&amp;"|" &amp;groupAttr!AD80&amp;"|" &amp;groupAttr!AF80&amp;"|" &amp;groupAttr!AH80&amp;"|" &amp;groupAttr!AJ80&amp;"|" &amp;(groupAttr!AP80 + 100)&amp;"|0|0|0|0|0|0|0|0|0|0|0|0|0|0|0|0|0|0|0|0|0"</f>
        <v>0|0|0|0|0|0|0|0|0|0|0|0|0|0|0|0|0|0|0|100|0|0|0|0|0|0|0|0|0|0|0|0|0|0|0|0|0|0|0|0|0</v>
      </c>
    </row>
    <row r="81" spans="1:30" x14ac:dyDescent="0.2">
      <c r="A81" t="str">
        <f t="shared" si="6"/>
        <v>80 2 特戒守护 麻痹戒指+14|护身戒指+14|复活戒指+14|魔道麻痹戒指+14  0|0|0|0|0|0|0|0|0|0|0|0|0|0|0|0|0|0|0|0|0|0|0|0|0|0|0|0|0|0|0|0|0|0|0|0|0|0|0|0 0|0|0|0|7|7|7|0|0|0|0|0|0|0|0|0|7|7|7|0|0|0|0|0|0|0|0|0|0|0|0|0|0|0|0|0|0|0|0|0 0|0|0|0|0|0|0|0|0|0|0|0|0|0|0|0|0|0|0|100|0|0|0|0|0|0|0|0|0|0|0|0|0|0|0|0|0|0|0|0|0</v>
      </c>
      <c r="B81">
        <v>80</v>
      </c>
      <c r="C81">
        <f>groupAttr!A81</f>
        <v>139</v>
      </c>
      <c r="D81" t="str">
        <f>IF( ISNA(VLOOKUP($C81*10&amp;D$1,groupitems!$B:$D,3,FALSE)),"", VLOOKUP($C81*10&amp;D$1,groupitems!$B:$D,3,FALSE))</f>
        <v>麻痹戒指+14</v>
      </c>
      <c r="E81" t="str">
        <f>IF( ISNA(VLOOKUP($C81*10&amp;E$1,groupitems!$B:$D,3,FALSE)),"", VLOOKUP($C81*10&amp;E$1,groupitems!$B:$D,3,FALSE))</f>
        <v>护身戒指+14</v>
      </c>
      <c r="F81" t="str">
        <f>IF( ISNA(VLOOKUP($C81*10&amp;F$1,groupitems!$B:$D,3,FALSE)),"", VLOOKUP($C81*10&amp;F$1,groupitems!$B:$D,3,FALSE))</f>
        <v>复活戒指+14</v>
      </c>
      <c r="G81" t="str">
        <f>IF( ISNA(VLOOKUP($C81*10&amp;G$1,groupitems!$B:$D,3,FALSE)),"", VLOOKUP($C81*10&amp;G$1,groupitems!$B:$D,3,FALSE))</f>
        <v>魔道麻痹戒指+14</v>
      </c>
      <c r="H81" t="str">
        <f>IF( ISNA(VLOOKUP($C81*10&amp;H$1,groupitems!$B:$D,3,FALSE)),"", VLOOKUP($C81*10&amp;H$1,groupitems!$B:$D,3,FALSE))</f>
        <v/>
      </c>
      <c r="I81" t="str">
        <f>IF( ISNA(VLOOKUP($C81*10&amp;I$1,groupitems!$B:$D,3,FALSE)),"", VLOOKUP($C81*10&amp;I$1,groupitems!$B:$D,3,FALSE))</f>
        <v/>
      </c>
      <c r="J81" t="str">
        <f>IF( ISNA(VLOOKUP($C81*10&amp;J$1,groupitems!$B:$D,3,FALSE)),"", VLOOKUP($C81*10&amp;J$1,groupitems!$B:$D,3,FALSE))</f>
        <v/>
      </c>
      <c r="K81" t="str">
        <f>IF( ISNA(VLOOKUP($C81*10&amp;K$1,groupitems!$B:$D,3,FALSE)),"", VLOOKUP($C81*10&amp;K$1,groupitems!$B:$D,3,FALSE))</f>
        <v/>
      </c>
      <c r="L81" t="str">
        <f>IF( ISNA(VLOOKUP($C81*10&amp;L$1,groupitems!$B:$D,3,FALSE)),"", VLOOKUP($C81*10&amp;L$1,groupitems!$B:$D,3,FALSE))</f>
        <v/>
      </c>
      <c r="M81" t="str">
        <f>IF( ISNA(VLOOKUP($C81*10&amp;M$1,groupitems!$B:$D,3,FALSE)),"", VLOOKUP($C81*10&amp;M$1,groupitems!$B:$D,3,FALSE))</f>
        <v/>
      </c>
      <c r="N81" t="str">
        <f>IF( ISNA(VLOOKUP($C81*10&amp;N$1,groupitems!$B:$D,3,FALSE)),"", VLOOKUP($C81*10&amp;N$1,groupitems!$B:$D,3,FALSE))</f>
        <v/>
      </c>
      <c r="O81" t="str">
        <f>IF( ISNA(VLOOKUP($C81*10&amp;O$1,groupitems!$B:$D,3,FALSE)),"", VLOOKUP($C81*10&amp;O$1,groupitems!$B:$D,3,FALSE))</f>
        <v/>
      </c>
      <c r="P81" t="str">
        <f>IF( ISNA(VLOOKUP($C81*10&amp;P$1,groupitems!$B:$D,3,FALSE)),"", VLOOKUP($C81*10&amp;P$1,groupitems!$B:$D,3,FALSE))</f>
        <v/>
      </c>
      <c r="Q81" t="str">
        <f>IF( ISNA(VLOOKUP($C81*10&amp;Q$1,groupitems!$B:$D,3,FALSE)),"", VLOOKUP($C81*10&amp;Q$1,groupitems!$B:$D,3,FALSE))</f>
        <v/>
      </c>
      <c r="R81" t="str">
        <f>IF( ISNA(VLOOKUP($C81*10&amp;R$1,groupitems!$B:$D,3,FALSE)),"", VLOOKUP($C81*10&amp;R$1,groupitems!$B:$D,3,FALSE))</f>
        <v/>
      </c>
      <c r="S81" t="str">
        <f>IF( ISNA(VLOOKUP($C81*10&amp;S$1,groupitems!$B:$D,3,FALSE)),"", VLOOKUP($C81*10&amp;S$1,groupitems!$B:$D,3,FALSE))</f>
        <v/>
      </c>
      <c r="T81">
        <v>0</v>
      </c>
      <c r="U81">
        <f>groupAttr!C81</f>
        <v>2</v>
      </c>
      <c r="V81">
        <f t="shared" si="7"/>
        <v>4</v>
      </c>
      <c r="W81" t="str">
        <f>groupAttr!B81</f>
        <v>特戒守护</v>
      </c>
      <c r="X81" t="str">
        <f t="shared" si="8"/>
        <v>麻痹戒指+14|护身戒指+14|复活戒指+14|魔道麻痹戒指+14|</v>
      </c>
      <c r="Y81" t="str">
        <f t="shared" si="9"/>
        <v>151/麻痹戒指+14|151/护身戒指+14|151/复活戒指+14|151/魔道麻痹戒指+14|</v>
      </c>
      <c r="Z81" t="str">
        <f t="shared" si="10"/>
        <v>麻痹戒指+14|护身戒指+14|复活戒指+14|魔道麻痹戒指+14</v>
      </c>
      <c r="AA81" t="str">
        <f t="shared" si="11"/>
        <v>151/麻痹戒指+14|151/护身戒指+14|151/复活戒指+14|151/魔道麻痹戒指+14</v>
      </c>
      <c r="AB81" t="str">
        <f xml:space="preserve"> CONCATENATE( " ",groupAttr!AS81,"|",groupAttr!AX81,"|",groupAttr!AV81,"|",groupAttr!BC81,"|",groupAttr!BB81,"|",groupAttr!BA81,"|",groupAttr!AW81,"|","0","|",groupAttr!AQ81,"|",groupAttr!AT81,"|",groupAttr!AU81,"|",groupAttr!BD81,"|",groupAttr!AY81,"|","0","|",groupAttr!BE81,"|",groupAttr!BJ81,"|",groupAttr!BF81,"|",groupAttr!BG81,"|",groupAttr!BH81,"|",groupAttr!BI81,"|",groupAttr!BK81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81" t="str">
        <f>groupAttr!D81&amp;"|" &amp;groupAttr!E81&amp;"|" &amp;groupAttr!H81&amp;"|" &amp;groupAttr!J81&amp;"|" &amp;groupAttr!L81&amp;"|" &amp;groupAttr!N81&amp;"|" &amp;groupAttr!P81&amp;"|" &amp;groupAttr!R81&amp;"|" &amp;groupAttr!S81&amp;"|" &amp;groupAttr!T81&amp;"|" &amp;groupAttr!U81&amp;"|" &amp;groupAttr!V81&amp;"|" &amp;groupAttr!F81&amp;"|" &amp;groupAttr!G81&amp;"|" &amp;groupAttr!I81&amp;"|" &amp;groupAttr!K81&amp;"|" &amp;groupAttr!M81&amp;"|" &amp;groupAttr!O81&amp;"|" &amp;groupAttr!Q81&amp;"|0|0|0|0|0|0|0|0|0|0|0|0|0|0|0|0|0|0|0|0|0"</f>
        <v>0|0|0|0|7|7|7|0|0|0|0|0|0|0|0|0|7|7|7|0|0|0|0|0|0|0|0|0|0|0|0|0|0|0|0|0|0|0|0|0</v>
      </c>
      <c r="AD81" t="str">
        <f>groupAttr!W81&amp;"|" &amp;groupAttr!X81&amp;"|" &amp;groupAttr!AA81&amp;"|" &amp;groupAttr!AC81&amp;"|" &amp;groupAttr!AE81&amp;"|" &amp;groupAttr!AG81&amp;"|" &amp;groupAttr!AI81&amp;"|" &amp;groupAttr!AK81&amp;"|" &amp;groupAttr!AL81&amp;"|" &amp;groupAttr!AM81&amp;"|" &amp;groupAttr!AN81&amp;"|" &amp;groupAttr!AO81&amp;"|" &amp;groupAttr!Y81&amp;"|" &amp;groupAttr!Z81&amp;"|" &amp;groupAttr!AB81&amp;"|" &amp;groupAttr!AD81&amp;"|" &amp;groupAttr!AF81&amp;"|" &amp;groupAttr!AH81&amp;"|" &amp;groupAttr!AJ81&amp;"|" &amp;(groupAttr!AP81 + 100)&amp;"|0|0|0|0|0|0|0|0|0|0|0|0|0|0|0|0|0|0|0|0|0"</f>
        <v>0|0|0|0|0|0|0|0|0|0|0|0|0|0|0|0|0|0|0|100|0|0|0|0|0|0|0|0|0|0|0|0|0|0|0|0|0|0|0|0|0</v>
      </c>
    </row>
    <row r="82" spans="1:30" x14ac:dyDescent="0.2">
      <c r="A82" t="str">
        <f t="shared" si="6"/>
        <v>81 2 特戒守护 麻痹戒指+15|护身戒指+15|复活戒指+15|魔道麻痹戒指+15  0|0|0|0|0|0|0|0|0|0|0|0|0|0|0|0|0|0|0|0|0|0|0|0|0|0|0|0|0|0|0|0|0|0|0|0|0|0|0|0 0|0|0|0|7|7|7|0|0|0|0|0|0|0|0|0|7|7|7|0|0|0|0|0|0|0|0|0|0|0|0|0|0|0|0|0|0|0|0|0 0|0|0|0|0|0|0|0|0|0|0|0|0|0|0|0|0|0|0|100|0|0|0|0|0|0|0|0|0|0|0|0|0|0|0|0|0|0|0|0|0</v>
      </c>
      <c r="B82">
        <v>81</v>
      </c>
      <c r="C82">
        <f>groupAttr!A82</f>
        <v>140</v>
      </c>
      <c r="D82" t="str">
        <f>IF( ISNA(VLOOKUP($C82*10&amp;D$1,groupitems!$B:$D,3,FALSE)),"", VLOOKUP($C82*10&amp;D$1,groupitems!$B:$D,3,FALSE))</f>
        <v>麻痹戒指+15</v>
      </c>
      <c r="E82" t="str">
        <f>IF( ISNA(VLOOKUP($C82*10&amp;E$1,groupitems!$B:$D,3,FALSE)),"", VLOOKUP($C82*10&amp;E$1,groupitems!$B:$D,3,FALSE))</f>
        <v>护身戒指+15</v>
      </c>
      <c r="F82" t="str">
        <f>IF( ISNA(VLOOKUP($C82*10&amp;F$1,groupitems!$B:$D,3,FALSE)),"", VLOOKUP($C82*10&amp;F$1,groupitems!$B:$D,3,FALSE))</f>
        <v>复活戒指+15</v>
      </c>
      <c r="G82" t="str">
        <f>IF( ISNA(VLOOKUP($C82*10&amp;G$1,groupitems!$B:$D,3,FALSE)),"", VLOOKUP($C82*10&amp;G$1,groupitems!$B:$D,3,FALSE))</f>
        <v>魔道麻痹戒指+15</v>
      </c>
      <c r="H82" t="str">
        <f>IF( ISNA(VLOOKUP($C82*10&amp;H$1,groupitems!$B:$D,3,FALSE)),"", VLOOKUP($C82*10&amp;H$1,groupitems!$B:$D,3,FALSE))</f>
        <v/>
      </c>
      <c r="I82" t="str">
        <f>IF( ISNA(VLOOKUP($C82*10&amp;I$1,groupitems!$B:$D,3,FALSE)),"", VLOOKUP($C82*10&amp;I$1,groupitems!$B:$D,3,FALSE))</f>
        <v/>
      </c>
      <c r="J82" t="str">
        <f>IF( ISNA(VLOOKUP($C82*10&amp;J$1,groupitems!$B:$D,3,FALSE)),"", VLOOKUP($C82*10&amp;J$1,groupitems!$B:$D,3,FALSE))</f>
        <v/>
      </c>
      <c r="K82" t="str">
        <f>IF( ISNA(VLOOKUP($C82*10&amp;K$1,groupitems!$B:$D,3,FALSE)),"", VLOOKUP($C82*10&amp;K$1,groupitems!$B:$D,3,FALSE))</f>
        <v/>
      </c>
      <c r="L82" t="str">
        <f>IF( ISNA(VLOOKUP($C82*10&amp;L$1,groupitems!$B:$D,3,FALSE)),"", VLOOKUP($C82*10&amp;L$1,groupitems!$B:$D,3,FALSE))</f>
        <v/>
      </c>
      <c r="M82" t="str">
        <f>IF( ISNA(VLOOKUP($C82*10&amp;M$1,groupitems!$B:$D,3,FALSE)),"", VLOOKUP($C82*10&amp;M$1,groupitems!$B:$D,3,FALSE))</f>
        <v/>
      </c>
      <c r="N82" t="str">
        <f>IF( ISNA(VLOOKUP($C82*10&amp;N$1,groupitems!$B:$D,3,FALSE)),"", VLOOKUP($C82*10&amp;N$1,groupitems!$B:$D,3,FALSE))</f>
        <v/>
      </c>
      <c r="O82" t="str">
        <f>IF( ISNA(VLOOKUP($C82*10&amp;O$1,groupitems!$B:$D,3,FALSE)),"", VLOOKUP($C82*10&amp;O$1,groupitems!$B:$D,3,FALSE))</f>
        <v/>
      </c>
      <c r="P82" t="str">
        <f>IF( ISNA(VLOOKUP($C82*10&amp;P$1,groupitems!$B:$D,3,FALSE)),"", VLOOKUP($C82*10&amp;P$1,groupitems!$B:$D,3,FALSE))</f>
        <v/>
      </c>
      <c r="Q82" t="str">
        <f>IF( ISNA(VLOOKUP($C82*10&amp;Q$1,groupitems!$B:$D,3,FALSE)),"", VLOOKUP($C82*10&amp;Q$1,groupitems!$B:$D,3,FALSE))</f>
        <v/>
      </c>
      <c r="R82" t="str">
        <f>IF( ISNA(VLOOKUP($C82*10&amp;R$1,groupitems!$B:$D,3,FALSE)),"", VLOOKUP($C82*10&amp;R$1,groupitems!$B:$D,3,FALSE))</f>
        <v/>
      </c>
      <c r="S82" t="str">
        <f>IF( ISNA(VLOOKUP($C82*10&amp;S$1,groupitems!$B:$D,3,FALSE)),"", VLOOKUP($C82*10&amp;S$1,groupitems!$B:$D,3,FALSE))</f>
        <v/>
      </c>
      <c r="T82">
        <v>0</v>
      </c>
      <c r="U82">
        <f>groupAttr!C82</f>
        <v>2</v>
      </c>
      <c r="V82">
        <f t="shared" si="7"/>
        <v>4</v>
      </c>
      <c r="W82" t="str">
        <f>groupAttr!B82</f>
        <v>特戒守护</v>
      </c>
      <c r="X82" t="str">
        <f t="shared" si="8"/>
        <v>麻痹戒指+15|护身戒指+15|复活戒指+15|魔道麻痹戒指+15|</v>
      </c>
      <c r="Y82" t="str">
        <f t="shared" si="9"/>
        <v>151/麻痹戒指+15|151/护身戒指+15|151/复活戒指+15|151/魔道麻痹戒指+15|</v>
      </c>
      <c r="Z82" t="str">
        <f t="shared" si="10"/>
        <v>麻痹戒指+15|护身戒指+15|复活戒指+15|魔道麻痹戒指+15</v>
      </c>
      <c r="AA82" t="str">
        <f t="shared" si="11"/>
        <v>151/麻痹戒指+15|151/护身戒指+15|151/复活戒指+15|151/魔道麻痹戒指+15</v>
      </c>
      <c r="AB82" t="str">
        <f xml:space="preserve"> CONCATENATE( " ",groupAttr!AS82,"|",groupAttr!AX82,"|",groupAttr!AV82,"|",groupAttr!BC82,"|",groupAttr!BB82,"|",groupAttr!BA82,"|",groupAttr!AW82,"|","0","|",groupAttr!AQ82,"|",groupAttr!AT82,"|",groupAttr!AU82,"|",groupAttr!BD82,"|",groupAttr!AY82,"|","0","|",groupAttr!BE82,"|",groupAttr!BJ82,"|",groupAttr!BF82,"|",groupAttr!BG82,"|",groupAttr!BH82,"|",groupAttr!BI82,"|",groupAttr!BK82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82" t="str">
        <f>groupAttr!D82&amp;"|" &amp;groupAttr!E82&amp;"|" &amp;groupAttr!H82&amp;"|" &amp;groupAttr!J82&amp;"|" &amp;groupAttr!L82&amp;"|" &amp;groupAttr!N82&amp;"|" &amp;groupAttr!P82&amp;"|" &amp;groupAttr!R82&amp;"|" &amp;groupAttr!S82&amp;"|" &amp;groupAttr!T82&amp;"|" &amp;groupAttr!U82&amp;"|" &amp;groupAttr!V82&amp;"|" &amp;groupAttr!F82&amp;"|" &amp;groupAttr!G82&amp;"|" &amp;groupAttr!I82&amp;"|" &amp;groupAttr!K82&amp;"|" &amp;groupAttr!M82&amp;"|" &amp;groupAttr!O82&amp;"|" &amp;groupAttr!Q82&amp;"|0|0|0|0|0|0|0|0|0|0|0|0|0|0|0|0|0|0|0|0|0"</f>
        <v>0|0|0|0|7|7|7|0|0|0|0|0|0|0|0|0|7|7|7|0|0|0|0|0|0|0|0|0|0|0|0|0|0|0|0|0|0|0|0|0</v>
      </c>
      <c r="AD82" t="str">
        <f>groupAttr!W82&amp;"|" &amp;groupAttr!X82&amp;"|" &amp;groupAttr!AA82&amp;"|" &amp;groupAttr!AC82&amp;"|" &amp;groupAttr!AE82&amp;"|" &amp;groupAttr!AG82&amp;"|" &amp;groupAttr!AI82&amp;"|" &amp;groupAttr!AK82&amp;"|" &amp;groupAttr!AL82&amp;"|" &amp;groupAttr!AM82&amp;"|" &amp;groupAttr!AN82&amp;"|" &amp;groupAttr!AO82&amp;"|" &amp;groupAttr!Y82&amp;"|" &amp;groupAttr!Z82&amp;"|" &amp;groupAttr!AB82&amp;"|" &amp;groupAttr!AD82&amp;"|" &amp;groupAttr!AF82&amp;"|" &amp;groupAttr!AH82&amp;"|" &amp;groupAttr!AJ82&amp;"|" &amp;(groupAttr!AP82 + 100)&amp;"|0|0|0|0|0|0|0|0|0|0|0|0|0|0|0|0|0|0|0|0|0"</f>
        <v>0|0|0|0|0|0|0|0|0|0|0|0|0|0|0|0|0|0|0|100|0|0|0|0|0|0|0|0|0|0|0|0|0|0|0|0|0|0|0|0|0</v>
      </c>
    </row>
    <row r="83" spans="1:30" x14ac:dyDescent="0.2">
      <c r="A83" t="str">
        <f t="shared" si="6"/>
        <v>82 2 特戒守护 麻痹戒指+16|护身戒指+16|复活戒指+16|魔道麻痹戒指+16  0|0|0|0|0|0|0|0|0|0|0|0|0|0|0|0|0|0|0|0|0|0|0|0|0|0|0|0|0|0|0|0|0|0|0|0|0|0|0|0 0|0|0|0|8|8|8|0|0|0|0|0|0|0|0|0|8|8|8|0|0|0|0|0|0|0|0|0|0|0|0|0|0|0|0|0|0|0|0|0 0|0|0|0|0|0|0|0|0|0|0|0|0|0|0|0|0|0|0|100|0|0|0|0|0|0|0|0|0|0|0|0|0|0|0|0|0|0|0|0|0</v>
      </c>
      <c r="B83">
        <v>82</v>
      </c>
      <c r="C83">
        <f>groupAttr!A83</f>
        <v>141</v>
      </c>
      <c r="D83" t="str">
        <f>IF( ISNA(VLOOKUP($C83*10&amp;D$1,groupitems!$B:$D,3,FALSE)),"", VLOOKUP($C83*10&amp;D$1,groupitems!$B:$D,3,FALSE))</f>
        <v>麻痹戒指+16</v>
      </c>
      <c r="E83" t="str">
        <f>IF( ISNA(VLOOKUP($C83*10&amp;E$1,groupitems!$B:$D,3,FALSE)),"", VLOOKUP($C83*10&amp;E$1,groupitems!$B:$D,3,FALSE))</f>
        <v>护身戒指+16</v>
      </c>
      <c r="F83" t="str">
        <f>IF( ISNA(VLOOKUP($C83*10&amp;F$1,groupitems!$B:$D,3,FALSE)),"", VLOOKUP($C83*10&amp;F$1,groupitems!$B:$D,3,FALSE))</f>
        <v>复活戒指+16</v>
      </c>
      <c r="G83" t="str">
        <f>IF( ISNA(VLOOKUP($C83*10&amp;G$1,groupitems!$B:$D,3,FALSE)),"", VLOOKUP($C83*10&amp;G$1,groupitems!$B:$D,3,FALSE))</f>
        <v>魔道麻痹戒指+16</v>
      </c>
      <c r="H83" t="str">
        <f>IF( ISNA(VLOOKUP($C83*10&amp;H$1,groupitems!$B:$D,3,FALSE)),"", VLOOKUP($C83*10&amp;H$1,groupitems!$B:$D,3,FALSE))</f>
        <v/>
      </c>
      <c r="I83" t="str">
        <f>IF( ISNA(VLOOKUP($C83*10&amp;I$1,groupitems!$B:$D,3,FALSE)),"", VLOOKUP($C83*10&amp;I$1,groupitems!$B:$D,3,FALSE))</f>
        <v/>
      </c>
      <c r="J83" t="str">
        <f>IF( ISNA(VLOOKUP($C83*10&amp;J$1,groupitems!$B:$D,3,FALSE)),"", VLOOKUP($C83*10&amp;J$1,groupitems!$B:$D,3,FALSE))</f>
        <v/>
      </c>
      <c r="K83" t="str">
        <f>IF( ISNA(VLOOKUP($C83*10&amp;K$1,groupitems!$B:$D,3,FALSE)),"", VLOOKUP($C83*10&amp;K$1,groupitems!$B:$D,3,FALSE))</f>
        <v/>
      </c>
      <c r="L83" t="str">
        <f>IF( ISNA(VLOOKUP($C83*10&amp;L$1,groupitems!$B:$D,3,FALSE)),"", VLOOKUP($C83*10&amp;L$1,groupitems!$B:$D,3,FALSE))</f>
        <v/>
      </c>
      <c r="M83" t="str">
        <f>IF( ISNA(VLOOKUP($C83*10&amp;M$1,groupitems!$B:$D,3,FALSE)),"", VLOOKUP($C83*10&amp;M$1,groupitems!$B:$D,3,FALSE))</f>
        <v/>
      </c>
      <c r="N83" t="str">
        <f>IF( ISNA(VLOOKUP($C83*10&amp;N$1,groupitems!$B:$D,3,FALSE)),"", VLOOKUP($C83*10&amp;N$1,groupitems!$B:$D,3,FALSE))</f>
        <v/>
      </c>
      <c r="O83" t="str">
        <f>IF( ISNA(VLOOKUP($C83*10&amp;O$1,groupitems!$B:$D,3,FALSE)),"", VLOOKUP($C83*10&amp;O$1,groupitems!$B:$D,3,FALSE))</f>
        <v/>
      </c>
      <c r="P83" t="str">
        <f>IF( ISNA(VLOOKUP($C83*10&amp;P$1,groupitems!$B:$D,3,FALSE)),"", VLOOKUP($C83*10&amp;P$1,groupitems!$B:$D,3,FALSE))</f>
        <v/>
      </c>
      <c r="Q83" t="str">
        <f>IF( ISNA(VLOOKUP($C83*10&amp;Q$1,groupitems!$B:$D,3,FALSE)),"", VLOOKUP($C83*10&amp;Q$1,groupitems!$B:$D,3,FALSE))</f>
        <v/>
      </c>
      <c r="R83" t="str">
        <f>IF( ISNA(VLOOKUP($C83*10&amp;R$1,groupitems!$B:$D,3,FALSE)),"", VLOOKUP($C83*10&amp;R$1,groupitems!$B:$D,3,FALSE))</f>
        <v/>
      </c>
      <c r="S83" t="str">
        <f>IF( ISNA(VLOOKUP($C83*10&amp;S$1,groupitems!$B:$D,3,FALSE)),"", VLOOKUP($C83*10&amp;S$1,groupitems!$B:$D,3,FALSE))</f>
        <v/>
      </c>
      <c r="T83">
        <v>0</v>
      </c>
      <c r="U83">
        <f>groupAttr!C83</f>
        <v>2</v>
      </c>
      <c r="V83">
        <f t="shared" si="7"/>
        <v>4</v>
      </c>
      <c r="W83" t="str">
        <f>groupAttr!B83</f>
        <v>特戒守护</v>
      </c>
      <c r="X83" t="str">
        <f t="shared" si="8"/>
        <v>麻痹戒指+16|护身戒指+16|复活戒指+16|魔道麻痹戒指+16|</v>
      </c>
      <c r="Y83" t="str">
        <f t="shared" si="9"/>
        <v>151/麻痹戒指+16|151/护身戒指+16|151/复活戒指+16|151/魔道麻痹戒指+16|</v>
      </c>
      <c r="Z83" t="str">
        <f t="shared" si="10"/>
        <v>麻痹戒指+16|护身戒指+16|复活戒指+16|魔道麻痹戒指+16</v>
      </c>
      <c r="AA83" t="str">
        <f t="shared" si="11"/>
        <v>151/麻痹戒指+16|151/护身戒指+16|151/复活戒指+16|151/魔道麻痹戒指+16</v>
      </c>
      <c r="AB83" t="str">
        <f xml:space="preserve"> CONCATENATE( " ",groupAttr!AS83,"|",groupAttr!AX83,"|",groupAttr!AV83,"|",groupAttr!BC83,"|",groupAttr!BB83,"|",groupAttr!BA83,"|",groupAttr!AW83,"|","0","|",groupAttr!AQ83,"|",groupAttr!AT83,"|",groupAttr!AU83,"|",groupAttr!BD83,"|",groupAttr!AY83,"|","0","|",groupAttr!BE83,"|",groupAttr!BJ83,"|",groupAttr!BF83,"|",groupAttr!BG83,"|",groupAttr!BH83,"|",groupAttr!BI83,"|",groupAttr!BK83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83" t="str">
        <f>groupAttr!D83&amp;"|" &amp;groupAttr!E83&amp;"|" &amp;groupAttr!H83&amp;"|" &amp;groupAttr!J83&amp;"|" &amp;groupAttr!L83&amp;"|" &amp;groupAttr!N83&amp;"|" &amp;groupAttr!P83&amp;"|" &amp;groupAttr!R83&amp;"|" &amp;groupAttr!S83&amp;"|" &amp;groupAttr!T83&amp;"|" &amp;groupAttr!U83&amp;"|" &amp;groupAttr!V83&amp;"|" &amp;groupAttr!F83&amp;"|" &amp;groupAttr!G83&amp;"|" &amp;groupAttr!I83&amp;"|" &amp;groupAttr!K83&amp;"|" &amp;groupAttr!M83&amp;"|" &amp;groupAttr!O83&amp;"|" &amp;groupAttr!Q83&amp;"|0|0|0|0|0|0|0|0|0|0|0|0|0|0|0|0|0|0|0|0|0"</f>
        <v>0|0|0|0|8|8|8|0|0|0|0|0|0|0|0|0|8|8|8|0|0|0|0|0|0|0|0|0|0|0|0|0|0|0|0|0|0|0|0|0</v>
      </c>
      <c r="AD83" t="str">
        <f>groupAttr!W83&amp;"|" &amp;groupAttr!X83&amp;"|" &amp;groupAttr!AA83&amp;"|" &amp;groupAttr!AC83&amp;"|" &amp;groupAttr!AE83&amp;"|" &amp;groupAttr!AG83&amp;"|" &amp;groupAttr!AI83&amp;"|" &amp;groupAttr!AK83&amp;"|" &amp;groupAttr!AL83&amp;"|" &amp;groupAttr!AM83&amp;"|" &amp;groupAttr!AN83&amp;"|" &amp;groupAttr!AO83&amp;"|" &amp;groupAttr!Y83&amp;"|" &amp;groupAttr!Z83&amp;"|" &amp;groupAttr!AB83&amp;"|" &amp;groupAttr!AD83&amp;"|" &amp;groupAttr!AF83&amp;"|" &amp;groupAttr!AH83&amp;"|" &amp;groupAttr!AJ83&amp;"|" &amp;(groupAttr!AP83 + 100)&amp;"|0|0|0|0|0|0|0|0|0|0|0|0|0|0|0|0|0|0|0|0|0"</f>
        <v>0|0|0|0|0|0|0|0|0|0|0|0|0|0|0|0|0|0|0|100|0|0|0|0|0|0|0|0|0|0|0|0|0|0|0|0|0|0|0|0|0</v>
      </c>
    </row>
    <row r="84" spans="1:30" x14ac:dyDescent="0.2">
      <c r="A84" t="str">
        <f t="shared" si="6"/>
        <v>83 2 特戒守护 麻痹戒指+17|护身戒指+17|复活戒指+17|魔道麻痹戒指+17  0|0|0|0|0|0|0|0|0|0|0|0|0|0|0|0|0|0|0|0|0|0|0|0|0|0|0|0|0|0|0|0|0|0|0|0|0|0|0|0 0|0|0|0|8|8|8|0|0|0|0|0|0|0|0|0|8|8|8|0|0|0|0|0|0|0|0|0|0|0|0|0|0|0|0|0|0|0|0|0 0|0|0|0|0|0|0|0|0|0|0|0|0|0|0|0|0|0|0|100|0|0|0|0|0|0|0|0|0|0|0|0|0|0|0|0|0|0|0|0|0</v>
      </c>
      <c r="B84">
        <v>83</v>
      </c>
      <c r="C84">
        <f>groupAttr!A84</f>
        <v>142</v>
      </c>
      <c r="D84" t="str">
        <f>IF( ISNA(VLOOKUP($C84*10&amp;D$1,groupitems!$B:$D,3,FALSE)),"", VLOOKUP($C84*10&amp;D$1,groupitems!$B:$D,3,FALSE))</f>
        <v>麻痹戒指+17</v>
      </c>
      <c r="E84" t="str">
        <f>IF( ISNA(VLOOKUP($C84*10&amp;E$1,groupitems!$B:$D,3,FALSE)),"", VLOOKUP($C84*10&amp;E$1,groupitems!$B:$D,3,FALSE))</f>
        <v>护身戒指+17</v>
      </c>
      <c r="F84" t="str">
        <f>IF( ISNA(VLOOKUP($C84*10&amp;F$1,groupitems!$B:$D,3,FALSE)),"", VLOOKUP($C84*10&amp;F$1,groupitems!$B:$D,3,FALSE))</f>
        <v>复活戒指+17</v>
      </c>
      <c r="G84" t="str">
        <f>IF( ISNA(VLOOKUP($C84*10&amp;G$1,groupitems!$B:$D,3,FALSE)),"", VLOOKUP($C84*10&amp;G$1,groupitems!$B:$D,3,FALSE))</f>
        <v>魔道麻痹戒指+17</v>
      </c>
      <c r="H84" t="str">
        <f>IF( ISNA(VLOOKUP($C84*10&amp;H$1,groupitems!$B:$D,3,FALSE)),"", VLOOKUP($C84*10&amp;H$1,groupitems!$B:$D,3,FALSE))</f>
        <v/>
      </c>
      <c r="I84" t="str">
        <f>IF( ISNA(VLOOKUP($C84*10&amp;I$1,groupitems!$B:$D,3,FALSE)),"", VLOOKUP($C84*10&amp;I$1,groupitems!$B:$D,3,FALSE))</f>
        <v/>
      </c>
      <c r="J84" t="str">
        <f>IF( ISNA(VLOOKUP($C84*10&amp;J$1,groupitems!$B:$D,3,FALSE)),"", VLOOKUP($C84*10&amp;J$1,groupitems!$B:$D,3,FALSE))</f>
        <v/>
      </c>
      <c r="K84" t="str">
        <f>IF( ISNA(VLOOKUP($C84*10&amp;K$1,groupitems!$B:$D,3,FALSE)),"", VLOOKUP($C84*10&amp;K$1,groupitems!$B:$D,3,FALSE))</f>
        <v/>
      </c>
      <c r="L84" t="str">
        <f>IF( ISNA(VLOOKUP($C84*10&amp;L$1,groupitems!$B:$D,3,FALSE)),"", VLOOKUP($C84*10&amp;L$1,groupitems!$B:$D,3,FALSE))</f>
        <v/>
      </c>
      <c r="M84" t="str">
        <f>IF( ISNA(VLOOKUP($C84*10&amp;M$1,groupitems!$B:$D,3,FALSE)),"", VLOOKUP($C84*10&amp;M$1,groupitems!$B:$D,3,FALSE))</f>
        <v/>
      </c>
      <c r="N84" t="str">
        <f>IF( ISNA(VLOOKUP($C84*10&amp;N$1,groupitems!$B:$D,3,FALSE)),"", VLOOKUP($C84*10&amp;N$1,groupitems!$B:$D,3,FALSE))</f>
        <v/>
      </c>
      <c r="O84" t="str">
        <f>IF( ISNA(VLOOKUP($C84*10&amp;O$1,groupitems!$B:$D,3,FALSE)),"", VLOOKUP($C84*10&amp;O$1,groupitems!$B:$D,3,FALSE))</f>
        <v/>
      </c>
      <c r="P84" t="str">
        <f>IF( ISNA(VLOOKUP($C84*10&amp;P$1,groupitems!$B:$D,3,FALSE)),"", VLOOKUP($C84*10&amp;P$1,groupitems!$B:$D,3,FALSE))</f>
        <v/>
      </c>
      <c r="Q84" t="str">
        <f>IF( ISNA(VLOOKUP($C84*10&amp;Q$1,groupitems!$B:$D,3,FALSE)),"", VLOOKUP($C84*10&amp;Q$1,groupitems!$B:$D,3,FALSE))</f>
        <v/>
      </c>
      <c r="R84" t="str">
        <f>IF( ISNA(VLOOKUP($C84*10&amp;R$1,groupitems!$B:$D,3,FALSE)),"", VLOOKUP($C84*10&amp;R$1,groupitems!$B:$D,3,FALSE))</f>
        <v/>
      </c>
      <c r="S84" t="str">
        <f>IF( ISNA(VLOOKUP($C84*10&amp;S$1,groupitems!$B:$D,3,FALSE)),"", VLOOKUP($C84*10&amp;S$1,groupitems!$B:$D,3,FALSE))</f>
        <v/>
      </c>
      <c r="T84">
        <v>0</v>
      </c>
      <c r="U84">
        <f>groupAttr!C84</f>
        <v>2</v>
      </c>
      <c r="V84">
        <f t="shared" si="7"/>
        <v>4</v>
      </c>
      <c r="W84" t="str">
        <f>groupAttr!B84</f>
        <v>特戒守护</v>
      </c>
      <c r="X84" t="str">
        <f t="shared" si="8"/>
        <v>麻痹戒指+17|护身戒指+17|复活戒指+17|魔道麻痹戒指+17|</v>
      </c>
      <c r="Y84" t="str">
        <f t="shared" si="9"/>
        <v>151/麻痹戒指+17|151/护身戒指+17|151/复活戒指+17|151/魔道麻痹戒指+17|</v>
      </c>
      <c r="Z84" t="str">
        <f t="shared" si="10"/>
        <v>麻痹戒指+17|护身戒指+17|复活戒指+17|魔道麻痹戒指+17</v>
      </c>
      <c r="AA84" t="str">
        <f t="shared" si="11"/>
        <v>151/麻痹戒指+17|151/护身戒指+17|151/复活戒指+17|151/魔道麻痹戒指+17</v>
      </c>
      <c r="AB84" t="str">
        <f xml:space="preserve"> CONCATENATE( " ",groupAttr!AS84,"|",groupAttr!AX84,"|",groupAttr!AV84,"|",groupAttr!BC84,"|",groupAttr!BB84,"|",groupAttr!BA84,"|",groupAttr!AW84,"|","0","|",groupAttr!AQ84,"|",groupAttr!AT84,"|",groupAttr!AU84,"|",groupAttr!BD84,"|",groupAttr!AY84,"|","0","|",groupAttr!BE84,"|",groupAttr!BJ84,"|",groupAttr!BF84,"|",groupAttr!BG84,"|",groupAttr!BH84,"|",groupAttr!BI84,"|",groupAttr!BK84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84" t="str">
        <f>groupAttr!D84&amp;"|" &amp;groupAttr!E84&amp;"|" &amp;groupAttr!H84&amp;"|" &amp;groupAttr!J84&amp;"|" &amp;groupAttr!L84&amp;"|" &amp;groupAttr!N84&amp;"|" &amp;groupAttr!P84&amp;"|" &amp;groupAttr!R84&amp;"|" &amp;groupAttr!S84&amp;"|" &amp;groupAttr!T84&amp;"|" &amp;groupAttr!U84&amp;"|" &amp;groupAttr!V84&amp;"|" &amp;groupAttr!F84&amp;"|" &amp;groupAttr!G84&amp;"|" &amp;groupAttr!I84&amp;"|" &amp;groupAttr!K84&amp;"|" &amp;groupAttr!M84&amp;"|" &amp;groupAttr!O84&amp;"|" &amp;groupAttr!Q84&amp;"|0|0|0|0|0|0|0|0|0|0|0|0|0|0|0|0|0|0|0|0|0"</f>
        <v>0|0|0|0|8|8|8|0|0|0|0|0|0|0|0|0|8|8|8|0|0|0|0|0|0|0|0|0|0|0|0|0|0|0|0|0|0|0|0|0</v>
      </c>
      <c r="AD84" t="str">
        <f>groupAttr!W84&amp;"|" &amp;groupAttr!X84&amp;"|" &amp;groupAttr!AA84&amp;"|" &amp;groupAttr!AC84&amp;"|" &amp;groupAttr!AE84&amp;"|" &amp;groupAttr!AG84&amp;"|" &amp;groupAttr!AI84&amp;"|" &amp;groupAttr!AK84&amp;"|" &amp;groupAttr!AL84&amp;"|" &amp;groupAttr!AM84&amp;"|" &amp;groupAttr!AN84&amp;"|" &amp;groupAttr!AO84&amp;"|" &amp;groupAttr!Y84&amp;"|" &amp;groupAttr!Z84&amp;"|" &amp;groupAttr!AB84&amp;"|" &amp;groupAttr!AD84&amp;"|" &amp;groupAttr!AF84&amp;"|" &amp;groupAttr!AH84&amp;"|" &amp;groupAttr!AJ84&amp;"|" &amp;(groupAttr!AP84 + 100)&amp;"|0|0|0|0|0|0|0|0|0|0|0|0|0|0|0|0|0|0|0|0|0"</f>
        <v>0|0|0|0|0|0|0|0|0|0|0|0|0|0|0|0|0|0|0|100|0|0|0|0|0|0|0|0|0|0|0|0|0|0|0|0|0|0|0|0|0</v>
      </c>
    </row>
    <row r="85" spans="1:30" x14ac:dyDescent="0.2">
      <c r="A85" t="str">
        <f t="shared" si="6"/>
        <v>84 2 特戒守护 麻痹戒指+18|护身戒指+18|复活戒指+18|魔道麻痹戒指+18  0|0|0|0|0|0|0|0|0|0|0|0|0|0|0|0|0|0|0|0|0|0|0|0|0|0|0|0|0|0|0|0|0|0|0|0|0|0|0|0 0|0|0|0|8|8|8|0|0|0|0|0|0|0|0|0|8|8|8|0|0|0|0|0|0|0|0|0|0|0|0|0|0|0|0|0|0|0|0|0 0|0|0|0|0|0|0|0|0|0|0|0|0|0|0|0|0|0|0|100|0|0|0|0|0|0|0|0|0|0|0|0|0|0|0|0|0|0|0|0|0</v>
      </c>
      <c r="B85">
        <v>84</v>
      </c>
      <c r="C85">
        <f>groupAttr!A85</f>
        <v>143</v>
      </c>
      <c r="D85" t="str">
        <f>IF( ISNA(VLOOKUP($C85*10&amp;D$1,groupitems!$B:$D,3,FALSE)),"", VLOOKUP($C85*10&amp;D$1,groupitems!$B:$D,3,FALSE))</f>
        <v>麻痹戒指+18</v>
      </c>
      <c r="E85" t="str">
        <f>IF( ISNA(VLOOKUP($C85*10&amp;E$1,groupitems!$B:$D,3,FALSE)),"", VLOOKUP($C85*10&amp;E$1,groupitems!$B:$D,3,FALSE))</f>
        <v>护身戒指+18</v>
      </c>
      <c r="F85" t="str">
        <f>IF( ISNA(VLOOKUP($C85*10&amp;F$1,groupitems!$B:$D,3,FALSE)),"", VLOOKUP($C85*10&amp;F$1,groupitems!$B:$D,3,FALSE))</f>
        <v>复活戒指+18</v>
      </c>
      <c r="G85" t="str">
        <f>IF( ISNA(VLOOKUP($C85*10&amp;G$1,groupitems!$B:$D,3,FALSE)),"", VLOOKUP($C85*10&amp;G$1,groupitems!$B:$D,3,FALSE))</f>
        <v>魔道麻痹戒指+18</v>
      </c>
      <c r="H85" t="str">
        <f>IF( ISNA(VLOOKUP($C85*10&amp;H$1,groupitems!$B:$D,3,FALSE)),"", VLOOKUP($C85*10&amp;H$1,groupitems!$B:$D,3,FALSE))</f>
        <v/>
      </c>
      <c r="I85" t="str">
        <f>IF( ISNA(VLOOKUP($C85*10&amp;I$1,groupitems!$B:$D,3,FALSE)),"", VLOOKUP($C85*10&amp;I$1,groupitems!$B:$D,3,FALSE))</f>
        <v/>
      </c>
      <c r="J85" t="str">
        <f>IF( ISNA(VLOOKUP($C85*10&amp;J$1,groupitems!$B:$D,3,FALSE)),"", VLOOKUP($C85*10&amp;J$1,groupitems!$B:$D,3,FALSE))</f>
        <v/>
      </c>
      <c r="K85" t="str">
        <f>IF( ISNA(VLOOKUP($C85*10&amp;K$1,groupitems!$B:$D,3,FALSE)),"", VLOOKUP($C85*10&amp;K$1,groupitems!$B:$D,3,FALSE))</f>
        <v/>
      </c>
      <c r="L85" t="str">
        <f>IF( ISNA(VLOOKUP($C85*10&amp;L$1,groupitems!$B:$D,3,FALSE)),"", VLOOKUP($C85*10&amp;L$1,groupitems!$B:$D,3,FALSE))</f>
        <v/>
      </c>
      <c r="M85" t="str">
        <f>IF( ISNA(VLOOKUP($C85*10&amp;M$1,groupitems!$B:$D,3,FALSE)),"", VLOOKUP($C85*10&amp;M$1,groupitems!$B:$D,3,FALSE))</f>
        <v/>
      </c>
      <c r="N85" t="str">
        <f>IF( ISNA(VLOOKUP($C85*10&amp;N$1,groupitems!$B:$D,3,FALSE)),"", VLOOKUP($C85*10&amp;N$1,groupitems!$B:$D,3,FALSE))</f>
        <v/>
      </c>
      <c r="O85" t="str">
        <f>IF( ISNA(VLOOKUP($C85*10&amp;O$1,groupitems!$B:$D,3,FALSE)),"", VLOOKUP($C85*10&amp;O$1,groupitems!$B:$D,3,FALSE))</f>
        <v/>
      </c>
      <c r="P85" t="str">
        <f>IF( ISNA(VLOOKUP($C85*10&amp;P$1,groupitems!$B:$D,3,FALSE)),"", VLOOKUP($C85*10&amp;P$1,groupitems!$B:$D,3,FALSE))</f>
        <v/>
      </c>
      <c r="Q85" t="str">
        <f>IF( ISNA(VLOOKUP($C85*10&amp;Q$1,groupitems!$B:$D,3,FALSE)),"", VLOOKUP($C85*10&amp;Q$1,groupitems!$B:$D,3,FALSE))</f>
        <v/>
      </c>
      <c r="R85" t="str">
        <f>IF( ISNA(VLOOKUP($C85*10&amp;R$1,groupitems!$B:$D,3,FALSE)),"", VLOOKUP($C85*10&amp;R$1,groupitems!$B:$D,3,FALSE))</f>
        <v/>
      </c>
      <c r="S85" t="str">
        <f>IF( ISNA(VLOOKUP($C85*10&amp;S$1,groupitems!$B:$D,3,FALSE)),"", VLOOKUP($C85*10&amp;S$1,groupitems!$B:$D,3,FALSE))</f>
        <v/>
      </c>
      <c r="T85">
        <v>0</v>
      </c>
      <c r="U85">
        <f>groupAttr!C85</f>
        <v>2</v>
      </c>
      <c r="V85">
        <f t="shared" si="7"/>
        <v>4</v>
      </c>
      <c r="W85" t="str">
        <f>groupAttr!B85</f>
        <v>特戒守护</v>
      </c>
      <c r="X85" t="str">
        <f t="shared" si="8"/>
        <v>麻痹戒指+18|护身戒指+18|复活戒指+18|魔道麻痹戒指+18|</v>
      </c>
      <c r="Y85" t="str">
        <f t="shared" si="9"/>
        <v>151/麻痹戒指+18|151/护身戒指+18|151/复活戒指+18|151/魔道麻痹戒指+18|</v>
      </c>
      <c r="Z85" t="str">
        <f t="shared" si="10"/>
        <v>麻痹戒指+18|护身戒指+18|复活戒指+18|魔道麻痹戒指+18</v>
      </c>
      <c r="AA85" t="str">
        <f t="shared" si="11"/>
        <v>151/麻痹戒指+18|151/护身戒指+18|151/复活戒指+18|151/魔道麻痹戒指+18</v>
      </c>
      <c r="AB85" t="str">
        <f xml:space="preserve"> CONCATENATE( " ",groupAttr!AS85,"|",groupAttr!AX85,"|",groupAttr!AV85,"|",groupAttr!BC85,"|",groupAttr!BB85,"|",groupAttr!BA85,"|",groupAttr!AW85,"|","0","|",groupAttr!AQ85,"|",groupAttr!AT85,"|",groupAttr!AU85,"|",groupAttr!BD85,"|",groupAttr!AY85,"|","0","|",groupAttr!BE85,"|",groupAttr!BJ85,"|",groupAttr!BF85,"|",groupAttr!BG85,"|",groupAttr!BH85,"|",groupAttr!BI85,"|",groupAttr!BK85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85" t="str">
        <f>groupAttr!D85&amp;"|" &amp;groupAttr!E85&amp;"|" &amp;groupAttr!H85&amp;"|" &amp;groupAttr!J85&amp;"|" &amp;groupAttr!L85&amp;"|" &amp;groupAttr!N85&amp;"|" &amp;groupAttr!P85&amp;"|" &amp;groupAttr!R85&amp;"|" &amp;groupAttr!S85&amp;"|" &amp;groupAttr!T85&amp;"|" &amp;groupAttr!U85&amp;"|" &amp;groupAttr!V85&amp;"|" &amp;groupAttr!F85&amp;"|" &amp;groupAttr!G85&amp;"|" &amp;groupAttr!I85&amp;"|" &amp;groupAttr!K85&amp;"|" &amp;groupAttr!M85&amp;"|" &amp;groupAttr!O85&amp;"|" &amp;groupAttr!Q85&amp;"|0|0|0|0|0|0|0|0|0|0|0|0|0|0|0|0|0|0|0|0|0"</f>
        <v>0|0|0|0|8|8|8|0|0|0|0|0|0|0|0|0|8|8|8|0|0|0|0|0|0|0|0|0|0|0|0|0|0|0|0|0|0|0|0|0</v>
      </c>
      <c r="AD85" t="str">
        <f>groupAttr!W85&amp;"|" &amp;groupAttr!X85&amp;"|" &amp;groupAttr!AA85&amp;"|" &amp;groupAttr!AC85&amp;"|" &amp;groupAttr!AE85&amp;"|" &amp;groupAttr!AG85&amp;"|" &amp;groupAttr!AI85&amp;"|" &amp;groupAttr!AK85&amp;"|" &amp;groupAttr!AL85&amp;"|" &amp;groupAttr!AM85&amp;"|" &amp;groupAttr!AN85&amp;"|" &amp;groupAttr!AO85&amp;"|" &amp;groupAttr!Y85&amp;"|" &amp;groupAttr!Z85&amp;"|" &amp;groupAttr!AB85&amp;"|" &amp;groupAttr!AD85&amp;"|" &amp;groupAttr!AF85&amp;"|" &amp;groupAttr!AH85&amp;"|" &amp;groupAttr!AJ85&amp;"|" &amp;(groupAttr!AP85 + 100)&amp;"|0|0|0|0|0|0|0|0|0|0|0|0|0|0|0|0|0|0|0|0|0"</f>
        <v>0|0|0|0|0|0|0|0|0|0|0|0|0|0|0|0|0|0|0|100|0|0|0|0|0|0|0|0|0|0|0|0|0|0|0|0|0|0|0|0|0</v>
      </c>
    </row>
    <row r="86" spans="1:30" x14ac:dyDescent="0.2">
      <c r="A86" t="str">
        <f t="shared" si="6"/>
        <v>85 2 特戒守护 麻痹戒指+19|护身戒指+19|复活戒指+19|魔道麻痹戒指+19  0|0|0|0|0|0|0|0|0|0|0|0|0|0|0|0|0|0|0|0|0|0|0|0|0|0|0|0|0|0|0|0|0|0|0|0|0|0|0|0 0|0|0|0|8|8|8|0|0|0|0|0|0|0|0|0|8|8|8|0|0|0|0|0|0|0|0|0|0|0|0|0|0|0|0|0|0|0|0|0 0|0|0|0|0|0|0|0|0|0|0|0|0|0|0|0|0|0|0|100|0|0|0|0|0|0|0|0|0|0|0|0|0|0|0|0|0|0|0|0|0</v>
      </c>
      <c r="B86">
        <v>85</v>
      </c>
      <c r="C86">
        <f>groupAttr!A86</f>
        <v>144</v>
      </c>
      <c r="D86" t="str">
        <f>IF( ISNA(VLOOKUP($C86*10&amp;D$1,groupitems!$B:$D,3,FALSE)),"", VLOOKUP($C86*10&amp;D$1,groupitems!$B:$D,3,FALSE))</f>
        <v>麻痹戒指+19</v>
      </c>
      <c r="E86" t="str">
        <f>IF( ISNA(VLOOKUP($C86*10&amp;E$1,groupitems!$B:$D,3,FALSE)),"", VLOOKUP($C86*10&amp;E$1,groupitems!$B:$D,3,FALSE))</f>
        <v>护身戒指+19</v>
      </c>
      <c r="F86" t="str">
        <f>IF( ISNA(VLOOKUP($C86*10&amp;F$1,groupitems!$B:$D,3,FALSE)),"", VLOOKUP($C86*10&amp;F$1,groupitems!$B:$D,3,FALSE))</f>
        <v>复活戒指+19</v>
      </c>
      <c r="G86" t="str">
        <f>IF( ISNA(VLOOKUP($C86*10&amp;G$1,groupitems!$B:$D,3,FALSE)),"", VLOOKUP($C86*10&amp;G$1,groupitems!$B:$D,3,FALSE))</f>
        <v>魔道麻痹戒指+19</v>
      </c>
      <c r="H86" t="str">
        <f>IF( ISNA(VLOOKUP($C86*10&amp;H$1,groupitems!$B:$D,3,FALSE)),"", VLOOKUP($C86*10&amp;H$1,groupitems!$B:$D,3,FALSE))</f>
        <v/>
      </c>
      <c r="I86" t="str">
        <f>IF( ISNA(VLOOKUP($C86*10&amp;I$1,groupitems!$B:$D,3,FALSE)),"", VLOOKUP($C86*10&amp;I$1,groupitems!$B:$D,3,FALSE))</f>
        <v/>
      </c>
      <c r="J86" t="str">
        <f>IF( ISNA(VLOOKUP($C86*10&amp;J$1,groupitems!$B:$D,3,FALSE)),"", VLOOKUP($C86*10&amp;J$1,groupitems!$B:$D,3,FALSE))</f>
        <v/>
      </c>
      <c r="K86" t="str">
        <f>IF( ISNA(VLOOKUP($C86*10&amp;K$1,groupitems!$B:$D,3,FALSE)),"", VLOOKUP($C86*10&amp;K$1,groupitems!$B:$D,3,FALSE))</f>
        <v/>
      </c>
      <c r="L86" t="str">
        <f>IF( ISNA(VLOOKUP($C86*10&amp;L$1,groupitems!$B:$D,3,FALSE)),"", VLOOKUP($C86*10&amp;L$1,groupitems!$B:$D,3,FALSE))</f>
        <v/>
      </c>
      <c r="M86" t="str">
        <f>IF( ISNA(VLOOKUP($C86*10&amp;M$1,groupitems!$B:$D,3,FALSE)),"", VLOOKUP($C86*10&amp;M$1,groupitems!$B:$D,3,FALSE))</f>
        <v/>
      </c>
      <c r="N86" t="str">
        <f>IF( ISNA(VLOOKUP($C86*10&amp;N$1,groupitems!$B:$D,3,FALSE)),"", VLOOKUP($C86*10&amp;N$1,groupitems!$B:$D,3,FALSE))</f>
        <v/>
      </c>
      <c r="O86" t="str">
        <f>IF( ISNA(VLOOKUP($C86*10&amp;O$1,groupitems!$B:$D,3,FALSE)),"", VLOOKUP($C86*10&amp;O$1,groupitems!$B:$D,3,FALSE))</f>
        <v/>
      </c>
      <c r="P86" t="str">
        <f>IF( ISNA(VLOOKUP($C86*10&amp;P$1,groupitems!$B:$D,3,FALSE)),"", VLOOKUP($C86*10&amp;P$1,groupitems!$B:$D,3,FALSE))</f>
        <v/>
      </c>
      <c r="Q86" t="str">
        <f>IF( ISNA(VLOOKUP($C86*10&amp;Q$1,groupitems!$B:$D,3,FALSE)),"", VLOOKUP($C86*10&amp;Q$1,groupitems!$B:$D,3,FALSE))</f>
        <v/>
      </c>
      <c r="R86" t="str">
        <f>IF( ISNA(VLOOKUP($C86*10&amp;R$1,groupitems!$B:$D,3,FALSE)),"", VLOOKUP($C86*10&amp;R$1,groupitems!$B:$D,3,FALSE))</f>
        <v/>
      </c>
      <c r="S86" t="str">
        <f>IF( ISNA(VLOOKUP($C86*10&amp;S$1,groupitems!$B:$D,3,FALSE)),"", VLOOKUP($C86*10&amp;S$1,groupitems!$B:$D,3,FALSE))</f>
        <v/>
      </c>
      <c r="T86">
        <v>0</v>
      </c>
      <c r="U86">
        <f>groupAttr!C86</f>
        <v>2</v>
      </c>
      <c r="V86">
        <f t="shared" si="7"/>
        <v>4</v>
      </c>
      <c r="W86" t="str">
        <f>groupAttr!B86</f>
        <v>特戒守护</v>
      </c>
      <c r="X86" t="str">
        <f t="shared" si="8"/>
        <v>麻痹戒指+19|护身戒指+19|复活戒指+19|魔道麻痹戒指+19|</v>
      </c>
      <c r="Y86" t="str">
        <f t="shared" si="9"/>
        <v>151/麻痹戒指+19|151/护身戒指+19|151/复活戒指+19|151/魔道麻痹戒指+19|</v>
      </c>
      <c r="Z86" t="str">
        <f t="shared" si="10"/>
        <v>麻痹戒指+19|护身戒指+19|复活戒指+19|魔道麻痹戒指+19</v>
      </c>
      <c r="AA86" t="str">
        <f t="shared" si="11"/>
        <v>151/麻痹戒指+19|151/护身戒指+19|151/复活戒指+19|151/魔道麻痹戒指+19</v>
      </c>
      <c r="AB86" t="str">
        <f xml:space="preserve"> CONCATENATE( " ",groupAttr!AS86,"|",groupAttr!AX86,"|",groupAttr!AV86,"|",groupAttr!BC86,"|",groupAttr!BB86,"|",groupAttr!BA86,"|",groupAttr!AW86,"|","0","|",groupAttr!AQ86,"|",groupAttr!AT86,"|",groupAttr!AU86,"|",groupAttr!BD86,"|",groupAttr!AY86,"|","0","|",groupAttr!BE86,"|",groupAttr!BJ86,"|",groupAttr!BF86,"|",groupAttr!BG86,"|",groupAttr!BH86,"|",groupAttr!BI86,"|",groupAttr!BK86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86" t="str">
        <f>groupAttr!D86&amp;"|" &amp;groupAttr!E86&amp;"|" &amp;groupAttr!H86&amp;"|" &amp;groupAttr!J86&amp;"|" &amp;groupAttr!L86&amp;"|" &amp;groupAttr!N86&amp;"|" &amp;groupAttr!P86&amp;"|" &amp;groupAttr!R86&amp;"|" &amp;groupAttr!S86&amp;"|" &amp;groupAttr!T86&amp;"|" &amp;groupAttr!U86&amp;"|" &amp;groupAttr!V86&amp;"|" &amp;groupAttr!F86&amp;"|" &amp;groupAttr!G86&amp;"|" &amp;groupAttr!I86&amp;"|" &amp;groupAttr!K86&amp;"|" &amp;groupAttr!M86&amp;"|" &amp;groupAttr!O86&amp;"|" &amp;groupAttr!Q86&amp;"|0|0|0|0|0|0|0|0|0|0|0|0|0|0|0|0|0|0|0|0|0"</f>
        <v>0|0|0|0|8|8|8|0|0|0|0|0|0|0|0|0|8|8|8|0|0|0|0|0|0|0|0|0|0|0|0|0|0|0|0|0|0|0|0|0</v>
      </c>
      <c r="AD86" t="str">
        <f>groupAttr!W86&amp;"|" &amp;groupAttr!X86&amp;"|" &amp;groupAttr!AA86&amp;"|" &amp;groupAttr!AC86&amp;"|" &amp;groupAttr!AE86&amp;"|" &amp;groupAttr!AG86&amp;"|" &amp;groupAttr!AI86&amp;"|" &amp;groupAttr!AK86&amp;"|" &amp;groupAttr!AL86&amp;"|" &amp;groupAttr!AM86&amp;"|" &amp;groupAttr!AN86&amp;"|" &amp;groupAttr!AO86&amp;"|" &amp;groupAttr!Y86&amp;"|" &amp;groupAttr!Z86&amp;"|" &amp;groupAttr!AB86&amp;"|" &amp;groupAttr!AD86&amp;"|" &amp;groupAttr!AF86&amp;"|" &amp;groupAttr!AH86&amp;"|" &amp;groupAttr!AJ86&amp;"|" &amp;(groupAttr!AP86 + 100)&amp;"|0|0|0|0|0|0|0|0|0|0|0|0|0|0|0|0|0|0|0|0|0"</f>
        <v>0|0|0|0|0|0|0|0|0|0|0|0|0|0|0|0|0|0|0|100|0|0|0|0|0|0|0|0|0|0|0|0|0|0|0|0|0|0|0|0|0</v>
      </c>
    </row>
    <row r="87" spans="1:30" x14ac:dyDescent="0.2">
      <c r="A87" t="str">
        <f t="shared" si="6"/>
        <v>86 2 特戒守护 麻痹戒指+20|护身戒指+20|复活戒指+20|魔道麻痹戒指+20  0|0|0|0|0|0|0|0|0|0|0|0|0|0|0|0|0|0|0|0|0|0|0|0|0|0|0|0|0|0|0|0|0|0|0|0|0|0|0|0 0|0|0|0|8|8|8|0|0|0|0|0|0|0|0|0|8|8|8|0|0|0|0|0|0|0|0|0|0|0|0|0|0|0|0|0|0|0|0|0 0|0|0|0|0|0|0|0|0|0|0|0|0|0|0|0|0|0|0|100|0|0|0|0|0|0|0|0|0|0|0|0|0|0|0|0|0|0|0|0|0</v>
      </c>
      <c r="B87">
        <v>86</v>
      </c>
      <c r="C87">
        <f>groupAttr!A87</f>
        <v>145</v>
      </c>
      <c r="D87" t="str">
        <f>IF( ISNA(VLOOKUP($C87*10&amp;D$1,groupitems!$B:$D,3,FALSE)),"", VLOOKUP($C87*10&amp;D$1,groupitems!$B:$D,3,FALSE))</f>
        <v>麻痹戒指+20</v>
      </c>
      <c r="E87" t="str">
        <f>IF( ISNA(VLOOKUP($C87*10&amp;E$1,groupitems!$B:$D,3,FALSE)),"", VLOOKUP($C87*10&amp;E$1,groupitems!$B:$D,3,FALSE))</f>
        <v>护身戒指+20</v>
      </c>
      <c r="F87" t="str">
        <f>IF( ISNA(VLOOKUP($C87*10&amp;F$1,groupitems!$B:$D,3,FALSE)),"", VLOOKUP($C87*10&amp;F$1,groupitems!$B:$D,3,FALSE))</f>
        <v>复活戒指+20</v>
      </c>
      <c r="G87" t="str">
        <f>IF( ISNA(VLOOKUP($C87*10&amp;G$1,groupitems!$B:$D,3,FALSE)),"", VLOOKUP($C87*10&amp;G$1,groupitems!$B:$D,3,FALSE))</f>
        <v>魔道麻痹戒指+20</v>
      </c>
      <c r="H87" t="str">
        <f>IF( ISNA(VLOOKUP($C87*10&amp;H$1,groupitems!$B:$D,3,FALSE)),"", VLOOKUP($C87*10&amp;H$1,groupitems!$B:$D,3,FALSE))</f>
        <v/>
      </c>
      <c r="I87" t="str">
        <f>IF( ISNA(VLOOKUP($C87*10&amp;I$1,groupitems!$B:$D,3,FALSE)),"", VLOOKUP($C87*10&amp;I$1,groupitems!$B:$D,3,FALSE))</f>
        <v/>
      </c>
      <c r="J87" t="str">
        <f>IF( ISNA(VLOOKUP($C87*10&amp;J$1,groupitems!$B:$D,3,FALSE)),"", VLOOKUP($C87*10&amp;J$1,groupitems!$B:$D,3,FALSE))</f>
        <v/>
      </c>
      <c r="K87" t="str">
        <f>IF( ISNA(VLOOKUP($C87*10&amp;K$1,groupitems!$B:$D,3,FALSE)),"", VLOOKUP($C87*10&amp;K$1,groupitems!$B:$D,3,FALSE))</f>
        <v/>
      </c>
      <c r="L87" t="str">
        <f>IF( ISNA(VLOOKUP($C87*10&amp;L$1,groupitems!$B:$D,3,FALSE)),"", VLOOKUP($C87*10&amp;L$1,groupitems!$B:$D,3,FALSE))</f>
        <v/>
      </c>
      <c r="M87" t="str">
        <f>IF( ISNA(VLOOKUP($C87*10&amp;M$1,groupitems!$B:$D,3,FALSE)),"", VLOOKUP($C87*10&amp;M$1,groupitems!$B:$D,3,FALSE))</f>
        <v/>
      </c>
      <c r="N87" t="str">
        <f>IF( ISNA(VLOOKUP($C87*10&amp;N$1,groupitems!$B:$D,3,FALSE)),"", VLOOKUP($C87*10&amp;N$1,groupitems!$B:$D,3,FALSE))</f>
        <v/>
      </c>
      <c r="O87" t="str">
        <f>IF( ISNA(VLOOKUP($C87*10&amp;O$1,groupitems!$B:$D,3,FALSE)),"", VLOOKUP($C87*10&amp;O$1,groupitems!$B:$D,3,FALSE))</f>
        <v/>
      </c>
      <c r="P87" t="str">
        <f>IF( ISNA(VLOOKUP($C87*10&amp;P$1,groupitems!$B:$D,3,FALSE)),"", VLOOKUP($C87*10&amp;P$1,groupitems!$B:$D,3,FALSE))</f>
        <v/>
      </c>
      <c r="Q87" t="str">
        <f>IF( ISNA(VLOOKUP($C87*10&amp;Q$1,groupitems!$B:$D,3,FALSE)),"", VLOOKUP($C87*10&amp;Q$1,groupitems!$B:$D,3,FALSE))</f>
        <v/>
      </c>
      <c r="R87" t="str">
        <f>IF( ISNA(VLOOKUP($C87*10&amp;R$1,groupitems!$B:$D,3,FALSE)),"", VLOOKUP($C87*10&amp;R$1,groupitems!$B:$D,3,FALSE))</f>
        <v/>
      </c>
      <c r="S87" t="str">
        <f>IF( ISNA(VLOOKUP($C87*10&amp;S$1,groupitems!$B:$D,3,FALSE)),"", VLOOKUP($C87*10&amp;S$1,groupitems!$B:$D,3,FALSE))</f>
        <v/>
      </c>
      <c r="T87">
        <v>0</v>
      </c>
      <c r="U87">
        <f>groupAttr!C87</f>
        <v>2</v>
      </c>
      <c r="V87">
        <f t="shared" si="7"/>
        <v>4</v>
      </c>
      <c r="W87" t="str">
        <f>groupAttr!B87</f>
        <v>特戒守护</v>
      </c>
      <c r="X87" t="str">
        <f t="shared" si="8"/>
        <v>麻痹戒指+20|护身戒指+20|复活戒指+20|魔道麻痹戒指+20|</v>
      </c>
      <c r="Y87" t="str">
        <f t="shared" si="9"/>
        <v>151/麻痹戒指+20|151/护身戒指+20|151/复活戒指+20|151/魔道麻痹戒指+20|</v>
      </c>
      <c r="Z87" t="str">
        <f t="shared" si="10"/>
        <v>麻痹戒指+20|护身戒指+20|复活戒指+20|魔道麻痹戒指+20</v>
      </c>
      <c r="AA87" t="str">
        <f t="shared" si="11"/>
        <v>151/麻痹戒指+20|151/护身戒指+20|151/复活戒指+20|151/魔道麻痹戒指+20</v>
      </c>
      <c r="AB87" t="str">
        <f xml:space="preserve"> CONCATENATE( " ",groupAttr!AS87,"|",groupAttr!AX87,"|",groupAttr!AV87,"|",groupAttr!BC87,"|",groupAttr!BB87,"|",groupAttr!BA87,"|",groupAttr!AW87,"|","0","|",groupAttr!AQ87,"|",groupAttr!AT87,"|",groupAttr!AU87,"|",groupAttr!BD87,"|",groupAttr!AY87,"|","0","|",groupAttr!BE87,"|",groupAttr!BJ87,"|",groupAttr!BF87,"|",groupAttr!BG87,"|",groupAttr!BH87,"|",groupAttr!BI87,"|",groupAttr!BK87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87" t="str">
        <f>groupAttr!D87&amp;"|" &amp;groupAttr!E87&amp;"|" &amp;groupAttr!H87&amp;"|" &amp;groupAttr!J87&amp;"|" &amp;groupAttr!L87&amp;"|" &amp;groupAttr!N87&amp;"|" &amp;groupAttr!P87&amp;"|" &amp;groupAttr!R87&amp;"|" &amp;groupAttr!S87&amp;"|" &amp;groupAttr!T87&amp;"|" &amp;groupAttr!U87&amp;"|" &amp;groupAttr!V87&amp;"|" &amp;groupAttr!F87&amp;"|" &amp;groupAttr!G87&amp;"|" &amp;groupAttr!I87&amp;"|" &amp;groupAttr!K87&amp;"|" &amp;groupAttr!M87&amp;"|" &amp;groupAttr!O87&amp;"|" &amp;groupAttr!Q87&amp;"|0|0|0|0|0|0|0|0|0|0|0|0|0|0|0|0|0|0|0|0|0"</f>
        <v>0|0|0|0|8|8|8|0|0|0|0|0|0|0|0|0|8|8|8|0|0|0|0|0|0|0|0|0|0|0|0|0|0|0|0|0|0|0|0|0</v>
      </c>
      <c r="AD87" t="str">
        <f>groupAttr!W87&amp;"|" &amp;groupAttr!X87&amp;"|" &amp;groupAttr!AA87&amp;"|" &amp;groupAttr!AC87&amp;"|" &amp;groupAttr!AE87&amp;"|" &amp;groupAttr!AG87&amp;"|" &amp;groupAttr!AI87&amp;"|" &amp;groupAttr!AK87&amp;"|" &amp;groupAttr!AL87&amp;"|" &amp;groupAttr!AM87&amp;"|" &amp;groupAttr!AN87&amp;"|" &amp;groupAttr!AO87&amp;"|" &amp;groupAttr!Y87&amp;"|" &amp;groupAttr!Z87&amp;"|" &amp;groupAttr!AB87&amp;"|" &amp;groupAttr!AD87&amp;"|" &amp;groupAttr!AF87&amp;"|" &amp;groupAttr!AH87&amp;"|" &amp;groupAttr!AJ87&amp;"|" &amp;(groupAttr!AP87 + 100)&amp;"|0|0|0|0|0|0|0|0|0|0|0|0|0|0|0|0|0|0|0|0|0"</f>
        <v>0|0|0|0|0|0|0|0|0|0|0|0|0|0|0|0|0|0|0|100|0|0|0|0|0|0|0|0|0|0|0|0|0|0|0|0|0|0|0|0|0</v>
      </c>
    </row>
    <row r="88" spans="1:30" x14ac:dyDescent="0.2">
      <c r="A88" t="str">
        <f t="shared" si="6"/>
        <v>87 2 特戒守护 麻痹戒指+21|护身戒指+21|复活戒指+21|魔道麻痹戒指+21  0|0|0|0|0|0|0|0|0|0|0|0|0|0|0|0|0|0|0|0|0|0|0|0|0|0|0|0|0|0|0|0|0|0|0|0|0|0|0|0 0|0|0|0|9|9|9|0|0|0|0|0|0|0|0|0|9|9|9|0|0|0|0|0|0|0|0|0|0|0|0|0|0|0|0|0|0|0|0|0 0|0|0|0|0|0|0|0|0|0|0|0|0|0|0|0|0|0|0|100|0|0|0|0|0|0|0|0|0|0|0|0|0|0|0|0|0|0|0|0|0</v>
      </c>
      <c r="B88">
        <v>87</v>
      </c>
      <c r="C88">
        <f>groupAttr!A88</f>
        <v>146</v>
      </c>
      <c r="D88" t="str">
        <f>IF( ISNA(VLOOKUP($C88*10&amp;D$1,groupitems!$B:$D,3,FALSE)),"", VLOOKUP($C88*10&amp;D$1,groupitems!$B:$D,3,FALSE))</f>
        <v>麻痹戒指+21</v>
      </c>
      <c r="E88" t="str">
        <f>IF( ISNA(VLOOKUP($C88*10&amp;E$1,groupitems!$B:$D,3,FALSE)),"", VLOOKUP($C88*10&amp;E$1,groupitems!$B:$D,3,FALSE))</f>
        <v>护身戒指+21</v>
      </c>
      <c r="F88" t="str">
        <f>IF( ISNA(VLOOKUP($C88*10&amp;F$1,groupitems!$B:$D,3,FALSE)),"", VLOOKUP($C88*10&amp;F$1,groupitems!$B:$D,3,FALSE))</f>
        <v>复活戒指+21</v>
      </c>
      <c r="G88" t="str">
        <f>IF( ISNA(VLOOKUP($C88*10&amp;G$1,groupitems!$B:$D,3,FALSE)),"", VLOOKUP($C88*10&amp;G$1,groupitems!$B:$D,3,FALSE))</f>
        <v>魔道麻痹戒指+21</v>
      </c>
      <c r="H88" t="str">
        <f>IF( ISNA(VLOOKUP($C88*10&amp;H$1,groupitems!$B:$D,3,FALSE)),"", VLOOKUP($C88*10&amp;H$1,groupitems!$B:$D,3,FALSE))</f>
        <v/>
      </c>
      <c r="I88" t="str">
        <f>IF( ISNA(VLOOKUP($C88*10&amp;I$1,groupitems!$B:$D,3,FALSE)),"", VLOOKUP($C88*10&amp;I$1,groupitems!$B:$D,3,FALSE))</f>
        <v/>
      </c>
      <c r="J88" t="str">
        <f>IF( ISNA(VLOOKUP($C88*10&amp;J$1,groupitems!$B:$D,3,FALSE)),"", VLOOKUP($C88*10&amp;J$1,groupitems!$B:$D,3,FALSE))</f>
        <v/>
      </c>
      <c r="K88" t="str">
        <f>IF( ISNA(VLOOKUP($C88*10&amp;K$1,groupitems!$B:$D,3,FALSE)),"", VLOOKUP($C88*10&amp;K$1,groupitems!$B:$D,3,FALSE))</f>
        <v/>
      </c>
      <c r="L88" t="str">
        <f>IF( ISNA(VLOOKUP($C88*10&amp;L$1,groupitems!$B:$D,3,FALSE)),"", VLOOKUP($C88*10&amp;L$1,groupitems!$B:$D,3,FALSE))</f>
        <v/>
      </c>
      <c r="M88" t="str">
        <f>IF( ISNA(VLOOKUP($C88*10&amp;M$1,groupitems!$B:$D,3,FALSE)),"", VLOOKUP($C88*10&amp;M$1,groupitems!$B:$D,3,FALSE))</f>
        <v/>
      </c>
      <c r="N88" t="str">
        <f>IF( ISNA(VLOOKUP($C88*10&amp;N$1,groupitems!$B:$D,3,FALSE)),"", VLOOKUP($C88*10&amp;N$1,groupitems!$B:$D,3,FALSE))</f>
        <v/>
      </c>
      <c r="O88" t="str">
        <f>IF( ISNA(VLOOKUP($C88*10&amp;O$1,groupitems!$B:$D,3,FALSE)),"", VLOOKUP($C88*10&amp;O$1,groupitems!$B:$D,3,FALSE))</f>
        <v/>
      </c>
      <c r="P88" t="str">
        <f>IF( ISNA(VLOOKUP($C88*10&amp;P$1,groupitems!$B:$D,3,FALSE)),"", VLOOKUP($C88*10&amp;P$1,groupitems!$B:$D,3,FALSE))</f>
        <v/>
      </c>
      <c r="Q88" t="str">
        <f>IF( ISNA(VLOOKUP($C88*10&amp;Q$1,groupitems!$B:$D,3,FALSE)),"", VLOOKUP($C88*10&amp;Q$1,groupitems!$B:$D,3,FALSE))</f>
        <v/>
      </c>
      <c r="R88" t="str">
        <f>IF( ISNA(VLOOKUP($C88*10&amp;R$1,groupitems!$B:$D,3,FALSE)),"", VLOOKUP($C88*10&amp;R$1,groupitems!$B:$D,3,FALSE))</f>
        <v/>
      </c>
      <c r="S88" t="str">
        <f>IF( ISNA(VLOOKUP($C88*10&amp;S$1,groupitems!$B:$D,3,FALSE)),"", VLOOKUP($C88*10&amp;S$1,groupitems!$B:$D,3,FALSE))</f>
        <v/>
      </c>
      <c r="T88">
        <v>0</v>
      </c>
      <c r="U88">
        <f>groupAttr!C88</f>
        <v>2</v>
      </c>
      <c r="V88">
        <f t="shared" si="7"/>
        <v>4</v>
      </c>
      <c r="W88" t="str">
        <f>groupAttr!B88</f>
        <v>特戒守护</v>
      </c>
      <c r="X88" t="str">
        <f t="shared" si="8"/>
        <v>麻痹戒指+21|护身戒指+21|复活戒指+21|魔道麻痹戒指+21|</v>
      </c>
      <c r="Y88" t="str">
        <f t="shared" si="9"/>
        <v>151/麻痹戒指+21|151/护身戒指+21|151/复活戒指+21|151/魔道麻痹戒指+21|</v>
      </c>
      <c r="Z88" t="str">
        <f t="shared" si="10"/>
        <v>麻痹戒指+21|护身戒指+21|复活戒指+21|魔道麻痹戒指+21</v>
      </c>
      <c r="AA88" t="str">
        <f t="shared" si="11"/>
        <v>151/麻痹戒指+21|151/护身戒指+21|151/复活戒指+21|151/魔道麻痹戒指+21</v>
      </c>
      <c r="AB88" t="str">
        <f xml:space="preserve"> CONCATENATE( " ",groupAttr!AS88,"|",groupAttr!AX88,"|",groupAttr!AV88,"|",groupAttr!BC88,"|",groupAttr!BB88,"|",groupAttr!BA88,"|",groupAttr!AW88,"|","0","|",groupAttr!AQ88,"|",groupAttr!AT88,"|",groupAttr!AU88,"|",groupAttr!BD88,"|",groupAttr!AY88,"|","0","|",groupAttr!BE88,"|",groupAttr!BJ88,"|",groupAttr!BF88,"|",groupAttr!BG88,"|",groupAttr!BH88,"|",groupAttr!BI88,"|",groupAttr!BK88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88" t="str">
        <f>groupAttr!D88&amp;"|" &amp;groupAttr!E88&amp;"|" &amp;groupAttr!H88&amp;"|" &amp;groupAttr!J88&amp;"|" &amp;groupAttr!L88&amp;"|" &amp;groupAttr!N88&amp;"|" &amp;groupAttr!P88&amp;"|" &amp;groupAttr!R88&amp;"|" &amp;groupAttr!S88&amp;"|" &amp;groupAttr!T88&amp;"|" &amp;groupAttr!U88&amp;"|" &amp;groupAttr!V88&amp;"|" &amp;groupAttr!F88&amp;"|" &amp;groupAttr!G88&amp;"|" &amp;groupAttr!I88&amp;"|" &amp;groupAttr!K88&amp;"|" &amp;groupAttr!M88&amp;"|" &amp;groupAttr!O88&amp;"|" &amp;groupAttr!Q88&amp;"|0|0|0|0|0|0|0|0|0|0|0|0|0|0|0|0|0|0|0|0|0"</f>
        <v>0|0|0|0|9|9|9|0|0|0|0|0|0|0|0|0|9|9|9|0|0|0|0|0|0|0|0|0|0|0|0|0|0|0|0|0|0|0|0|0</v>
      </c>
      <c r="AD88" t="str">
        <f>groupAttr!W88&amp;"|" &amp;groupAttr!X88&amp;"|" &amp;groupAttr!AA88&amp;"|" &amp;groupAttr!AC88&amp;"|" &amp;groupAttr!AE88&amp;"|" &amp;groupAttr!AG88&amp;"|" &amp;groupAttr!AI88&amp;"|" &amp;groupAttr!AK88&amp;"|" &amp;groupAttr!AL88&amp;"|" &amp;groupAttr!AM88&amp;"|" &amp;groupAttr!AN88&amp;"|" &amp;groupAttr!AO88&amp;"|" &amp;groupAttr!Y88&amp;"|" &amp;groupAttr!Z88&amp;"|" &amp;groupAttr!AB88&amp;"|" &amp;groupAttr!AD88&amp;"|" &amp;groupAttr!AF88&amp;"|" &amp;groupAttr!AH88&amp;"|" &amp;groupAttr!AJ88&amp;"|" &amp;(groupAttr!AP88 + 100)&amp;"|0|0|0|0|0|0|0|0|0|0|0|0|0|0|0|0|0|0|0|0|0"</f>
        <v>0|0|0|0|0|0|0|0|0|0|0|0|0|0|0|0|0|0|0|100|0|0|0|0|0|0|0|0|0|0|0|0|0|0|0|0|0|0|0|0|0</v>
      </c>
    </row>
    <row r="89" spans="1:30" x14ac:dyDescent="0.2">
      <c r="A89" t="str">
        <f t="shared" si="6"/>
        <v>88 2 特戒守护 麻痹戒指+22|护身戒指+22|复活戒指+22|魔道麻痹戒指+22  0|0|0|0|0|0|0|0|0|0|0|0|0|0|0|0|0|0|0|0|0|0|0|0|0|0|0|0|0|0|0|0|0|0|0|0|0|0|0|0 0|0|0|0|9|9|9|0|0|0|0|0|0|0|0|0|9|9|9|0|0|0|0|0|0|0|0|0|0|0|0|0|0|0|0|0|0|0|0|0 0|0|0|0|0|0|0|0|0|0|0|0|0|0|0|0|0|0|0|100|0|0|0|0|0|0|0|0|0|0|0|0|0|0|0|0|0|0|0|0|0</v>
      </c>
      <c r="B89">
        <v>88</v>
      </c>
      <c r="C89">
        <f>groupAttr!A89</f>
        <v>147</v>
      </c>
      <c r="D89" t="str">
        <f>IF( ISNA(VLOOKUP($C89*10&amp;D$1,groupitems!$B:$D,3,FALSE)),"", VLOOKUP($C89*10&amp;D$1,groupitems!$B:$D,3,FALSE))</f>
        <v>麻痹戒指+22</v>
      </c>
      <c r="E89" t="str">
        <f>IF( ISNA(VLOOKUP($C89*10&amp;E$1,groupitems!$B:$D,3,FALSE)),"", VLOOKUP($C89*10&amp;E$1,groupitems!$B:$D,3,FALSE))</f>
        <v>护身戒指+22</v>
      </c>
      <c r="F89" t="str">
        <f>IF( ISNA(VLOOKUP($C89*10&amp;F$1,groupitems!$B:$D,3,FALSE)),"", VLOOKUP($C89*10&amp;F$1,groupitems!$B:$D,3,FALSE))</f>
        <v>复活戒指+22</v>
      </c>
      <c r="G89" t="str">
        <f>IF( ISNA(VLOOKUP($C89*10&amp;G$1,groupitems!$B:$D,3,FALSE)),"", VLOOKUP($C89*10&amp;G$1,groupitems!$B:$D,3,FALSE))</f>
        <v>魔道麻痹戒指+22</v>
      </c>
      <c r="H89" t="str">
        <f>IF( ISNA(VLOOKUP($C89*10&amp;H$1,groupitems!$B:$D,3,FALSE)),"", VLOOKUP($C89*10&amp;H$1,groupitems!$B:$D,3,FALSE))</f>
        <v/>
      </c>
      <c r="I89" t="str">
        <f>IF( ISNA(VLOOKUP($C89*10&amp;I$1,groupitems!$B:$D,3,FALSE)),"", VLOOKUP($C89*10&amp;I$1,groupitems!$B:$D,3,FALSE))</f>
        <v/>
      </c>
      <c r="J89" t="str">
        <f>IF( ISNA(VLOOKUP($C89*10&amp;J$1,groupitems!$B:$D,3,FALSE)),"", VLOOKUP($C89*10&amp;J$1,groupitems!$B:$D,3,FALSE))</f>
        <v/>
      </c>
      <c r="K89" t="str">
        <f>IF( ISNA(VLOOKUP($C89*10&amp;K$1,groupitems!$B:$D,3,FALSE)),"", VLOOKUP($C89*10&amp;K$1,groupitems!$B:$D,3,FALSE))</f>
        <v/>
      </c>
      <c r="L89" t="str">
        <f>IF( ISNA(VLOOKUP($C89*10&amp;L$1,groupitems!$B:$D,3,FALSE)),"", VLOOKUP($C89*10&amp;L$1,groupitems!$B:$D,3,FALSE))</f>
        <v/>
      </c>
      <c r="M89" t="str">
        <f>IF( ISNA(VLOOKUP($C89*10&amp;M$1,groupitems!$B:$D,3,FALSE)),"", VLOOKUP($C89*10&amp;M$1,groupitems!$B:$D,3,FALSE))</f>
        <v/>
      </c>
      <c r="N89" t="str">
        <f>IF( ISNA(VLOOKUP($C89*10&amp;N$1,groupitems!$B:$D,3,FALSE)),"", VLOOKUP($C89*10&amp;N$1,groupitems!$B:$D,3,FALSE))</f>
        <v/>
      </c>
      <c r="O89" t="str">
        <f>IF( ISNA(VLOOKUP($C89*10&amp;O$1,groupitems!$B:$D,3,FALSE)),"", VLOOKUP($C89*10&amp;O$1,groupitems!$B:$D,3,FALSE))</f>
        <v/>
      </c>
      <c r="P89" t="str">
        <f>IF( ISNA(VLOOKUP($C89*10&amp;P$1,groupitems!$B:$D,3,FALSE)),"", VLOOKUP($C89*10&amp;P$1,groupitems!$B:$D,3,FALSE))</f>
        <v/>
      </c>
      <c r="Q89" t="str">
        <f>IF( ISNA(VLOOKUP($C89*10&amp;Q$1,groupitems!$B:$D,3,FALSE)),"", VLOOKUP($C89*10&amp;Q$1,groupitems!$B:$D,3,FALSE))</f>
        <v/>
      </c>
      <c r="R89" t="str">
        <f>IF( ISNA(VLOOKUP($C89*10&amp;R$1,groupitems!$B:$D,3,FALSE)),"", VLOOKUP($C89*10&amp;R$1,groupitems!$B:$D,3,FALSE))</f>
        <v/>
      </c>
      <c r="S89" t="str">
        <f>IF( ISNA(VLOOKUP($C89*10&amp;S$1,groupitems!$B:$D,3,FALSE)),"", VLOOKUP($C89*10&amp;S$1,groupitems!$B:$D,3,FALSE))</f>
        <v/>
      </c>
      <c r="T89">
        <v>0</v>
      </c>
      <c r="U89">
        <f>groupAttr!C89</f>
        <v>2</v>
      </c>
      <c r="V89">
        <f t="shared" si="7"/>
        <v>4</v>
      </c>
      <c r="W89" t="str">
        <f>groupAttr!B89</f>
        <v>特戒守护</v>
      </c>
      <c r="X89" t="str">
        <f t="shared" si="8"/>
        <v>麻痹戒指+22|护身戒指+22|复活戒指+22|魔道麻痹戒指+22|</v>
      </c>
      <c r="Y89" t="str">
        <f t="shared" si="9"/>
        <v>151/麻痹戒指+22|151/护身戒指+22|151/复活戒指+22|151/魔道麻痹戒指+22|</v>
      </c>
      <c r="Z89" t="str">
        <f t="shared" si="10"/>
        <v>麻痹戒指+22|护身戒指+22|复活戒指+22|魔道麻痹戒指+22</v>
      </c>
      <c r="AA89" t="str">
        <f t="shared" si="11"/>
        <v>151/麻痹戒指+22|151/护身戒指+22|151/复活戒指+22|151/魔道麻痹戒指+22</v>
      </c>
      <c r="AB89" t="str">
        <f xml:space="preserve"> CONCATENATE( " ",groupAttr!AS89,"|",groupAttr!AX89,"|",groupAttr!AV89,"|",groupAttr!BC89,"|",groupAttr!BB89,"|",groupAttr!BA89,"|",groupAttr!AW89,"|","0","|",groupAttr!AQ89,"|",groupAttr!AT89,"|",groupAttr!AU89,"|",groupAttr!BD89,"|",groupAttr!AY89,"|","0","|",groupAttr!BE89,"|",groupAttr!BJ89,"|",groupAttr!BF89,"|",groupAttr!BG89,"|",groupAttr!BH89,"|",groupAttr!BI89,"|",groupAttr!BK89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89" t="str">
        <f>groupAttr!D89&amp;"|" &amp;groupAttr!E89&amp;"|" &amp;groupAttr!H89&amp;"|" &amp;groupAttr!J89&amp;"|" &amp;groupAttr!L89&amp;"|" &amp;groupAttr!N89&amp;"|" &amp;groupAttr!P89&amp;"|" &amp;groupAttr!R89&amp;"|" &amp;groupAttr!S89&amp;"|" &amp;groupAttr!T89&amp;"|" &amp;groupAttr!U89&amp;"|" &amp;groupAttr!V89&amp;"|" &amp;groupAttr!F89&amp;"|" &amp;groupAttr!G89&amp;"|" &amp;groupAttr!I89&amp;"|" &amp;groupAttr!K89&amp;"|" &amp;groupAttr!M89&amp;"|" &amp;groupAttr!O89&amp;"|" &amp;groupAttr!Q89&amp;"|0|0|0|0|0|0|0|0|0|0|0|0|0|0|0|0|0|0|0|0|0"</f>
        <v>0|0|0|0|9|9|9|0|0|0|0|0|0|0|0|0|9|9|9|0|0|0|0|0|0|0|0|0|0|0|0|0|0|0|0|0|0|0|0|0</v>
      </c>
      <c r="AD89" t="str">
        <f>groupAttr!W89&amp;"|" &amp;groupAttr!X89&amp;"|" &amp;groupAttr!AA89&amp;"|" &amp;groupAttr!AC89&amp;"|" &amp;groupAttr!AE89&amp;"|" &amp;groupAttr!AG89&amp;"|" &amp;groupAttr!AI89&amp;"|" &amp;groupAttr!AK89&amp;"|" &amp;groupAttr!AL89&amp;"|" &amp;groupAttr!AM89&amp;"|" &amp;groupAttr!AN89&amp;"|" &amp;groupAttr!AO89&amp;"|" &amp;groupAttr!Y89&amp;"|" &amp;groupAttr!Z89&amp;"|" &amp;groupAttr!AB89&amp;"|" &amp;groupAttr!AD89&amp;"|" &amp;groupAttr!AF89&amp;"|" &amp;groupAttr!AH89&amp;"|" &amp;groupAttr!AJ89&amp;"|" &amp;(groupAttr!AP89 + 100)&amp;"|0|0|0|0|0|0|0|0|0|0|0|0|0|0|0|0|0|0|0|0|0"</f>
        <v>0|0|0|0|0|0|0|0|0|0|0|0|0|0|0|0|0|0|0|100|0|0|0|0|0|0|0|0|0|0|0|0|0|0|0|0|0|0|0|0|0</v>
      </c>
    </row>
    <row r="90" spans="1:30" x14ac:dyDescent="0.2">
      <c r="A90" t="str">
        <f t="shared" si="6"/>
        <v>89 2 特戒守护 麻痹戒指+23|护身戒指+23|复活戒指+23|魔道麻痹戒指+23  0|0|0|0|0|0|0|0|0|0|0|0|0|0|0|0|0|0|0|0|0|0|0|0|0|0|0|0|0|0|0|0|0|0|0|0|0|0|0|0 0|0|0|0|9|9|9|0|0|0|0|0|0|0|0|0|9|9|9|0|0|0|0|0|0|0|0|0|0|0|0|0|0|0|0|0|0|0|0|0 0|0|0|0|0|0|0|0|0|0|0|0|0|0|0|0|0|0|0|100|0|0|0|0|0|0|0|0|0|0|0|0|0|0|0|0|0|0|0|0|0</v>
      </c>
      <c r="B90">
        <v>89</v>
      </c>
      <c r="C90">
        <f>groupAttr!A90</f>
        <v>148</v>
      </c>
      <c r="D90" t="str">
        <f>IF( ISNA(VLOOKUP($C90*10&amp;D$1,groupitems!$B:$D,3,FALSE)),"", VLOOKUP($C90*10&amp;D$1,groupitems!$B:$D,3,FALSE))</f>
        <v>麻痹戒指+23</v>
      </c>
      <c r="E90" t="str">
        <f>IF( ISNA(VLOOKUP($C90*10&amp;E$1,groupitems!$B:$D,3,FALSE)),"", VLOOKUP($C90*10&amp;E$1,groupitems!$B:$D,3,FALSE))</f>
        <v>护身戒指+23</v>
      </c>
      <c r="F90" t="str">
        <f>IF( ISNA(VLOOKUP($C90*10&amp;F$1,groupitems!$B:$D,3,FALSE)),"", VLOOKUP($C90*10&amp;F$1,groupitems!$B:$D,3,FALSE))</f>
        <v>复活戒指+23</v>
      </c>
      <c r="G90" t="str">
        <f>IF( ISNA(VLOOKUP($C90*10&amp;G$1,groupitems!$B:$D,3,FALSE)),"", VLOOKUP($C90*10&amp;G$1,groupitems!$B:$D,3,FALSE))</f>
        <v>魔道麻痹戒指+23</v>
      </c>
      <c r="H90" t="str">
        <f>IF( ISNA(VLOOKUP($C90*10&amp;H$1,groupitems!$B:$D,3,FALSE)),"", VLOOKUP($C90*10&amp;H$1,groupitems!$B:$D,3,FALSE))</f>
        <v/>
      </c>
      <c r="I90" t="str">
        <f>IF( ISNA(VLOOKUP($C90*10&amp;I$1,groupitems!$B:$D,3,FALSE)),"", VLOOKUP($C90*10&amp;I$1,groupitems!$B:$D,3,FALSE))</f>
        <v/>
      </c>
      <c r="J90" t="str">
        <f>IF( ISNA(VLOOKUP($C90*10&amp;J$1,groupitems!$B:$D,3,FALSE)),"", VLOOKUP($C90*10&amp;J$1,groupitems!$B:$D,3,FALSE))</f>
        <v/>
      </c>
      <c r="K90" t="str">
        <f>IF( ISNA(VLOOKUP($C90*10&amp;K$1,groupitems!$B:$D,3,FALSE)),"", VLOOKUP($C90*10&amp;K$1,groupitems!$B:$D,3,FALSE))</f>
        <v/>
      </c>
      <c r="L90" t="str">
        <f>IF( ISNA(VLOOKUP($C90*10&amp;L$1,groupitems!$B:$D,3,FALSE)),"", VLOOKUP($C90*10&amp;L$1,groupitems!$B:$D,3,FALSE))</f>
        <v/>
      </c>
      <c r="M90" t="str">
        <f>IF( ISNA(VLOOKUP($C90*10&amp;M$1,groupitems!$B:$D,3,FALSE)),"", VLOOKUP($C90*10&amp;M$1,groupitems!$B:$D,3,FALSE))</f>
        <v/>
      </c>
      <c r="N90" t="str">
        <f>IF( ISNA(VLOOKUP($C90*10&amp;N$1,groupitems!$B:$D,3,FALSE)),"", VLOOKUP($C90*10&amp;N$1,groupitems!$B:$D,3,FALSE))</f>
        <v/>
      </c>
      <c r="O90" t="str">
        <f>IF( ISNA(VLOOKUP($C90*10&amp;O$1,groupitems!$B:$D,3,FALSE)),"", VLOOKUP($C90*10&amp;O$1,groupitems!$B:$D,3,FALSE))</f>
        <v/>
      </c>
      <c r="P90" t="str">
        <f>IF( ISNA(VLOOKUP($C90*10&amp;P$1,groupitems!$B:$D,3,FALSE)),"", VLOOKUP($C90*10&amp;P$1,groupitems!$B:$D,3,FALSE))</f>
        <v/>
      </c>
      <c r="Q90" t="str">
        <f>IF( ISNA(VLOOKUP($C90*10&amp;Q$1,groupitems!$B:$D,3,FALSE)),"", VLOOKUP($C90*10&amp;Q$1,groupitems!$B:$D,3,FALSE))</f>
        <v/>
      </c>
      <c r="R90" t="str">
        <f>IF( ISNA(VLOOKUP($C90*10&amp;R$1,groupitems!$B:$D,3,FALSE)),"", VLOOKUP($C90*10&amp;R$1,groupitems!$B:$D,3,FALSE))</f>
        <v/>
      </c>
      <c r="S90" t="str">
        <f>IF( ISNA(VLOOKUP($C90*10&amp;S$1,groupitems!$B:$D,3,FALSE)),"", VLOOKUP($C90*10&amp;S$1,groupitems!$B:$D,3,FALSE))</f>
        <v/>
      </c>
      <c r="T90">
        <v>0</v>
      </c>
      <c r="U90">
        <f>groupAttr!C90</f>
        <v>2</v>
      </c>
      <c r="V90">
        <f t="shared" si="7"/>
        <v>4</v>
      </c>
      <c r="W90" t="str">
        <f>groupAttr!B90</f>
        <v>特戒守护</v>
      </c>
      <c r="X90" t="str">
        <f t="shared" si="8"/>
        <v>麻痹戒指+23|护身戒指+23|复活戒指+23|魔道麻痹戒指+23|</v>
      </c>
      <c r="Y90" t="str">
        <f t="shared" si="9"/>
        <v>151/麻痹戒指+23|151/护身戒指+23|151/复活戒指+23|151/魔道麻痹戒指+23|</v>
      </c>
      <c r="Z90" t="str">
        <f t="shared" si="10"/>
        <v>麻痹戒指+23|护身戒指+23|复活戒指+23|魔道麻痹戒指+23</v>
      </c>
      <c r="AA90" t="str">
        <f t="shared" si="11"/>
        <v>151/麻痹戒指+23|151/护身戒指+23|151/复活戒指+23|151/魔道麻痹戒指+23</v>
      </c>
      <c r="AB90" t="str">
        <f xml:space="preserve"> CONCATENATE( " ",groupAttr!AS90,"|",groupAttr!AX90,"|",groupAttr!AV90,"|",groupAttr!BC90,"|",groupAttr!BB90,"|",groupAttr!BA90,"|",groupAttr!AW90,"|","0","|",groupAttr!AQ90,"|",groupAttr!AT90,"|",groupAttr!AU90,"|",groupAttr!BD90,"|",groupAttr!AY90,"|","0","|",groupAttr!BE90,"|",groupAttr!BJ90,"|",groupAttr!BF90,"|",groupAttr!BG90,"|",groupAttr!BH90,"|",groupAttr!BI90,"|",groupAttr!BK90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90" t="str">
        <f>groupAttr!D90&amp;"|" &amp;groupAttr!E90&amp;"|" &amp;groupAttr!H90&amp;"|" &amp;groupAttr!J90&amp;"|" &amp;groupAttr!L90&amp;"|" &amp;groupAttr!N90&amp;"|" &amp;groupAttr!P90&amp;"|" &amp;groupAttr!R90&amp;"|" &amp;groupAttr!S90&amp;"|" &amp;groupAttr!T90&amp;"|" &amp;groupAttr!U90&amp;"|" &amp;groupAttr!V90&amp;"|" &amp;groupAttr!F90&amp;"|" &amp;groupAttr!G90&amp;"|" &amp;groupAttr!I90&amp;"|" &amp;groupAttr!K90&amp;"|" &amp;groupAttr!M90&amp;"|" &amp;groupAttr!O90&amp;"|" &amp;groupAttr!Q90&amp;"|0|0|0|0|0|0|0|0|0|0|0|0|0|0|0|0|0|0|0|0|0"</f>
        <v>0|0|0|0|9|9|9|0|0|0|0|0|0|0|0|0|9|9|9|0|0|0|0|0|0|0|0|0|0|0|0|0|0|0|0|0|0|0|0|0</v>
      </c>
      <c r="AD90" t="str">
        <f>groupAttr!W90&amp;"|" &amp;groupAttr!X90&amp;"|" &amp;groupAttr!AA90&amp;"|" &amp;groupAttr!AC90&amp;"|" &amp;groupAttr!AE90&amp;"|" &amp;groupAttr!AG90&amp;"|" &amp;groupAttr!AI90&amp;"|" &amp;groupAttr!AK90&amp;"|" &amp;groupAttr!AL90&amp;"|" &amp;groupAttr!AM90&amp;"|" &amp;groupAttr!AN90&amp;"|" &amp;groupAttr!AO90&amp;"|" &amp;groupAttr!Y90&amp;"|" &amp;groupAttr!Z90&amp;"|" &amp;groupAttr!AB90&amp;"|" &amp;groupAttr!AD90&amp;"|" &amp;groupAttr!AF90&amp;"|" &amp;groupAttr!AH90&amp;"|" &amp;groupAttr!AJ90&amp;"|" &amp;(groupAttr!AP90 + 100)&amp;"|0|0|0|0|0|0|0|0|0|0|0|0|0|0|0|0|0|0|0|0|0"</f>
        <v>0|0|0|0|0|0|0|0|0|0|0|0|0|0|0|0|0|0|0|100|0|0|0|0|0|0|0|0|0|0|0|0|0|0|0|0|0|0|0|0|0</v>
      </c>
    </row>
    <row r="91" spans="1:30" x14ac:dyDescent="0.2">
      <c r="A91" t="str">
        <f t="shared" si="6"/>
        <v>90 2 特戒守护 麻痹戒指+24|护身戒指+24|复活戒指+24|魔道麻痹戒指+24  0|0|0|0|0|0|0|0|0|0|0|0|0|0|0|0|0|0|0|0|0|0|0|0|0|0|0|0|0|0|0|0|0|0|0|0|0|0|0|0 0|0|0|0|9|9|9|0|0|0|0|0|0|0|0|0|9|9|9|0|0|0|0|0|0|0|0|0|0|0|0|0|0|0|0|0|0|0|0|0 0|0|0|0|0|0|0|0|0|0|0|0|0|0|0|0|0|0|0|100|0|0|0|0|0|0|0|0|0|0|0|0|0|0|0|0|0|0|0|0|0</v>
      </c>
      <c r="B91">
        <v>90</v>
      </c>
      <c r="C91">
        <f>groupAttr!A91</f>
        <v>149</v>
      </c>
      <c r="D91" t="str">
        <f>IF( ISNA(VLOOKUP($C91*10&amp;D$1,groupitems!$B:$D,3,FALSE)),"", VLOOKUP($C91*10&amp;D$1,groupitems!$B:$D,3,FALSE))</f>
        <v>麻痹戒指+24</v>
      </c>
      <c r="E91" t="str">
        <f>IF( ISNA(VLOOKUP($C91*10&amp;E$1,groupitems!$B:$D,3,FALSE)),"", VLOOKUP($C91*10&amp;E$1,groupitems!$B:$D,3,FALSE))</f>
        <v>护身戒指+24</v>
      </c>
      <c r="F91" t="str">
        <f>IF( ISNA(VLOOKUP($C91*10&amp;F$1,groupitems!$B:$D,3,FALSE)),"", VLOOKUP($C91*10&amp;F$1,groupitems!$B:$D,3,FALSE))</f>
        <v>复活戒指+24</v>
      </c>
      <c r="G91" t="str">
        <f>IF( ISNA(VLOOKUP($C91*10&amp;G$1,groupitems!$B:$D,3,FALSE)),"", VLOOKUP($C91*10&amp;G$1,groupitems!$B:$D,3,FALSE))</f>
        <v>魔道麻痹戒指+24</v>
      </c>
      <c r="H91" t="str">
        <f>IF( ISNA(VLOOKUP($C91*10&amp;H$1,groupitems!$B:$D,3,FALSE)),"", VLOOKUP($C91*10&amp;H$1,groupitems!$B:$D,3,FALSE))</f>
        <v/>
      </c>
      <c r="I91" t="str">
        <f>IF( ISNA(VLOOKUP($C91*10&amp;I$1,groupitems!$B:$D,3,FALSE)),"", VLOOKUP($C91*10&amp;I$1,groupitems!$B:$D,3,FALSE))</f>
        <v/>
      </c>
      <c r="J91" t="str">
        <f>IF( ISNA(VLOOKUP($C91*10&amp;J$1,groupitems!$B:$D,3,FALSE)),"", VLOOKUP($C91*10&amp;J$1,groupitems!$B:$D,3,FALSE))</f>
        <v/>
      </c>
      <c r="K91" t="str">
        <f>IF( ISNA(VLOOKUP($C91*10&amp;K$1,groupitems!$B:$D,3,FALSE)),"", VLOOKUP($C91*10&amp;K$1,groupitems!$B:$D,3,FALSE))</f>
        <v/>
      </c>
      <c r="L91" t="str">
        <f>IF( ISNA(VLOOKUP($C91*10&amp;L$1,groupitems!$B:$D,3,FALSE)),"", VLOOKUP($C91*10&amp;L$1,groupitems!$B:$D,3,FALSE))</f>
        <v/>
      </c>
      <c r="M91" t="str">
        <f>IF( ISNA(VLOOKUP($C91*10&amp;M$1,groupitems!$B:$D,3,FALSE)),"", VLOOKUP($C91*10&amp;M$1,groupitems!$B:$D,3,FALSE))</f>
        <v/>
      </c>
      <c r="N91" t="str">
        <f>IF( ISNA(VLOOKUP($C91*10&amp;N$1,groupitems!$B:$D,3,FALSE)),"", VLOOKUP($C91*10&amp;N$1,groupitems!$B:$D,3,FALSE))</f>
        <v/>
      </c>
      <c r="O91" t="str">
        <f>IF( ISNA(VLOOKUP($C91*10&amp;O$1,groupitems!$B:$D,3,FALSE)),"", VLOOKUP($C91*10&amp;O$1,groupitems!$B:$D,3,FALSE))</f>
        <v/>
      </c>
      <c r="P91" t="str">
        <f>IF( ISNA(VLOOKUP($C91*10&amp;P$1,groupitems!$B:$D,3,FALSE)),"", VLOOKUP($C91*10&amp;P$1,groupitems!$B:$D,3,FALSE))</f>
        <v/>
      </c>
      <c r="Q91" t="str">
        <f>IF( ISNA(VLOOKUP($C91*10&amp;Q$1,groupitems!$B:$D,3,FALSE)),"", VLOOKUP($C91*10&amp;Q$1,groupitems!$B:$D,3,FALSE))</f>
        <v/>
      </c>
      <c r="R91" t="str">
        <f>IF( ISNA(VLOOKUP($C91*10&amp;R$1,groupitems!$B:$D,3,FALSE)),"", VLOOKUP($C91*10&amp;R$1,groupitems!$B:$D,3,FALSE))</f>
        <v/>
      </c>
      <c r="S91" t="str">
        <f>IF( ISNA(VLOOKUP($C91*10&amp;S$1,groupitems!$B:$D,3,FALSE)),"", VLOOKUP($C91*10&amp;S$1,groupitems!$B:$D,3,FALSE))</f>
        <v/>
      </c>
      <c r="T91">
        <v>0</v>
      </c>
      <c r="U91">
        <f>groupAttr!C91</f>
        <v>2</v>
      </c>
      <c r="V91">
        <f t="shared" si="7"/>
        <v>4</v>
      </c>
      <c r="W91" t="str">
        <f>groupAttr!B91</f>
        <v>特戒守护</v>
      </c>
      <c r="X91" t="str">
        <f t="shared" si="8"/>
        <v>麻痹戒指+24|护身戒指+24|复活戒指+24|魔道麻痹戒指+24|</v>
      </c>
      <c r="Y91" t="str">
        <f t="shared" si="9"/>
        <v>151/麻痹戒指+24|151/护身戒指+24|151/复活戒指+24|151/魔道麻痹戒指+24|</v>
      </c>
      <c r="Z91" t="str">
        <f t="shared" si="10"/>
        <v>麻痹戒指+24|护身戒指+24|复活戒指+24|魔道麻痹戒指+24</v>
      </c>
      <c r="AA91" t="str">
        <f t="shared" si="11"/>
        <v>151/麻痹戒指+24|151/护身戒指+24|151/复活戒指+24|151/魔道麻痹戒指+24</v>
      </c>
      <c r="AB91" t="str">
        <f xml:space="preserve"> CONCATENATE( " ",groupAttr!AS91,"|",groupAttr!AX91,"|",groupAttr!AV91,"|",groupAttr!BC91,"|",groupAttr!BB91,"|",groupAttr!BA91,"|",groupAttr!AW91,"|","0","|",groupAttr!AQ91,"|",groupAttr!AT91,"|",groupAttr!AU91,"|",groupAttr!BD91,"|",groupAttr!AY91,"|","0","|",groupAttr!BE91,"|",groupAttr!BJ91,"|",groupAttr!BF91,"|",groupAttr!BG91,"|",groupAttr!BH91,"|",groupAttr!BI91,"|",groupAttr!BK91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91" t="str">
        <f>groupAttr!D91&amp;"|" &amp;groupAttr!E91&amp;"|" &amp;groupAttr!H91&amp;"|" &amp;groupAttr!J91&amp;"|" &amp;groupAttr!L91&amp;"|" &amp;groupAttr!N91&amp;"|" &amp;groupAttr!P91&amp;"|" &amp;groupAttr!R91&amp;"|" &amp;groupAttr!S91&amp;"|" &amp;groupAttr!T91&amp;"|" &amp;groupAttr!U91&amp;"|" &amp;groupAttr!V91&amp;"|" &amp;groupAttr!F91&amp;"|" &amp;groupAttr!G91&amp;"|" &amp;groupAttr!I91&amp;"|" &amp;groupAttr!K91&amp;"|" &amp;groupAttr!M91&amp;"|" &amp;groupAttr!O91&amp;"|" &amp;groupAttr!Q91&amp;"|0|0|0|0|0|0|0|0|0|0|0|0|0|0|0|0|0|0|0|0|0"</f>
        <v>0|0|0|0|9|9|9|0|0|0|0|0|0|0|0|0|9|9|9|0|0|0|0|0|0|0|0|0|0|0|0|0|0|0|0|0|0|0|0|0</v>
      </c>
      <c r="AD91" t="str">
        <f>groupAttr!W91&amp;"|" &amp;groupAttr!X91&amp;"|" &amp;groupAttr!AA91&amp;"|" &amp;groupAttr!AC91&amp;"|" &amp;groupAttr!AE91&amp;"|" &amp;groupAttr!AG91&amp;"|" &amp;groupAttr!AI91&amp;"|" &amp;groupAttr!AK91&amp;"|" &amp;groupAttr!AL91&amp;"|" &amp;groupAttr!AM91&amp;"|" &amp;groupAttr!AN91&amp;"|" &amp;groupAttr!AO91&amp;"|" &amp;groupAttr!Y91&amp;"|" &amp;groupAttr!Z91&amp;"|" &amp;groupAttr!AB91&amp;"|" &amp;groupAttr!AD91&amp;"|" &amp;groupAttr!AF91&amp;"|" &amp;groupAttr!AH91&amp;"|" &amp;groupAttr!AJ91&amp;"|" &amp;(groupAttr!AP91 + 100)&amp;"|0|0|0|0|0|0|0|0|0|0|0|0|0|0|0|0|0|0|0|0|0"</f>
        <v>0|0|0|0|0|0|0|0|0|0|0|0|0|0|0|0|0|0|0|100|0|0|0|0|0|0|0|0|0|0|0|0|0|0|0|0|0|0|0|0|0</v>
      </c>
    </row>
    <row r="92" spans="1:30" x14ac:dyDescent="0.2">
      <c r="A92" t="str">
        <f t="shared" si="6"/>
        <v>91 2 特戒守护 麻痹戒指+25|护身戒指+25|复活戒指+25|魔道麻痹戒指+25  0|0|0|0|0|0|0|0|0|0|0|0|0|0|0|0|0|0|0|0|0|0|0|0|0|0|0|0|0|0|0|0|0|0|0|0|0|0|0|0 0|0|0|0|9|9|9|0|0|0|0|0|0|0|0|0|9|9|9|0|0|0|0|0|0|0|0|0|0|0|0|0|0|0|0|0|0|0|0|0 0|0|0|0|0|0|0|0|0|0|0|0|0|0|0|0|0|0|0|100|0|0|0|0|0|0|0|0|0|0|0|0|0|0|0|0|0|0|0|0|0</v>
      </c>
      <c r="B92">
        <v>91</v>
      </c>
      <c r="C92">
        <f>groupAttr!A92</f>
        <v>150</v>
      </c>
      <c r="D92" t="str">
        <f>IF( ISNA(VLOOKUP($C92*10&amp;D$1,groupitems!$B:$D,3,FALSE)),"", VLOOKUP($C92*10&amp;D$1,groupitems!$B:$D,3,FALSE))</f>
        <v>麻痹戒指+25</v>
      </c>
      <c r="E92" t="str">
        <f>IF( ISNA(VLOOKUP($C92*10&amp;E$1,groupitems!$B:$D,3,FALSE)),"", VLOOKUP($C92*10&amp;E$1,groupitems!$B:$D,3,FALSE))</f>
        <v>护身戒指+25</v>
      </c>
      <c r="F92" t="str">
        <f>IF( ISNA(VLOOKUP($C92*10&amp;F$1,groupitems!$B:$D,3,FALSE)),"", VLOOKUP($C92*10&amp;F$1,groupitems!$B:$D,3,FALSE))</f>
        <v>复活戒指+25</v>
      </c>
      <c r="G92" t="str">
        <f>IF( ISNA(VLOOKUP($C92*10&amp;G$1,groupitems!$B:$D,3,FALSE)),"", VLOOKUP($C92*10&amp;G$1,groupitems!$B:$D,3,FALSE))</f>
        <v>魔道麻痹戒指+25</v>
      </c>
      <c r="H92" t="str">
        <f>IF( ISNA(VLOOKUP($C92*10&amp;H$1,groupitems!$B:$D,3,FALSE)),"", VLOOKUP($C92*10&amp;H$1,groupitems!$B:$D,3,FALSE))</f>
        <v/>
      </c>
      <c r="I92" t="str">
        <f>IF( ISNA(VLOOKUP($C92*10&amp;I$1,groupitems!$B:$D,3,FALSE)),"", VLOOKUP($C92*10&amp;I$1,groupitems!$B:$D,3,FALSE))</f>
        <v/>
      </c>
      <c r="J92" t="str">
        <f>IF( ISNA(VLOOKUP($C92*10&amp;J$1,groupitems!$B:$D,3,FALSE)),"", VLOOKUP($C92*10&amp;J$1,groupitems!$B:$D,3,FALSE))</f>
        <v/>
      </c>
      <c r="K92" t="str">
        <f>IF( ISNA(VLOOKUP($C92*10&amp;K$1,groupitems!$B:$D,3,FALSE)),"", VLOOKUP($C92*10&amp;K$1,groupitems!$B:$D,3,FALSE))</f>
        <v/>
      </c>
      <c r="L92" t="str">
        <f>IF( ISNA(VLOOKUP($C92*10&amp;L$1,groupitems!$B:$D,3,FALSE)),"", VLOOKUP($C92*10&amp;L$1,groupitems!$B:$D,3,FALSE))</f>
        <v/>
      </c>
      <c r="M92" t="str">
        <f>IF( ISNA(VLOOKUP($C92*10&amp;M$1,groupitems!$B:$D,3,FALSE)),"", VLOOKUP($C92*10&amp;M$1,groupitems!$B:$D,3,FALSE))</f>
        <v/>
      </c>
      <c r="N92" t="str">
        <f>IF( ISNA(VLOOKUP($C92*10&amp;N$1,groupitems!$B:$D,3,FALSE)),"", VLOOKUP($C92*10&amp;N$1,groupitems!$B:$D,3,FALSE))</f>
        <v/>
      </c>
      <c r="O92" t="str">
        <f>IF( ISNA(VLOOKUP($C92*10&amp;O$1,groupitems!$B:$D,3,FALSE)),"", VLOOKUP($C92*10&amp;O$1,groupitems!$B:$D,3,FALSE))</f>
        <v/>
      </c>
      <c r="P92" t="str">
        <f>IF( ISNA(VLOOKUP($C92*10&amp;P$1,groupitems!$B:$D,3,FALSE)),"", VLOOKUP($C92*10&amp;P$1,groupitems!$B:$D,3,FALSE))</f>
        <v/>
      </c>
      <c r="Q92" t="str">
        <f>IF( ISNA(VLOOKUP($C92*10&amp;Q$1,groupitems!$B:$D,3,FALSE)),"", VLOOKUP($C92*10&amp;Q$1,groupitems!$B:$D,3,FALSE))</f>
        <v/>
      </c>
      <c r="R92" t="str">
        <f>IF( ISNA(VLOOKUP($C92*10&amp;R$1,groupitems!$B:$D,3,FALSE)),"", VLOOKUP($C92*10&amp;R$1,groupitems!$B:$D,3,FALSE))</f>
        <v/>
      </c>
      <c r="S92" t="str">
        <f>IF( ISNA(VLOOKUP($C92*10&amp;S$1,groupitems!$B:$D,3,FALSE)),"", VLOOKUP($C92*10&amp;S$1,groupitems!$B:$D,3,FALSE))</f>
        <v/>
      </c>
      <c r="T92">
        <v>0</v>
      </c>
      <c r="U92">
        <f>groupAttr!C92</f>
        <v>2</v>
      </c>
      <c r="V92">
        <f t="shared" si="7"/>
        <v>4</v>
      </c>
      <c r="W92" t="str">
        <f>groupAttr!B92</f>
        <v>特戒守护</v>
      </c>
      <c r="X92" t="str">
        <f t="shared" si="8"/>
        <v>麻痹戒指+25|护身戒指+25|复活戒指+25|魔道麻痹戒指+25|</v>
      </c>
      <c r="Y92" t="str">
        <f t="shared" si="9"/>
        <v>151/麻痹戒指+25|151/护身戒指+25|151/复活戒指+25|151/魔道麻痹戒指+25|</v>
      </c>
      <c r="Z92" t="str">
        <f t="shared" si="10"/>
        <v>麻痹戒指+25|护身戒指+25|复活戒指+25|魔道麻痹戒指+25</v>
      </c>
      <c r="AA92" t="str">
        <f t="shared" si="11"/>
        <v>151/麻痹戒指+25|151/护身戒指+25|151/复活戒指+25|151/魔道麻痹戒指+25</v>
      </c>
      <c r="AB92" t="str">
        <f xml:space="preserve"> CONCATENATE( " ",groupAttr!AS92,"|",groupAttr!AX92,"|",groupAttr!AV92,"|",groupAttr!BC92,"|",groupAttr!BB92,"|",groupAttr!BA92,"|",groupAttr!AW92,"|","0","|",groupAttr!AQ92,"|",groupAttr!AT92,"|",groupAttr!AU92,"|",groupAttr!BD92,"|",groupAttr!AY92,"|","0","|",groupAttr!BE92,"|",groupAttr!BJ92,"|",groupAttr!BF92,"|",groupAttr!BG92,"|",groupAttr!BH92,"|",groupAttr!BI92,"|",groupAttr!BK92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92" t="str">
        <f>groupAttr!D92&amp;"|" &amp;groupAttr!E92&amp;"|" &amp;groupAttr!H92&amp;"|" &amp;groupAttr!J92&amp;"|" &amp;groupAttr!L92&amp;"|" &amp;groupAttr!N92&amp;"|" &amp;groupAttr!P92&amp;"|" &amp;groupAttr!R92&amp;"|" &amp;groupAttr!S92&amp;"|" &amp;groupAttr!T92&amp;"|" &amp;groupAttr!U92&amp;"|" &amp;groupAttr!V92&amp;"|" &amp;groupAttr!F92&amp;"|" &amp;groupAttr!G92&amp;"|" &amp;groupAttr!I92&amp;"|" &amp;groupAttr!K92&amp;"|" &amp;groupAttr!M92&amp;"|" &amp;groupAttr!O92&amp;"|" &amp;groupAttr!Q92&amp;"|0|0|0|0|0|0|0|0|0|0|0|0|0|0|0|0|0|0|0|0|0"</f>
        <v>0|0|0|0|9|9|9|0|0|0|0|0|0|0|0|0|9|9|9|0|0|0|0|0|0|0|0|0|0|0|0|0|0|0|0|0|0|0|0|0</v>
      </c>
      <c r="AD92" t="str">
        <f>groupAttr!W92&amp;"|" &amp;groupAttr!X92&amp;"|" &amp;groupAttr!AA92&amp;"|" &amp;groupAttr!AC92&amp;"|" &amp;groupAttr!AE92&amp;"|" &amp;groupAttr!AG92&amp;"|" &amp;groupAttr!AI92&amp;"|" &amp;groupAttr!AK92&amp;"|" &amp;groupAttr!AL92&amp;"|" &amp;groupAttr!AM92&amp;"|" &amp;groupAttr!AN92&amp;"|" &amp;groupAttr!AO92&amp;"|" &amp;groupAttr!Y92&amp;"|" &amp;groupAttr!Z92&amp;"|" &amp;groupAttr!AB92&amp;"|" &amp;groupAttr!AD92&amp;"|" &amp;groupAttr!AF92&amp;"|" &amp;groupAttr!AH92&amp;"|" &amp;groupAttr!AJ92&amp;"|" &amp;(groupAttr!AP92 + 100)&amp;"|0|0|0|0|0|0|0|0|0|0|0|0|0|0|0|0|0|0|0|0|0"</f>
        <v>0|0|0|0|0|0|0|0|0|0|0|0|0|0|0|0|0|0|0|100|0|0|0|0|0|0|0|0|0|0|0|0|0|0|0|0|0|0|0|0|0</v>
      </c>
    </row>
    <row r="93" spans="1:30" x14ac:dyDescent="0.2">
      <c r="A93" t="str">
        <f t="shared" si="6"/>
        <v>92 2 特戒守护 麻痹戒指+26|护身戒指+26|复活戒指+26|魔道麻痹戒指+26  0|0|0|0|0|0|0|0|0|0|0|0|0|0|0|0|0|0|0|0|0|0|0|0|0|0|0|0|0|0|0|0|0|0|0|0|0|0|0|0 0|0|0|0|10|10|10|0|0|0|0|0|0|0|0|0|10|10|10|0|0|0|0|0|0|0|0|0|0|0|0|0|0|0|0|0|0|0|0|0 0|0|0|0|0|0|0|0|0|0|0|0|0|0|0|0|0|0|0|100|0|0|0|0|0|0|0|0|0|0|0|0|0|0|0|0|0|0|0|0|0</v>
      </c>
      <c r="B93">
        <v>92</v>
      </c>
      <c r="C93">
        <f>groupAttr!A93</f>
        <v>151</v>
      </c>
      <c r="D93" t="str">
        <f>IF( ISNA(VLOOKUP($C93*10&amp;D$1,groupitems!$B:$D,3,FALSE)),"", VLOOKUP($C93*10&amp;D$1,groupitems!$B:$D,3,FALSE))</f>
        <v>麻痹戒指+26</v>
      </c>
      <c r="E93" t="str">
        <f>IF( ISNA(VLOOKUP($C93*10&amp;E$1,groupitems!$B:$D,3,FALSE)),"", VLOOKUP($C93*10&amp;E$1,groupitems!$B:$D,3,FALSE))</f>
        <v>护身戒指+26</v>
      </c>
      <c r="F93" t="str">
        <f>IF( ISNA(VLOOKUP($C93*10&amp;F$1,groupitems!$B:$D,3,FALSE)),"", VLOOKUP($C93*10&amp;F$1,groupitems!$B:$D,3,FALSE))</f>
        <v>复活戒指+26</v>
      </c>
      <c r="G93" t="str">
        <f>IF( ISNA(VLOOKUP($C93*10&amp;G$1,groupitems!$B:$D,3,FALSE)),"", VLOOKUP($C93*10&amp;G$1,groupitems!$B:$D,3,FALSE))</f>
        <v>魔道麻痹戒指+26</v>
      </c>
      <c r="H93" t="str">
        <f>IF( ISNA(VLOOKUP($C93*10&amp;H$1,groupitems!$B:$D,3,FALSE)),"", VLOOKUP($C93*10&amp;H$1,groupitems!$B:$D,3,FALSE))</f>
        <v/>
      </c>
      <c r="I93" t="str">
        <f>IF( ISNA(VLOOKUP($C93*10&amp;I$1,groupitems!$B:$D,3,FALSE)),"", VLOOKUP($C93*10&amp;I$1,groupitems!$B:$D,3,FALSE))</f>
        <v/>
      </c>
      <c r="J93" t="str">
        <f>IF( ISNA(VLOOKUP($C93*10&amp;J$1,groupitems!$B:$D,3,FALSE)),"", VLOOKUP($C93*10&amp;J$1,groupitems!$B:$D,3,FALSE))</f>
        <v/>
      </c>
      <c r="K93" t="str">
        <f>IF( ISNA(VLOOKUP($C93*10&amp;K$1,groupitems!$B:$D,3,FALSE)),"", VLOOKUP($C93*10&amp;K$1,groupitems!$B:$D,3,FALSE))</f>
        <v/>
      </c>
      <c r="L93" t="str">
        <f>IF( ISNA(VLOOKUP($C93*10&amp;L$1,groupitems!$B:$D,3,FALSE)),"", VLOOKUP($C93*10&amp;L$1,groupitems!$B:$D,3,FALSE))</f>
        <v/>
      </c>
      <c r="M93" t="str">
        <f>IF( ISNA(VLOOKUP($C93*10&amp;M$1,groupitems!$B:$D,3,FALSE)),"", VLOOKUP($C93*10&amp;M$1,groupitems!$B:$D,3,FALSE))</f>
        <v/>
      </c>
      <c r="N93" t="str">
        <f>IF( ISNA(VLOOKUP($C93*10&amp;N$1,groupitems!$B:$D,3,FALSE)),"", VLOOKUP($C93*10&amp;N$1,groupitems!$B:$D,3,FALSE))</f>
        <v/>
      </c>
      <c r="O93" t="str">
        <f>IF( ISNA(VLOOKUP($C93*10&amp;O$1,groupitems!$B:$D,3,FALSE)),"", VLOOKUP($C93*10&amp;O$1,groupitems!$B:$D,3,FALSE))</f>
        <v/>
      </c>
      <c r="P93" t="str">
        <f>IF( ISNA(VLOOKUP($C93*10&amp;P$1,groupitems!$B:$D,3,FALSE)),"", VLOOKUP($C93*10&amp;P$1,groupitems!$B:$D,3,FALSE))</f>
        <v/>
      </c>
      <c r="Q93" t="str">
        <f>IF( ISNA(VLOOKUP($C93*10&amp;Q$1,groupitems!$B:$D,3,FALSE)),"", VLOOKUP($C93*10&amp;Q$1,groupitems!$B:$D,3,FALSE))</f>
        <v/>
      </c>
      <c r="R93" t="str">
        <f>IF( ISNA(VLOOKUP($C93*10&amp;R$1,groupitems!$B:$D,3,FALSE)),"", VLOOKUP($C93*10&amp;R$1,groupitems!$B:$D,3,FALSE))</f>
        <v/>
      </c>
      <c r="S93" t="str">
        <f>IF( ISNA(VLOOKUP($C93*10&amp;S$1,groupitems!$B:$D,3,FALSE)),"", VLOOKUP($C93*10&amp;S$1,groupitems!$B:$D,3,FALSE))</f>
        <v/>
      </c>
      <c r="T93">
        <v>0</v>
      </c>
      <c r="U93">
        <f>groupAttr!C93</f>
        <v>2</v>
      </c>
      <c r="V93">
        <f t="shared" si="7"/>
        <v>4</v>
      </c>
      <c r="W93" t="str">
        <f>groupAttr!B93</f>
        <v>特戒守护</v>
      </c>
      <c r="X93" t="str">
        <f t="shared" si="8"/>
        <v>麻痹戒指+26|护身戒指+26|复活戒指+26|魔道麻痹戒指+26|</v>
      </c>
      <c r="Y93" t="str">
        <f t="shared" si="9"/>
        <v>151/麻痹戒指+26|151/护身戒指+26|151/复活戒指+26|151/魔道麻痹戒指+26|</v>
      </c>
      <c r="Z93" t="str">
        <f t="shared" si="10"/>
        <v>麻痹戒指+26|护身戒指+26|复活戒指+26|魔道麻痹戒指+26</v>
      </c>
      <c r="AA93" t="str">
        <f t="shared" si="11"/>
        <v>151/麻痹戒指+26|151/护身戒指+26|151/复活戒指+26|151/魔道麻痹戒指+26</v>
      </c>
      <c r="AB93" t="str">
        <f xml:space="preserve"> CONCATENATE( " ",groupAttr!AS93,"|",groupAttr!AX93,"|",groupAttr!AV93,"|",groupAttr!BC93,"|",groupAttr!BB93,"|",groupAttr!BA93,"|",groupAttr!AW93,"|","0","|",groupAttr!AQ93,"|",groupAttr!AT93,"|",groupAttr!AU93,"|",groupAttr!BD93,"|",groupAttr!AY93,"|","0","|",groupAttr!BE93,"|",groupAttr!BJ93,"|",groupAttr!BF93,"|",groupAttr!BG93,"|",groupAttr!BH93,"|",groupAttr!BI93,"|",groupAttr!BK93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93" t="str">
        <f>groupAttr!D93&amp;"|" &amp;groupAttr!E93&amp;"|" &amp;groupAttr!H93&amp;"|" &amp;groupAttr!J93&amp;"|" &amp;groupAttr!L93&amp;"|" &amp;groupAttr!N93&amp;"|" &amp;groupAttr!P93&amp;"|" &amp;groupAttr!R93&amp;"|" &amp;groupAttr!S93&amp;"|" &amp;groupAttr!T93&amp;"|" &amp;groupAttr!U93&amp;"|" &amp;groupAttr!V93&amp;"|" &amp;groupAttr!F93&amp;"|" &amp;groupAttr!G93&amp;"|" &amp;groupAttr!I93&amp;"|" &amp;groupAttr!K93&amp;"|" &amp;groupAttr!M93&amp;"|" &amp;groupAttr!O93&amp;"|" &amp;groupAttr!Q93&amp;"|0|0|0|0|0|0|0|0|0|0|0|0|0|0|0|0|0|0|0|0|0"</f>
        <v>0|0|0|0|10|10|10|0|0|0|0|0|0|0|0|0|10|10|10|0|0|0|0|0|0|0|0|0|0|0|0|0|0|0|0|0|0|0|0|0</v>
      </c>
      <c r="AD93" t="str">
        <f>groupAttr!W93&amp;"|" &amp;groupAttr!X93&amp;"|" &amp;groupAttr!AA93&amp;"|" &amp;groupAttr!AC93&amp;"|" &amp;groupAttr!AE93&amp;"|" &amp;groupAttr!AG93&amp;"|" &amp;groupAttr!AI93&amp;"|" &amp;groupAttr!AK93&amp;"|" &amp;groupAttr!AL93&amp;"|" &amp;groupAttr!AM93&amp;"|" &amp;groupAttr!AN93&amp;"|" &amp;groupAttr!AO93&amp;"|" &amp;groupAttr!Y93&amp;"|" &amp;groupAttr!Z93&amp;"|" &amp;groupAttr!AB93&amp;"|" &amp;groupAttr!AD93&amp;"|" &amp;groupAttr!AF93&amp;"|" &amp;groupAttr!AH93&amp;"|" &amp;groupAttr!AJ93&amp;"|" &amp;(groupAttr!AP93 + 100)&amp;"|0|0|0|0|0|0|0|0|0|0|0|0|0|0|0|0|0|0|0|0|0"</f>
        <v>0|0|0|0|0|0|0|0|0|0|0|0|0|0|0|0|0|0|0|100|0|0|0|0|0|0|0|0|0|0|0|0|0|0|0|0|0|0|0|0|0</v>
      </c>
    </row>
    <row r="94" spans="1:30" x14ac:dyDescent="0.2">
      <c r="A94" t="str">
        <f t="shared" si="6"/>
        <v>93 2 特戒守护 麻痹戒指+27|护身戒指+27|复活戒指+27|魔道麻痹戒指+27  0|0|0|0|0|0|0|0|0|0|0|0|0|0|0|0|0|0|0|0|0|0|0|0|0|0|0|0|0|0|0|0|0|0|0|0|0|0|0|0 0|0|0|0|10|10|10|0|0|0|0|0|0|0|0|0|10|10|10|0|0|0|0|0|0|0|0|0|0|0|0|0|0|0|0|0|0|0|0|0 0|0|0|0|0|0|0|0|0|0|0|0|0|0|0|0|0|0|0|100|0|0|0|0|0|0|0|0|0|0|0|0|0|0|0|0|0|0|0|0|0</v>
      </c>
      <c r="B94">
        <v>93</v>
      </c>
      <c r="C94">
        <f>groupAttr!A94</f>
        <v>152</v>
      </c>
      <c r="D94" t="str">
        <f>IF( ISNA(VLOOKUP($C94*10&amp;D$1,groupitems!$B:$D,3,FALSE)),"", VLOOKUP($C94*10&amp;D$1,groupitems!$B:$D,3,FALSE))</f>
        <v>麻痹戒指+27</v>
      </c>
      <c r="E94" t="str">
        <f>IF( ISNA(VLOOKUP($C94*10&amp;E$1,groupitems!$B:$D,3,FALSE)),"", VLOOKUP($C94*10&amp;E$1,groupitems!$B:$D,3,FALSE))</f>
        <v>护身戒指+27</v>
      </c>
      <c r="F94" t="str">
        <f>IF( ISNA(VLOOKUP($C94*10&amp;F$1,groupitems!$B:$D,3,FALSE)),"", VLOOKUP($C94*10&amp;F$1,groupitems!$B:$D,3,FALSE))</f>
        <v>复活戒指+27</v>
      </c>
      <c r="G94" t="str">
        <f>IF( ISNA(VLOOKUP($C94*10&amp;G$1,groupitems!$B:$D,3,FALSE)),"", VLOOKUP($C94*10&amp;G$1,groupitems!$B:$D,3,FALSE))</f>
        <v>魔道麻痹戒指+27</v>
      </c>
      <c r="H94" t="str">
        <f>IF( ISNA(VLOOKUP($C94*10&amp;H$1,groupitems!$B:$D,3,FALSE)),"", VLOOKUP($C94*10&amp;H$1,groupitems!$B:$D,3,FALSE))</f>
        <v/>
      </c>
      <c r="I94" t="str">
        <f>IF( ISNA(VLOOKUP($C94*10&amp;I$1,groupitems!$B:$D,3,FALSE)),"", VLOOKUP($C94*10&amp;I$1,groupitems!$B:$D,3,FALSE))</f>
        <v/>
      </c>
      <c r="J94" t="str">
        <f>IF( ISNA(VLOOKUP($C94*10&amp;J$1,groupitems!$B:$D,3,FALSE)),"", VLOOKUP($C94*10&amp;J$1,groupitems!$B:$D,3,FALSE))</f>
        <v/>
      </c>
      <c r="K94" t="str">
        <f>IF( ISNA(VLOOKUP($C94*10&amp;K$1,groupitems!$B:$D,3,FALSE)),"", VLOOKUP($C94*10&amp;K$1,groupitems!$B:$D,3,FALSE))</f>
        <v/>
      </c>
      <c r="L94" t="str">
        <f>IF( ISNA(VLOOKUP($C94*10&amp;L$1,groupitems!$B:$D,3,FALSE)),"", VLOOKUP($C94*10&amp;L$1,groupitems!$B:$D,3,FALSE))</f>
        <v/>
      </c>
      <c r="M94" t="str">
        <f>IF( ISNA(VLOOKUP($C94*10&amp;M$1,groupitems!$B:$D,3,FALSE)),"", VLOOKUP($C94*10&amp;M$1,groupitems!$B:$D,3,FALSE))</f>
        <v/>
      </c>
      <c r="N94" t="str">
        <f>IF( ISNA(VLOOKUP($C94*10&amp;N$1,groupitems!$B:$D,3,FALSE)),"", VLOOKUP($C94*10&amp;N$1,groupitems!$B:$D,3,FALSE))</f>
        <v/>
      </c>
      <c r="O94" t="str">
        <f>IF( ISNA(VLOOKUP($C94*10&amp;O$1,groupitems!$B:$D,3,FALSE)),"", VLOOKUP($C94*10&amp;O$1,groupitems!$B:$D,3,FALSE))</f>
        <v/>
      </c>
      <c r="P94" t="str">
        <f>IF( ISNA(VLOOKUP($C94*10&amp;P$1,groupitems!$B:$D,3,FALSE)),"", VLOOKUP($C94*10&amp;P$1,groupitems!$B:$D,3,FALSE))</f>
        <v/>
      </c>
      <c r="Q94" t="str">
        <f>IF( ISNA(VLOOKUP($C94*10&amp;Q$1,groupitems!$B:$D,3,FALSE)),"", VLOOKUP($C94*10&amp;Q$1,groupitems!$B:$D,3,FALSE))</f>
        <v/>
      </c>
      <c r="R94" t="str">
        <f>IF( ISNA(VLOOKUP($C94*10&amp;R$1,groupitems!$B:$D,3,FALSE)),"", VLOOKUP($C94*10&amp;R$1,groupitems!$B:$D,3,FALSE))</f>
        <v/>
      </c>
      <c r="S94" t="str">
        <f>IF( ISNA(VLOOKUP($C94*10&amp;S$1,groupitems!$B:$D,3,FALSE)),"", VLOOKUP($C94*10&amp;S$1,groupitems!$B:$D,3,FALSE))</f>
        <v/>
      </c>
      <c r="T94">
        <v>0</v>
      </c>
      <c r="U94">
        <f>groupAttr!C94</f>
        <v>2</v>
      </c>
      <c r="V94">
        <f t="shared" si="7"/>
        <v>4</v>
      </c>
      <c r="W94" t="str">
        <f>groupAttr!B94</f>
        <v>特戒守护</v>
      </c>
      <c r="X94" t="str">
        <f t="shared" si="8"/>
        <v>麻痹戒指+27|护身戒指+27|复活戒指+27|魔道麻痹戒指+27|</v>
      </c>
      <c r="Y94" t="str">
        <f t="shared" si="9"/>
        <v>151/麻痹戒指+27|151/护身戒指+27|151/复活戒指+27|151/魔道麻痹戒指+27|</v>
      </c>
      <c r="Z94" t="str">
        <f t="shared" si="10"/>
        <v>麻痹戒指+27|护身戒指+27|复活戒指+27|魔道麻痹戒指+27</v>
      </c>
      <c r="AA94" t="str">
        <f t="shared" si="11"/>
        <v>151/麻痹戒指+27|151/护身戒指+27|151/复活戒指+27|151/魔道麻痹戒指+27</v>
      </c>
      <c r="AB94" t="str">
        <f xml:space="preserve"> CONCATENATE( " ",groupAttr!AS94,"|",groupAttr!AX94,"|",groupAttr!AV94,"|",groupAttr!BC94,"|",groupAttr!BB94,"|",groupAttr!BA94,"|",groupAttr!AW94,"|","0","|",groupAttr!AQ94,"|",groupAttr!AT94,"|",groupAttr!AU94,"|",groupAttr!BD94,"|",groupAttr!AY94,"|","0","|",groupAttr!BE94,"|",groupAttr!BJ94,"|",groupAttr!BF94,"|",groupAttr!BG94,"|",groupAttr!BH94,"|",groupAttr!BI94,"|",groupAttr!BK94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94" t="str">
        <f>groupAttr!D94&amp;"|" &amp;groupAttr!E94&amp;"|" &amp;groupAttr!H94&amp;"|" &amp;groupAttr!J94&amp;"|" &amp;groupAttr!L94&amp;"|" &amp;groupAttr!N94&amp;"|" &amp;groupAttr!P94&amp;"|" &amp;groupAttr!R94&amp;"|" &amp;groupAttr!S94&amp;"|" &amp;groupAttr!T94&amp;"|" &amp;groupAttr!U94&amp;"|" &amp;groupAttr!V94&amp;"|" &amp;groupAttr!F94&amp;"|" &amp;groupAttr!G94&amp;"|" &amp;groupAttr!I94&amp;"|" &amp;groupAttr!K94&amp;"|" &amp;groupAttr!M94&amp;"|" &amp;groupAttr!O94&amp;"|" &amp;groupAttr!Q94&amp;"|0|0|0|0|0|0|0|0|0|0|0|0|0|0|0|0|0|0|0|0|0"</f>
        <v>0|0|0|0|10|10|10|0|0|0|0|0|0|0|0|0|10|10|10|0|0|0|0|0|0|0|0|0|0|0|0|0|0|0|0|0|0|0|0|0</v>
      </c>
      <c r="AD94" t="str">
        <f>groupAttr!W94&amp;"|" &amp;groupAttr!X94&amp;"|" &amp;groupAttr!AA94&amp;"|" &amp;groupAttr!AC94&amp;"|" &amp;groupAttr!AE94&amp;"|" &amp;groupAttr!AG94&amp;"|" &amp;groupAttr!AI94&amp;"|" &amp;groupAttr!AK94&amp;"|" &amp;groupAttr!AL94&amp;"|" &amp;groupAttr!AM94&amp;"|" &amp;groupAttr!AN94&amp;"|" &amp;groupAttr!AO94&amp;"|" &amp;groupAttr!Y94&amp;"|" &amp;groupAttr!Z94&amp;"|" &amp;groupAttr!AB94&amp;"|" &amp;groupAttr!AD94&amp;"|" &amp;groupAttr!AF94&amp;"|" &amp;groupAttr!AH94&amp;"|" &amp;groupAttr!AJ94&amp;"|" &amp;(groupAttr!AP94 + 100)&amp;"|0|0|0|0|0|0|0|0|0|0|0|0|0|0|0|0|0|0|0|0|0"</f>
        <v>0|0|0|0|0|0|0|0|0|0|0|0|0|0|0|0|0|0|0|100|0|0|0|0|0|0|0|0|0|0|0|0|0|0|0|0|0|0|0|0|0</v>
      </c>
    </row>
    <row r="95" spans="1:30" x14ac:dyDescent="0.2">
      <c r="A95" t="str">
        <f t="shared" si="6"/>
        <v>94 2 特戒守护 麻痹戒指+28|护身戒指+28|复活戒指+28|魔道麻痹戒指+28  0|0|0|0|0|0|0|0|0|0|0|0|0|0|0|0|0|0|0|0|0|0|0|0|0|0|0|0|0|0|0|0|0|0|0|0|0|0|0|0 0|0|0|0|10|10|10|0|0|0|0|0|0|0|0|0|10|10|10|0|0|0|0|0|0|0|0|0|0|0|0|0|0|0|0|0|0|0|0|0 0|0|0|0|0|0|0|0|0|0|0|0|0|0|0|0|0|0|0|100|0|0|0|0|0|0|0|0|0|0|0|0|0|0|0|0|0|0|0|0|0</v>
      </c>
      <c r="B95">
        <v>94</v>
      </c>
      <c r="C95">
        <f>groupAttr!A95</f>
        <v>153</v>
      </c>
      <c r="D95" t="str">
        <f>IF( ISNA(VLOOKUP($C95*10&amp;D$1,groupitems!$B:$D,3,FALSE)),"", VLOOKUP($C95*10&amp;D$1,groupitems!$B:$D,3,FALSE))</f>
        <v>麻痹戒指+28</v>
      </c>
      <c r="E95" t="str">
        <f>IF( ISNA(VLOOKUP($C95*10&amp;E$1,groupitems!$B:$D,3,FALSE)),"", VLOOKUP($C95*10&amp;E$1,groupitems!$B:$D,3,FALSE))</f>
        <v>护身戒指+28</v>
      </c>
      <c r="F95" t="str">
        <f>IF( ISNA(VLOOKUP($C95*10&amp;F$1,groupitems!$B:$D,3,FALSE)),"", VLOOKUP($C95*10&amp;F$1,groupitems!$B:$D,3,FALSE))</f>
        <v>复活戒指+28</v>
      </c>
      <c r="G95" t="str">
        <f>IF( ISNA(VLOOKUP($C95*10&amp;G$1,groupitems!$B:$D,3,FALSE)),"", VLOOKUP($C95*10&amp;G$1,groupitems!$B:$D,3,FALSE))</f>
        <v>魔道麻痹戒指+28</v>
      </c>
      <c r="H95" t="str">
        <f>IF( ISNA(VLOOKUP($C95*10&amp;H$1,groupitems!$B:$D,3,FALSE)),"", VLOOKUP($C95*10&amp;H$1,groupitems!$B:$D,3,FALSE))</f>
        <v/>
      </c>
      <c r="I95" t="str">
        <f>IF( ISNA(VLOOKUP($C95*10&amp;I$1,groupitems!$B:$D,3,FALSE)),"", VLOOKUP($C95*10&amp;I$1,groupitems!$B:$D,3,FALSE))</f>
        <v/>
      </c>
      <c r="J95" t="str">
        <f>IF( ISNA(VLOOKUP($C95*10&amp;J$1,groupitems!$B:$D,3,FALSE)),"", VLOOKUP($C95*10&amp;J$1,groupitems!$B:$D,3,FALSE))</f>
        <v/>
      </c>
      <c r="K95" t="str">
        <f>IF( ISNA(VLOOKUP($C95*10&amp;K$1,groupitems!$B:$D,3,FALSE)),"", VLOOKUP($C95*10&amp;K$1,groupitems!$B:$D,3,FALSE))</f>
        <v/>
      </c>
      <c r="L95" t="str">
        <f>IF( ISNA(VLOOKUP($C95*10&amp;L$1,groupitems!$B:$D,3,FALSE)),"", VLOOKUP($C95*10&amp;L$1,groupitems!$B:$D,3,FALSE))</f>
        <v/>
      </c>
      <c r="M95" t="str">
        <f>IF( ISNA(VLOOKUP($C95*10&amp;M$1,groupitems!$B:$D,3,FALSE)),"", VLOOKUP($C95*10&amp;M$1,groupitems!$B:$D,3,FALSE))</f>
        <v/>
      </c>
      <c r="N95" t="str">
        <f>IF( ISNA(VLOOKUP($C95*10&amp;N$1,groupitems!$B:$D,3,FALSE)),"", VLOOKUP($C95*10&amp;N$1,groupitems!$B:$D,3,FALSE))</f>
        <v/>
      </c>
      <c r="O95" t="str">
        <f>IF( ISNA(VLOOKUP($C95*10&amp;O$1,groupitems!$B:$D,3,FALSE)),"", VLOOKUP($C95*10&amp;O$1,groupitems!$B:$D,3,FALSE))</f>
        <v/>
      </c>
      <c r="P95" t="str">
        <f>IF( ISNA(VLOOKUP($C95*10&amp;P$1,groupitems!$B:$D,3,FALSE)),"", VLOOKUP($C95*10&amp;P$1,groupitems!$B:$D,3,FALSE))</f>
        <v/>
      </c>
      <c r="Q95" t="str">
        <f>IF( ISNA(VLOOKUP($C95*10&amp;Q$1,groupitems!$B:$D,3,FALSE)),"", VLOOKUP($C95*10&amp;Q$1,groupitems!$B:$D,3,FALSE))</f>
        <v/>
      </c>
      <c r="R95" t="str">
        <f>IF( ISNA(VLOOKUP($C95*10&amp;R$1,groupitems!$B:$D,3,FALSE)),"", VLOOKUP($C95*10&amp;R$1,groupitems!$B:$D,3,FALSE))</f>
        <v/>
      </c>
      <c r="S95" t="str">
        <f>IF( ISNA(VLOOKUP($C95*10&amp;S$1,groupitems!$B:$D,3,FALSE)),"", VLOOKUP($C95*10&amp;S$1,groupitems!$B:$D,3,FALSE))</f>
        <v/>
      </c>
      <c r="T95">
        <v>0</v>
      </c>
      <c r="U95">
        <f>groupAttr!C95</f>
        <v>2</v>
      </c>
      <c r="V95">
        <f t="shared" si="7"/>
        <v>4</v>
      </c>
      <c r="W95" t="str">
        <f>groupAttr!B95</f>
        <v>特戒守护</v>
      </c>
      <c r="X95" t="str">
        <f t="shared" si="8"/>
        <v>麻痹戒指+28|护身戒指+28|复活戒指+28|魔道麻痹戒指+28|</v>
      </c>
      <c r="Y95" t="str">
        <f t="shared" si="9"/>
        <v>151/麻痹戒指+28|151/护身戒指+28|151/复活戒指+28|151/魔道麻痹戒指+28|</v>
      </c>
      <c r="Z95" t="str">
        <f t="shared" si="10"/>
        <v>麻痹戒指+28|护身戒指+28|复活戒指+28|魔道麻痹戒指+28</v>
      </c>
      <c r="AA95" t="str">
        <f t="shared" si="11"/>
        <v>151/麻痹戒指+28|151/护身戒指+28|151/复活戒指+28|151/魔道麻痹戒指+28</v>
      </c>
      <c r="AB95" t="str">
        <f xml:space="preserve"> CONCATENATE( " ",groupAttr!AS95,"|",groupAttr!AX95,"|",groupAttr!AV95,"|",groupAttr!BC95,"|",groupAttr!BB95,"|",groupAttr!BA95,"|",groupAttr!AW95,"|","0","|",groupAttr!AQ95,"|",groupAttr!AT95,"|",groupAttr!AU95,"|",groupAttr!BD95,"|",groupAttr!AY95,"|","0","|",groupAttr!BE95,"|",groupAttr!BJ95,"|",groupAttr!BF95,"|",groupAttr!BG95,"|",groupAttr!BH95,"|",groupAttr!BI95,"|",groupAttr!BK95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95" t="str">
        <f>groupAttr!D95&amp;"|" &amp;groupAttr!E95&amp;"|" &amp;groupAttr!H95&amp;"|" &amp;groupAttr!J95&amp;"|" &amp;groupAttr!L95&amp;"|" &amp;groupAttr!N95&amp;"|" &amp;groupAttr!P95&amp;"|" &amp;groupAttr!R95&amp;"|" &amp;groupAttr!S95&amp;"|" &amp;groupAttr!T95&amp;"|" &amp;groupAttr!U95&amp;"|" &amp;groupAttr!V95&amp;"|" &amp;groupAttr!F95&amp;"|" &amp;groupAttr!G95&amp;"|" &amp;groupAttr!I95&amp;"|" &amp;groupAttr!K95&amp;"|" &amp;groupAttr!M95&amp;"|" &amp;groupAttr!O95&amp;"|" &amp;groupAttr!Q95&amp;"|0|0|0|0|0|0|0|0|0|0|0|0|0|0|0|0|0|0|0|0|0"</f>
        <v>0|0|0|0|10|10|10|0|0|0|0|0|0|0|0|0|10|10|10|0|0|0|0|0|0|0|0|0|0|0|0|0|0|0|0|0|0|0|0|0</v>
      </c>
      <c r="AD95" t="str">
        <f>groupAttr!W95&amp;"|" &amp;groupAttr!X95&amp;"|" &amp;groupAttr!AA95&amp;"|" &amp;groupAttr!AC95&amp;"|" &amp;groupAttr!AE95&amp;"|" &amp;groupAttr!AG95&amp;"|" &amp;groupAttr!AI95&amp;"|" &amp;groupAttr!AK95&amp;"|" &amp;groupAttr!AL95&amp;"|" &amp;groupAttr!AM95&amp;"|" &amp;groupAttr!AN95&amp;"|" &amp;groupAttr!AO95&amp;"|" &amp;groupAttr!Y95&amp;"|" &amp;groupAttr!Z95&amp;"|" &amp;groupAttr!AB95&amp;"|" &amp;groupAttr!AD95&amp;"|" &amp;groupAttr!AF95&amp;"|" &amp;groupAttr!AH95&amp;"|" &amp;groupAttr!AJ95&amp;"|" &amp;(groupAttr!AP95 + 100)&amp;"|0|0|0|0|0|0|0|0|0|0|0|0|0|0|0|0|0|0|0|0|0"</f>
        <v>0|0|0|0|0|0|0|0|0|0|0|0|0|0|0|0|0|0|0|100|0|0|0|0|0|0|0|0|0|0|0|0|0|0|0|0|0|0|0|0|0</v>
      </c>
    </row>
    <row r="96" spans="1:30" x14ac:dyDescent="0.2">
      <c r="A96" t="str">
        <f t="shared" si="6"/>
        <v>95 2 特戒守护 麻痹戒指+29|护身戒指+29|复活戒指+29|魔道麻痹戒指+29  0|0|0|0|0|0|0|0|0|0|0|0|0|0|0|0|0|0|0|0|0|0|0|0|0|0|0|0|0|0|0|0|0|0|0|0|0|0|0|0 0|0|0|0|11|11|11|0|0|0|0|0|0|0|0|0|11|11|11|0|0|0|0|0|0|0|0|0|0|0|0|0|0|0|0|0|0|0|0|0 0|0|0|0|0|0|0|0|0|0|0|0|0|0|0|0|0|0|0|100|0|0|0|0|0|0|0|0|0|0|0|0|0|0|0|0|0|0|0|0|0</v>
      </c>
      <c r="B96">
        <v>95</v>
      </c>
      <c r="C96">
        <f>groupAttr!A96</f>
        <v>154</v>
      </c>
      <c r="D96" t="str">
        <f>IF( ISNA(VLOOKUP($C96*10&amp;D$1,groupitems!$B:$D,3,FALSE)),"", VLOOKUP($C96*10&amp;D$1,groupitems!$B:$D,3,FALSE))</f>
        <v>麻痹戒指+29</v>
      </c>
      <c r="E96" t="str">
        <f>IF( ISNA(VLOOKUP($C96*10&amp;E$1,groupitems!$B:$D,3,FALSE)),"", VLOOKUP($C96*10&amp;E$1,groupitems!$B:$D,3,FALSE))</f>
        <v>护身戒指+29</v>
      </c>
      <c r="F96" t="str">
        <f>IF( ISNA(VLOOKUP($C96*10&amp;F$1,groupitems!$B:$D,3,FALSE)),"", VLOOKUP($C96*10&amp;F$1,groupitems!$B:$D,3,FALSE))</f>
        <v>复活戒指+29</v>
      </c>
      <c r="G96" t="str">
        <f>IF( ISNA(VLOOKUP($C96*10&amp;G$1,groupitems!$B:$D,3,FALSE)),"", VLOOKUP($C96*10&amp;G$1,groupitems!$B:$D,3,FALSE))</f>
        <v>魔道麻痹戒指+29</v>
      </c>
      <c r="H96" t="str">
        <f>IF( ISNA(VLOOKUP($C96*10&amp;H$1,groupitems!$B:$D,3,FALSE)),"", VLOOKUP($C96*10&amp;H$1,groupitems!$B:$D,3,FALSE))</f>
        <v/>
      </c>
      <c r="I96" t="str">
        <f>IF( ISNA(VLOOKUP($C96*10&amp;I$1,groupitems!$B:$D,3,FALSE)),"", VLOOKUP($C96*10&amp;I$1,groupitems!$B:$D,3,FALSE))</f>
        <v/>
      </c>
      <c r="J96" t="str">
        <f>IF( ISNA(VLOOKUP($C96*10&amp;J$1,groupitems!$B:$D,3,FALSE)),"", VLOOKUP($C96*10&amp;J$1,groupitems!$B:$D,3,FALSE))</f>
        <v/>
      </c>
      <c r="K96" t="str">
        <f>IF( ISNA(VLOOKUP($C96*10&amp;K$1,groupitems!$B:$D,3,FALSE)),"", VLOOKUP($C96*10&amp;K$1,groupitems!$B:$D,3,FALSE))</f>
        <v/>
      </c>
      <c r="L96" t="str">
        <f>IF( ISNA(VLOOKUP($C96*10&amp;L$1,groupitems!$B:$D,3,FALSE)),"", VLOOKUP($C96*10&amp;L$1,groupitems!$B:$D,3,FALSE))</f>
        <v/>
      </c>
      <c r="M96" t="str">
        <f>IF( ISNA(VLOOKUP($C96*10&amp;M$1,groupitems!$B:$D,3,FALSE)),"", VLOOKUP($C96*10&amp;M$1,groupitems!$B:$D,3,FALSE))</f>
        <v/>
      </c>
      <c r="N96" t="str">
        <f>IF( ISNA(VLOOKUP($C96*10&amp;N$1,groupitems!$B:$D,3,FALSE)),"", VLOOKUP($C96*10&amp;N$1,groupitems!$B:$D,3,FALSE))</f>
        <v/>
      </c>
      <c r="O96" t="str">
        <f>IF( ISNA(VLOOKUP($C96*10&amp;O$1,groupitems!$B:$D,3,FALSE)),"", VLOOKUP($C96*10&amp;O$1,groupitems!$B:$D,3,FALSE))</f>
        <v/>
      </c>
      <c r="P96" t="str">
        <f>IF( ISNA(VLOOKUP($C96*10&amp;P$1,groupitems!$B:$D,3,FALSE)),"", VLOOKUP($C96*10&amp;P$1,groupitems!$B:$D,3,FALSE))</f>
        <v/>
      </c>
      <c r="Q96" t="str">
        <f>IF( ISNA(VLOOKUP($C96*10&amp;Q$1,groupitems!$B:$D,3,FALSE)),"", VLOOKUP($C96*10&amp;Q$1,groupitems!$B:$D,3,FALSE))</f>
        <v/>
      </c>
      <c r="R96" t="str">
        <f>IF( ISNA(VLOOKUP($C96*10&amp;R$1,groupitems!$B:$D,3,FALSE)),"", VLOOKUP($C96*10&amp;R$1,groupitems!$B:$D,3,FALSE))</f>
        <v/>
      </c>
      <c r="S96" t="str">
        <f>IF( ISNA(VLOOKUP($C96*10&amp;S$1,groupitems!$B:$D,3,FALSE)),"", VLOOKUP($C96*10&amp;S$1,groupitems!$B:$D,3,FALSE))</f>
        <v/>
      </c>
      <c r="T96">
        <v>0</v>
      </c>
      <c r="U96">
        <f>groupAttr!C96</f>
        <v>2</v>
      </c>
      <c r="V96">
        <f t="shared" si="7"/>
        <v>4</v>
      </c>
      <c r="W96" t="str">
        <f>groupAttr!B96</f>
        <v>特戒守护</v>
      </c>
      <c r="X96" t="str">
        <f t="shared" si="8"/>
        <v>麻痹戒指+29|护身戒指+29|复活戒指+29|魔道麻痹戒指+29|</v>
      </c>
      <c r="Y96" t="str">
        <f t="shared" si="9"/>
        <v>151/麻痹戒指+29|151/护身戒指+29|151/复活戒指+29|151/魔道麻痹戒指+29|</v>
      </c>
      <c r="Z96" t="str">
        <f t="shared" si="10"/>
        <v>麻痹戒指+29|护身戒指+29|复活戒指+29|魔道麻痹戒指+29</v>
      </c>
      <c r="AA96" t="str">
        <f t="shared" si="11"/>
        <v>151/麻痹戒指+29|151/护身戒指+29|151/复活戒指+29|151/魔道麻痹戒指+29</v>
      </c>
      <c r="AB96" t="str">
        <f xml:space="preserve"> CONCATENATE( " ",groupAttr!AS96,"|",groupAttr!AX96,"|",groupAttr!AV96,"|",groupAttr!BC96,"|",groupAttr!BB96,"|",groupAttr!BA96,"|",groupAttr!AW96,"|","0","|",groupAttr!AQ96,"|",groupAttr!AT96,"|",groupAttr!AU96,"|",groupAttr!BD96,"|",groupAttr!AY96,"|","0","|",groupAttr!BE96,"|",groupAttr!BJ96,"|",groupAttr!BF96,"|",groupAttr!BG96,"|",groupAttr!BH96,"|",groupAttr!BI96,"|",groupAttr!BK96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96" t="str">
        <f>groupAttr!D96&amp;"|" &amp;groupAttr!E96&amp;"|" &amp;groupAttr!H96&amp;"|" &amp;groupAttr!J96&amp;"|" &amp;groupAttr!L96&amp;"|" &amp;groupAttr!N96&amp;"|" &amp;groupAttr!P96&amp;"|" &amp;groupAttr!R96&amp;"|" &amp;groupAttr!S96&amp;"|" &amp;groupAttr!T96&amp;"|" &amp;groupAttr!U96&amp;"|" &amp;groupAttr!V96&amp;"|" &amp;groupAttr!F96&amp;"|" &amp;groupAttr!G96&amp;"|" &amp;groupAttr!I96&amp;"|" &amp;groupAttr!K96&amp;"|" &amp;groupAttr!M96&amp;"|" &amp;groupAttr!O96&amp;"|" &amp;groupAttr!Q96&amp;"|0|0|0|0|0|0|0|0|0|0|0|0|0|0|0|0|0|0|0|0|0"</f>
        <v>0|0|0|0|11|11|11|0|0|0|0|0|0|0|0|0|11|11|11|0|0|0|0|0|0|0|0|0|0|0|0|0|0|0|0|0|0|0|0|0</v>
      </c>
      <c r="AD96" t="str">
        <f>groupAttr!W96&amp;"|" &amp;groupAttr!X96&amp;"|" &amp;groupAttr!AA96&amp;"|" &amp;groupAttr!AC96&amp;"|" &amp;groupAttr!AE96&amp;"|" &amp;groupAttr!AG96&amp;"|" &amp;groupAttr!AI96&amp;"|" &amp;groupAttr!AK96&amp;"|" &amp;groupAttr!AL96&amp;"|" &amp;groupAttr!AM96&amp;"|" &amp;groupAttr!AN96&amp;"|" &amp;groupAttr!AO96&amp;"|" &amp;groupAttr!Y96&amp;"|" &amp;groupAttr!Z96&amp;"|" &amp;groupAttr!AB96&amp;"|" &amp;groupAttr!AD96&amp;"|" &amp;groupAttr!AF96&amp;"|" &amp;groupAttr!AH96&amp;"|" &amp;groupAttr!AJ96&amp;"|" &amp;(groupAttr!AP96 + 100)&amp;"|0|0|0|0|0|0|0|0|0|0|0|0|0|0|0|0|0|0|0|0|0"</f>
        <v>0|0|0|0|0|0|0|0|0|0|0|0|0|0|0|0|0|0|0|100|0|0|0|0|0|0|0|0|0|0|0|0|0|0|0|0|0|0|0|0|0</v>
      </c>
    </row>
    <row r="97" spans="1:30" x14ac:dyDescent="0.2">
      <c r="A97" t="str">
        <f t="shared" si="6"/>
        <v>96 2 特戒守护 麻痹戒指+30|护身戒指+30|复活戒指+30|魔道麻痹戒指+30  0|0|0|0|0|0|0|0|0|0|0|0|0|0|0|0|0|0|0|0|0|0|0|0|0|0|0|0|0|0|0|0|0|0|0|0|0|0|0|0 0|0|0|0|12|12|12|0|0|0|0|0|0|0|0|0|12|12|12|0|0|0|0|0|0|0|0|0|0|0|0|0|0|0|0|0|0|0|0|0 0|0|0|0|0|0|0|0|0|0|0|0|0|0|0|0|0|0|0|100|0|0|0|0|0|0|0|0|0|0|0|0|0|0|0|0|0|0|0|0|0</v>
      </c>
      <c r="B97">
        <v>96</v>
      </c>
      <c r="C97">
        <f>groupAttr!A97</f>
        <v>155</v>
      </c>
      <c r="D97" t="str">
        <f>IF( ISNA(VLOOKUP($C97*10&amp;D$1,groupitems!$B:$D,3,FALSE)),"", VLOOKUP($C97*10&amp;D$1,groupitems!$B:$D,3,FALSE))</f>
        <v>麻痹戒指+30</v>
      </c>
      <c r="E97" t="str">
        <f>IF( ISNA(VLOOKUP($C97*10&amp;E$1,groupitems!$B:$D,3,FALSE)),"", VLOOKUP($C97*10&amp;E$1,groupitems!$B:$D,3,FALSE))</f>
        <v>护身戒指+30</v>
      </c>
      <c r="F97" t="str">
        <f>IF( ISNA(VLOOKUP($C97*10&amp;F$1,groupitems!$B:$D,3,FALSE)),"", VLOOKUP($C97*10&amp;F$1,groupitems!$B:$D,3,FALSE))</f>
        <v>复活戒指+30</v>
      </c>
      <c r="G97" t="str">
        <f>IF( ISNA(VLOOKUP($C97*10&amp;G$1,groupitems!$B:$D,3,FALSE)),"", VLOOKUP($C97*10&amp;G$1,groupitems!$B:$D,3,FALSE))</f>
        <v>魔道麻痹戒指+30</v>
      </c>
      <c r="H97" t="str">
        <f>IF( ISNA(VLOOKUP($C97*10&amp;H$1,groupitems!$B:$D,3,FALSE)),"", VLOOKUP($C97*10&amp;H$1,groupitems!$B:$D,3,FALSE))</f>
        <v/>
      </c>
      <c r="I97" t="str">
        <f>IF( ISNA(VLOOKUP($C97*10&amp;I$1,groupitems!$B:$D,3,FALSE)),"", VLOOKUP($C97*10&amp;I$1,groupitems!$B:$D,3,FALSE))</f>
        <v/>
      </c>
      <c r="J97" t="str">
        <f>IF( ISNA(VLOOKUP($C97*10&amp;J$1,groupitems!$B:$D,3,FALSE)),"", VLOOKUP($C97*10&amp;J$1,groupitems!$B:$D,3,FALSE))</f>
        <v/>
      </c>
      <c r="K97" t="str">
        <f>IF( ISNA(VLOOKUP($C97*10&amp;K$1,groupitems!$B:$D,3,FALSE)),"", VLOOKUP($C97*10&amp;K$1,groupitems!$B:$D,3,FALSE))</f>
        <v/>
      </c>
      <c r="L97" t="str">
        <f>IF( ISNA(VLOOKUP($C97*10&amp;L$1,groupitems!$B:$D,3,FALSE)),"", VLOOKUP($C97*10&amp;L$1,groupitems!$B:$D,3,FALSE))</f>
        <v/>
      </c>
      <c r="M97" t="str">
        <f>IF( ISNA(VLOOKUP($C97*10&amp;M$1,groupitems!$B:$D,3,FALSE)),"", VLOOKUP($C97*10&amp;M$1,groupitems!$B:$D,3,FALSE))</f>
        <v/>
      </c>
      <c r="N97" t="str">
        <f>IF( ISNA(VLOOKUP($C97*10&amp;N$1,groupitems!$B:$D,3,FALSE)),"", VLOOKUP($C97*10&amp;N$1,groupitems!$B:$D,3,FALSE))</f>
        <v/>
      </c>
      <c r="O97" t="str">
        <f>IF( ISNA(VLOOKUP($C97*10&amp;O$1,groupitems!$B:$D,3,FALSE)),"", VLOOKUP($C97*10&amp;O$1,groupitems!$B:$D,3,FALSE))</f>
        <v/>
      </c>
      <c r="P97" t="str">
        <f>IF( ISNA(VLOOKUP($C97*10&amp;P$1,groupitems!$B:$D,3,FALSE)),"", VLOOKUP($C97*10&amp;P$1,groupitems!$B:$D,3,FALSE))</f>
        <v/>
      </c>
      <c r="Q97" t="str">
        <f>IF( ISNA(VLOOKUP($C97*10&amp;Q$1,groupitems!$B:$D,3,FALSE)),"", VLOOKUP($C97*10&amp;Q$1,groupitems!$B:$D,3,FALSE))</f>
        <v/>
      </c>
      <c r="R97" t="str">
        <f>IF( ISNA(VLOOKUP($C97*10&amp;R$1,groupitems!$B:$D,3,FALSE)),"", VLOOKUP($C97*10&amp;R$1,groupitems!$B:$D,3,FALSE))</f>
        <v/>
      </c>
      <c r="S97" t="str">
        <f>IF( ISNA(VLOOKUP($C97*10&amp;S$1,groupitems!$B:$D,3,FALSE)),"", VLOOKUP($C97*10&amp;S$1,groupitems!$B:$D,3,FALSE))</f>
        <v/>
      </c>
      <c r="T97">
        <v>0</v>
      </c>
      <c r="U97">
        <f>groupAttr!C97</f>
        <v>2</v>
      </c>
      <c r="V97">
        <f t="shared" si="7"/>
        <v>4</v>
      </c>
      <c r="W97" t="str">
        <f>groupAttr!B97</f>
        <v>特戒守护</v>
      </c>
      <c r="X97" t="str">
        <f t="shared" si="8"/>
        <v>麻痹戒指+30|护身戒指+30|复活戒指+30|魔道麻痹戒指+30|</v>
      </c>
      <c r="Y97" t="str">
        <f t="shared" si="9"/>
        <v>151/麻痹戒指+30|151/护身戒指+30|151/复活戒指+30|151/魔道麻痹戒指+30|</v>
      </c>
      <c r="Z97" t="str">
        <f t="shared" si="10"/>
        <v>麻痹戒指+30|护身戒指+30|复活戒指+30|魔道麻痹戒指+30</v>
      </c>
      <c r="AA97" t="str">
        <f t="shared" si="11"/>
        <v>151/麻痹戒指+30|151/护身戒指+30|151/复活戒指+30|151/魔道麻痹戒指+30</v>
      </c>
      <c r="AB97" t="str">
        <f xml:space="preserve"> CONCATENATE( " ",groupAttr!AS97,"|",groupAttr!AX97,"|",groupAttr!AV97,"|",groupAttr!BC97,"|",groupAttr!BB97,"|",groupAttr!BA97,"|",groupAttr!AW97,"|","0","|",groupAttr!AQ97,"|",groupAttr!AT97,"|",groupAttr!AU97,"|",groupAttr!BD97,"|",groupAttr!AY97,"|","0","|",groupAttr!BE97,"|",groupAttr!BJ97,"|",groupAttr!BF97,"|",groupAttr!BG97,"|",groupAttr!BH97,"|",groupAttr!BI97,"|",groupAttr!BK97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97" t="str">
        <f>groupAttr!D97&amp;"|" &amp;groupAttr!E97&amp;"|" &amp;groupAttr!H97&amp;"|" &amp;groupAttr!J97&amp;"|" &amp;groupAttr!L97&amp;"|" &amp;groupAttr!N97&amp;"|" &amp;groupAttr!P97&amp;"|" &amp;groupAttr!R97&amp;"|" &amp;groupAttr!S97&amp;"|" &amp;groupAttr!T97&amp;"|" &amp;groupAttr!U97&amp;"|" &amp;groupAttr!V97&amp;"|" &amp;groupAttr!F97&amp;"|" &amp;groupAttr!G97&amp;"|" &amp;groupAttr!I97&amp;"|" &amp;groupAttr!K97&amp;"|" &amp;groupAttr!M97&amp;"|" &amp;groupAttr!O97&amp;"|" &amp;groupAttr!Q97&amp;"|0|0|0|0|0|0|0|0|0|0|0|0|0|0|0|0|0|0|0|0|0"</f>
        <v>0|0|0|0|12|12|12|0|0|0|0|0|0|0|0|0|12|12|12|0|0|0|0|0|0|0|0|0|0|0|0|0|0|0|0|0|0|0|0|0</v>
      </c>
      <c r="AD97" t="str">
        <f>groupAttr!W97&amp;"|" &amp;groupAttr!X97&amp;"|" &amp;groupAttr!AA97&amp;"|" &amp;groupAttr!AC97&amp;"|" &amp;groupAttr!AE97&amp;"|" &amp;groupAttr!AG97&amp;"|" &amp;groupAttr!AI97&amp;"|" &amp;groupAttr!AK97&amp;"|" &amp;groupAttr!AL97&amp;"|" &amp;groupAttr!AM97&amp;"|" &amp;groupAttr!AN97&amp;"|" &amp;groupAttr!AO97&amp;"|" &amp;groupAttr!Y97&amp;"|" &amp;groupAttr!Z97&amp;"|" &amp;groupAttr!AB97&amp;"|" &amp;groupAttr!AD97&amp;"|" &amp;groupAttr!AF97&amp;"|" &amp;groupAttr!AH97&amp;"|" &amp;groupAttr!AJ97&amp;"|" &amp;(groupAttr!AP97 + 100)&amp;"|0|0|0|0|0|0|0|0|0|0|0|0|0|0|0|0|0|0|0|0|0"</f>
        <v>0|0|0|0|0|0|0|0|0|0|0|0|0|0|0|0|0|0|0|100|0|0|0|0|0|0|0|0|0|0|0|0|0|0|0|0|0|0|0|0|0</v>
      </c>
    </row>
    <row r="98" spans="1:30" x14ac:dyDescent="0.2">
      <c r="A98" t="str">
        <f t="shared" si="6"/>
        <v>97 3 八卦 八卦の乾|八卦の坤|八卦の巽|八卦の震|八卦の坎|八卦の离|八卦の艮|八卦の兑  0|0|0|0|0|0|0|0|0|0|0|0|0|0|0|0|0|0|0|0|0|0|0|0|0|0|0|0|0|0|0|0|0|0|0|0|0|0|0|0 3|3|0|0|0|0|0|0|0|0|0|0|0|0|0|0|0|0|0|0|0|0|0|0|0|0|0|0|0|0|0|0|0|0|0|0|0|0|0|0 0|0|0|0|0|0|0|0|0|0|0|0|0|0|0|0|0|0|0|100|0|0|0|0|0|0|0|0|0|0|0|0|0|0|0|0|0|0|0|0|0</v>
      </c>
      <c r="B98">
        <v>97</v>
      </c>
      <c r="C98">
        <f>groupAttr!A98</f>
        <v>156</v>
      </c>
      <c r="D98" t="str">
        <f>IF( ISNA(VLOOKUP($C98*10&amp;D$1,groupitems!$B:$D,3,FALSE)),"", VLOOKUP($C98*10&amp;D$1,groupitems!$B:$D,3,FALSE))</f>
        <v>八卦の乾</v>
      </c>
      <c r="E98" t="str">
        <f>IF( ISNA(VLOOKUP($C98*10&amp;E$1,groupitems!$B:$D,3,FALSE)),"", VLOOKUP($C98*10&amp;E$1,groupitems!$B:$D,3,FALSE))</f>
        <v>八卦の坤</v>
      </c>
      <c r="F98" t="str">
        <f>IF( ISNA(VLOOKUP($C98*10&amp;F$1,groupitems!$B:$D,3,FALSE)),"", VLOOKUP($C98*10&amp;F$1,groupitems!$B:$D,3,FALSE))</f>
        <v>八卦の巽</v>
      </c>
      <c r="G98" t="str">
        <f>IF( ISNA(VLOOKUP($C98*10&amp;G$1,groupitems!$B:$D,3,FALSE)),"", VLOOKUP($C98*10&amp;G$1,groupitems!$B:$D,3,FALSE))</f>
        <v>八卦の震</v>
      </c>
      <c r="H98" t="str">
        <f>IF( ISNA(VLOOKUP($C98*10&amp;H$1,groupitems!$B:$D,3,FALSE)),"", VLOOKUP($C98*10&amp;H$1,groupitems!$B:$D,3,FALSE))</f>
        <v>八卦の坎</v>
      </c>
      <c r="I98" t="str">
        <f>IF( ISNA(VLOOKUP($C98*10&amp;I$1,groupitems!$B:$D,3,FALSE)),"", VLOOKUP($C98*10&amp;I$1,groupitems!$B:$D,3,FALSE))</f>
        <v>八卦の离</v>
      </c>
      <c r="J98" t="str">
        <f>IF( ISNA(VLOOKUP($C98*10&amp;J$1,groupitems!$B:$D,3,FALSE)),"", VLOOKUP($C98*10&amp;J$1,groupitems!$B:$D,3,FALSE))</f>
        <v>八卦の艮</v>
      </c>
      <c r="K98" t="str">
        <f>IF( ISNA(VLOOKUP($C98*10&amp;K$1,groupitems!$B:$D,3,FALSE)),"", VLOOKUP($C98*10&amp;K$1,groupitems!$B:$D,3,FALSE))</f>
        <v>八卦の兑</v>
      </c>
      <c r="L98" t="str">
        <f>IF( ISNA(VLOOKUP($C98*10&amp;L$1,groupitems!$B:$D,3,FALSE)),"", VLOOKUP($C98*10&amp;L$1,groupitems!$B:$D,3,FALSE))</f>
        <v/>
      </c>
      <c r="M98" t="str">
        <f>IF( ISNA(VLOOKUP($C98*10&amp;M$1,groupitems!$B:$D,3,FALSE)),"", VLOOKUP($C98*10&amp;M$1,groupitems!$B:$D,3,FALSE))</f>
        <v/>
      </c>
      <c r="N98" t="str">
        <f>IF( ISNA(VLOOKUP($C98*10&amp;N$1,groupitems!$B:$D,3,FALSE)),"", VLOOKUP($C98*10&amp;N$1,groupitems!$B:$D,3,FALSE))</f>
        <v/>
      </c>
      <c r="O98" t="str">
        <f>IF( ISNA(VLOOKUP($C98*10&amp;O$1,groupitems!$B:$D,3,FALSE)),"", VLOOKUP($C98*10&amp;O$1,groupitems!$B:$D,3,FALSE))</f>
        <v/>
      </c>
      <c r="P98" t="str">
        <f>IF( ISNA(VLOOKUP($C98*10&amp;P$1,groupitems!$B:$D,3,FALSE)),"", VLOOKUP($C98*10&amp;P$1,groupitems!$B:$D,3,FALSE))</f>
        <v/>
      </c>
      <c r="Q98" t="str">
        <f>IF( ISNA(VLOOKUP($C98*10&amp;Q$1,groupitems!$B:$D,3,FALSE)),"", VLOOKUP($C98*10&amp;Q$1,groupitems!$B:$D,3,FALSE))</f>
        <v/>
      </c>
      <c r="R98" t="str">
        <f>IF( ISNA(VLOOKUP($C98*10&amp;R$1,groupitems!$B:$D,3,FALSE)),"", VLOOKUP($C98*10&amp;R$1,groupitems!$B:$D,3,FALSE))</f>
        <v/>
      </c>
      <c r="S98" t="str">
        <f>IF( ISNA(VLOOKUP($C98*10&amp;S$1,groupitems!$B:$D,3,FALSE)),"", VLOOKUP($C98*10&amp;S$1,groupitems!$B:$D,3,FALSE))</f>
        <v/>
      </c>
      <c r="T98">
        <v>0</v>
      </c>
      <c r="U98">
        <f>groupAttr!C98</f>
        <v>3</v>
      </c>
      <c r="V98">
        <f t="shared" si="7"/>
        <v>8</v>
      </c>
      <c r="W98" t="str">
        <f>groupAttr!B98</f>
        <v>八卦</v>
      </c>
      <c r="X98" t="str">
        <f t="shared" si="8"/>
        <v>八卦の乾|八卦の坤|八卦の巽|八卦の震|八卦の坎|八卦の离|八卦の艮|八卦の兑|</v>
      </c>
      <c r="Y98" t="str">
        <f t="shared" si="9"/>
        <v>151/八卦の乾|151/八卦の坤|151/八卦の巽|151/八卦の震|151/八卦の坎|151/八卦の离|151/八卦の艮|151/八卦の兑|</v>
      </c>
      <c r="Z98" t="str">
        <f t="shared" si="10"/>
        <v>八卦の乾|八卦の坤|八卦の巽|八卦の震|八卦の坎|八卦の离|八卦の艮|八卦の兑</v>
      </c>
      <c r="AA98" t="str">
        <f t="shared" si="11"/>
        <v>151/八卦の乾|151/八卦の坤|151/八卦の巽|151/八卦の震|151/八卦の坎|151/八卦の离|151/八卦の艮|151/八卦の兑</v>
      </c>
      <c r="AB98" t="str">
        <f xml:space="preserve"> CONCATENATE( " ",groupAttr!AS98,"|",groupAttr!AX98,"|",groupAttr!AV98,"|",groupAttr!BC98,"|",groupAttr!BB98,"|",groupAttr!BA98,"|",groupAttr!AW98,"|","0","|",groupAttr!AQ98,"|",groupAttr!AT98,"|",groupAttr!AU98,"|",groupAttr!BD98,"|",groupAttr!AY98,"|","0","|",groupAttr!BE98,"|",groupAttr!BJ98,"|",groupAttr!BF98,"|",groupAttr!BG98,"|",groupAttr!BH98,"|",groupAttr!BI98,"|",groupAttr!BK98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98" t="str">
        <f>groupAttr!D98&amp;"|" &amp;groupAttr!E98&amp;"|" &amp;groupAttr!H98&amp;"|" &amp;groupAttr!J98&amp;"|" &amp;groupAttr!L98&amp;"|" &amp;groupAttr!N98&amp;"|" &amp;groupAttr!P98&amp;"|" &amp;groupAttr!R98&amp;"|" &amp;groupAttr!S98&amp;"|" &amp;groupAttr!T98&amp;"|" &amp;groupAttr!U98&amp;"|" &amp;groupAttr!V98&amp;"|" &amp;groupAttr!F98&amp;"|" &amp;groupAttr!G98&amp;"|" &amp;groupAttr!I98&amp;"|" &amp;groupAttr!K98&amp;"|" &amp;groupAttr!M98&amp;"|" &amp;groupAttr!O98&amp;"|" &amp;groupAttr!Q98&amp;"|0|0|0|0|0|0|0|0|0|0|0|0|0|0|0|0|0|0|0|0|0"</f>
        <v>3|3|0|0|0|0|0|0|0|0|0|0|0|0|0|0|0|0|0|0|0|0|0|0|0|0|0|0|0|0|0|0|0|0|0|0|0|0|0|0</v>
      </c>
      <c r="AD98" t="str">
        <f>groupAttr!W98&amp;"|" &amp;groupAttr!X98&amp;"|" &amp;groupAttr!AA98&amp;"|" &amp;groupAttr!AC98&amp;"|" &amp;groupAttr!AE98&amp;"|" &amp;groupAttr!AG98&amp;"|" &amp;groupAttr!AI98&amp;"|" &amp;groupAttr!AK98&amp;"|" &amp;groupAttr!AL98&amp;"|" &amp;groupAttr!AM98&amp;"|" &amp;groupAttr!AN98&amp;"|" &amp;groupAttr!AO98&amp;"|" &amp;groupAttr!Y98&amp;"|" &amp;groupAttr!Z98&amp;"|" &amp;groupAttr!AB98&amp;"|" &amp;groupAttr!AD98&amp;"|" &amp;groupAttr!AF98&amp;"|" &amp;groupAttr!AH98&amp;"|" &amp;groupAttr!AJ98&amp;"|" &amp;(groupAttr!AP98 + 100)&amp;"|0|0|0|0|0|0|0|0|0|0|0|0|0|0|0|0|0|0|0|0|0"</f>
        <v>0|0|0|0|0|0|0|0|0|0|0|0|0|0|0|0|0|0|0|100|0|0|0|0|0|0|0|0|0|0|0|0|0|0|0|0|0|0|0|0|0</v>
      </c>
    </row>
    <row r="99" spans="1:30" x14ac:dyDescent="0.2">
      <c r="A99" t="str">
        <f t="shared" si="6"/>
        <v>98 4 八卦 八卦の乾|八卦の坤|八卦の巽|八卦の震|八卦の坎|八卦の离|八卦の艮|八卦の兑  0|0|0|0|0|0|0|0|0|0|0|0|0|0|0|0|0|0|0|0|0|0|0|0|0|0|0|0|0|0|0|0|0|0|0|0|0|0|0|0 5|5|0|0|0|0|0|0|0|0|0|0|0|0|0|0|0|0|0|0|0|0|0|0|0|0|0|0|0|0|0|0|0|0|0|0|0|0|0|0 0|0|0|0|0|0|0|0|0|0|0|0|0|0|0|0|0|0|0|100|0|0|0|0|0|0|0|0|0|0|0|0|0|0|0|0|0|0|0|0|0</v>
      </c>
      <c r="B99">
        <v>98</v>
      </c>
      <c r="C99">
        <f>groupAttr!A99</f>
        <v>156</v>
      </c>
      <c r="D99" t="str">
        <f>IF( ISNA(VLOOKUP($C99*10&amp;D$1,groupitems!$B:$D,3,FALSE)),"", VLOOKUP($C99*10&amp;D$1,groupitems!$B:$D,3,FALSE))</f>
        <v>八卦の乾</v>
      </c>
      <c r="E99" t="str">
        <f>IF( ISNA(VLOOKUP($C99*10&amp;E$1,groupitems!$B:$D,3,FALSE)),"", VLOOKUP($C99*10&amp;E$1,groupitems!$B:$D,3,FALSE))</f>
        <v>八卦の坤</v>
      </c>
      <c r="F99" t="str">
        <f>IF( ISNA(VLOOKUP($C99*10&amp;F$1,groupitems!$B:$D,3,FALSE)),"", VLOOKUP($C99*10&amp;F$1,groupitems!$B:$D,3,FALSE))</f>
        <v>八卦の巽</v>
      </c>
      <c r="G99" t="str">
        <f>IF( ISNA(VLOOKUP($C99*10&amp;G$1,groupitems!$B:$D,3,FALSE)),"", VLOOKUP($C99*10&amp;G$1,groupitems!$B:$D,3,FALSE))</f>
        <v>八卦の震</v>
      </c>
      <c r="H99" t="str">
        <f>IF( ISNA(VLOOKUP($C99*10&amp;H$1,groupitems!$B:$D,3,FALSE)),"", VLOOKUP($C99*10&amp;H$1,groupitems!$B:$D,3,FALSE))</f>
        <v>八卦の坎</v>
      </c>
      <c r="I99" t="str">
        <f>IF( ISNA(VLOOKUP($C99*10&amp;I$1,groupitems!$B:$D,3,FALSE)),"", VLOOKUP($C99*10&amp;I$1,groupitems!$B:$D,3,FALSE))</f>
        <v>八卦の离</v>
      </c>
      <c r="J99" t="str">
        <f>IF( ISNA(VLOOKUP($C99*10&amp;J$1,groupitems!$B:$D,3,FALSE)),"", VLOOKUP($C99*10&amp;J$1,groupitems!$B:$D,3,FALSE))</f>
        <v>八卦の艮</v>
      </c>
      <c r="K99" t="str">
        <f>IF( ISNA(VLOOKUP($C99*10&amp;K$1,groupitems!$B:$D,3,FALSE)),"", VLOOKUP($C99*10&amp;K$1,groupitems!$B:$D,3,FALSE))</f>
        <v>八卦の兑</v>
      </c>
      <c r="L99" t="str">
        <f>IF( ISNA(VLOOKUP($C99*10&amp;L$1,groupitems!$B:$D,3,FALSE)),"", VLOOKUP($C99*10&amp;L$1,groupitems!$B:$D,3,FALSE))</f>
        <v/>
      </c>
      <c r="M99" t="str">
        <f>IF( ISNA(VLOOKUP($C99*10&amp;M$1,groupitems!$B:$D,3,FALSE)),"", VLOOKUP($C99*10&amp;M$1,groupitems!$B:$D,3,FALSE))</f>
        <v/>
      </c>
      <c r="N99" t="str">
        <f>IF( ISNA(VLOOKUP($C99*10&amp;N$1,groupitems!$B:$D,3,FALSE)),"", VLOOKUP($C99*10&amp;N$1,groupitems!$B:$D,3,FALSE))</f>
        <v/>
      </c>
      <c r="O99" t="str">
        <f>IF( ISNA(VLOOKUP($C99*10&amp;O$1,groupitems!$B:$D,3,FALSE)),"", VLOOKUP($C99*10&amp;O$1,groupitems!$B:$D,3,FALSE))</f>
        <v/>
      </c>
      <c r="P99" t="str">
        <f>IF( ISNA(VLOOKUP($C99*10&amp;P$1,groupitems!$B:$D,3,FALSE)),"", VLOOKUP($C99*10&amp;P$1,groupitems!$B:$D,3,FALSE))</f>
        <v/>
      </c>
      <c r="Q99" t="str">
        <f>IF( ISNA(VLOOKUP($C99*10&amp;Q$1,groupitems!$B:$D,3,FALSE)),"", VLOOKUP($C99*10&amp;Q$1,groupitems!$B:$D,3,FALSE))</f>
        <v/>
      </c>
      <c r="R99" t="str">
        <f>IF( ISNA(VLOOKUP($C99*10&amp;R$1,groupitems!$B:$D,3,FALSE)),"", VLOOKUP($C99*10&amp;R$1,groupitems!$B:$D,3,FALSE))</f>
        <v/>
      </c>
      <c r="S99" t="str">
        <f>IF( ISNA(VLOOKUP($C99*10&amp;S$1,groupitems!$B:$D,3,FALSE)),"", VLOOKUP($C99*10&amp;S$1,groupitems!$B:$D,3,FALSE))</f>
        <v/>
      </c>
      <c r="T99">
        <v>0</v>
      </c>
      <c r="U99">
        <f>groupAttr!C99</f>
        <v>4</v>
      </c>
      <c r="V99">
        <f t="shared" si="7"/>
        <v>8</v>
      </c>
      <c r="W99" t="str">
        <f>groupAttr!B99</f>
        <v>八卦</v>
      </c>
      <c r="X99" t="str">
        <f t="shared" si="8"/>
        <v>八卦の乾|八卦の坤|八卦の巽|八卦の震|八卦の坎|八卦の离|八卦の艮|八卦の兑|</v>
      </c>
      <c r="Y99" t="str">
        <f t="shared" si="9"/>
        <v>151/八卦の乾|151/八卦の坤|151/八卦の巽|151/八卦の震|151/八卦の坎|151/八卦の离|151/八卦の艮|151/八卦の兑|</v>
      </c>
      <c r="Z99" t="str">
        <f t="shared" si="10"/>
        <v>八卦の乾|八卦の坤|八卦の巽|八卦の震|八卦の坎|八卦の离|八卦の艮|八卦の兑</v>
      </c>
      <c r="AA99" t="str">
        <f t="shared" si="11"/>
        <v>151/八卦の乾|151/八卦の坤|151/八卦の巽|151/八卦の震|151/八卦の坎|151/八卦の离|151/八卦の艮|151/八卦の兑</v>
      </c>
      <c r="AB99" t="str">
        <f xml:space="preserve"> CONCATENATE( " ",groupAttr!AS99,"|",groupAttr!AX99,"|",groupAttr!AV99,"|",groupAttr!BC99,"|",groupAttr!BB99,"|",groupAttr!BA99,"|",groupAttr!AW99,"|","0","|",groupAttr!AQ99,"|",groupAttr!AT99,"|",groupAttr!AU99,"|",groupAttr!BD99,"|",groupAttr!AY99,"|","0","|",groupAttr!BE99,"|",groupAttr!BJ99,"|",groupAttr!BF99,"|",groupAttr!BG99,"|",groupAttr!BH99,"|",groupAttr!BI99,"|",groupAttr!BK99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99" t="str">
        <f>groupAttr!D99&amp;"|" &amp;groupAttr!E99&amp;"|" &amp;groupAttr!H99&amp;"|" &amp;groupAttr!J99&amp;"|" &amp;groupAttr!L99&amp;"|" &amp;groupAttr!N99&amp;"|" &amp;groupAttr!P99&amp;"|" &amp;groupAttr!R99&amp;"|" &amp;groupAttr!S99&amp;"|" &amp;groupAttr!T99&amp;"|" &amp;groupAttr!U99&amp;"|" &amp;groupAttr!V99&amp;"|" &amp;groupAttr!F99&amp;"|" &amp;groupAttr!G99&amp;"|" &amp;groupAttr!I99&amp;"|" &amp;groupAttr!K99&amp;"|" &amp;groupAttr!M99&amp;"|" &amp;groupAttr!O99&amp;"|" &amp;groupAttr!Q99&amp;"|0|0|0|0|0|0|0|0|0|0|0|0|0|0|0|0|0|0|0|0|0"</f>
        <v>5|5|0|0|0|0|0|0|0|0|0|0|0|0|0|0|0|0|0|0|0|0|0|0|0|0|0|0|0|0|0|0|0|0|0|0|0|0|0|0</v>
      </c>
      <c r="AD99" t="str">
        <f>groupAttr!W99&amp;"|" &amp;groupAttr!X99&amp;"|" &amp;groupAttr!AA99&amp;"|" &amp;groupAttr!AC99&amp;"|" &amp;groupAttr!AE99&amp;"|" &amp;groupAttr!AG99&amp;"|" &amp;groupAttr!AI99&amp;"|" &amp;groupAttr!AK99&amp;"|" &amp;groupAttr!AL99&amp;"|" &amp;groupAttr!AM99&amp;"|" &amp;groupAttr!AN99&amp;"|" &amp;groupAttr!AO99&amp;"|" &amp;groupAttr!Y99&amp;"|" &amp;groupAttr!Z99&amp;"|" &amp;groupAttr!AB99&amp;"|" &amp;groupAttr!AD99&amp;"|" &amp;groupAttr!AF99&amp;"|" &amp;groupAttr!AH99&amp;"|" &amp;groupAttr!AJ99&amp;"|" &amp;(groupAttr!AP99 + 100)&amp;"|0|0|0|0|0|0|0|0|0|0|0|0|0|0|0|0|0|0|0|0|0"</f>
        <v>0|0|0|0|0|0|0|0|0|0|0|0|0|0|0|0|0|0|0|100|0|0|0|0|0|0|0|0|0|0|0|0|0|0|0|0|0|0|0|0|0</v>
      </c>
    </row>
    <row r="100" spans="1:30" x14ac:dyDescent="0.2">
      <c r="A100" t="str">
        <f t="shared" si="6"/>
        <v>99 5 八卦 八卦の乾|八卦の坤|八卦の巽|八卦の震|八卦の坎|八卦の离|八卦の艮|八卦の兑  0|0|0|0|0|0|0|0|0|0|0|0|0|0|0|0|0|0|0|0|0|0|0|0|0|0|0|0|0|0|0|0|0|0|0|0|0|0|0|0 0|0|0|0|5|5|5|0|0|0|0|0|0|0|0|0|5|5|5|0|0|0|0|0|0|0|0|0|0|0|0|0|0|0|0|0|0|0|0|0 1000|1000|0|0|0|0|0|0|0|0|0|0|0|0|0|0|0|0|0|100|0|0|0|0|0|0|0|0|0|0|0|0|0|0|0|0|0|0|0|0|0</v>
      </c>
      <c r="B100">
        <v>99</v>
      </c>
      <c r="C100">
        <f>groupAttr!A100</f>
        <v>156</v>
      </c>
      <c r="D100" t="str">
        <f>IF( ISNA(VLOOKUP($C100*10&amp;D$1,groupitems!$B:$D,3,FALSE)),"", VLOOKUP($C100*10&amp;D$1,groupitems!$B:$D,3,FALSE))</f>
        <v>八卦の乾</v>
      </c>
      <c r="E100" t="str">
        <f>IF( ISNA(VLOOKUP($C100*10&amp;E$1,groupitems!$B:$D,3,FALSE)),"", VLOOKUP($C100*10&amp;E$1,groupitems!$B:$D,3,FALSE))</f>
        <v>八卦の坤</v>
      </c>
      <c r="F100" t="str">
        <f>IF( ISNA(VLOOKUP($C100*10&amp;F$1,groupitems!$B:$D,3,FALSE)),"", VLOOKUP($C100*10&amp;F$1,groupitems!$B:$D,3,FALSE))</f>
        <v>八卦の巽</v>
      </c>
      <c r="G100" t="str">
        <f>IF( ISNA(VLOOKUP($C100*10&amp;G$1,groupitems!$B:$D,3,FALSE)),"", VLOOKUP($C100*10&amp;G$1,groupitems!$B:$D,3,FALSE))</f>
        <v>八卦の震</v>
      </c>
      <c r="H100" t="str">
        <f>IF( ISNA(VLOOKUP($C100*10&amp;H$1,groupitems!$B:$D,3,FALSE)),"", VLOOKUP($C100*10&amp;H$1,groupitems!$B:$D,3,FALSE))</f>
        <v>八卦の坎</v>
      </c>
      <c r="I100" t="str">
        <f>IF( ISNA(VLOOKUP($C100*10&amp;I$1,groupitems!$B:$D,3,FALSE)),"", VLOOKUP($C100*10&amp;I$1,groupitems!$B:$D,3,FALSE))</f>
        <v>八卦の离</v>
      </c>
      <c r="J100" t="str">
        <f>IF( ISNA(VLOOKUP($C100*10&amp;J$1,groupitems!$B:$D,3,FALSE)),"", VLOOKUP($C100*10&amp;J$1,groupitems!$B:$D,3,FALSE))</f>
        <v>八卦の艮</v>
      </c>
      <c r="K100" t="str">
        <f>IF( ISNA(VLOOKUP($C100*10&amp;K$1,groupitems!$B:$D,3,FALSE)),"", VLOOKUP($C100*10&amp;K$1,groupitems!$B:$D,3,FALSE))</f>
        <v>八卦の兑</v>
      </c>
      <c r="L100" t="str">
        <f>IF( ISNA(VLOOKUP($C100*10&amp;L$1,groupitems!$B:$D,3,FALSE)),"", VLOOKUP($C100*10&amp;L$1,groupitems!$B:$D,3,FALSE))</f>
        <v/>
      </c>
      <c r="M100" t="str">
        <f>IF( ISNA(VLOOKUP($C100*10&amp;M$1,groupitems!$B:$D,3,FALSE)),"", VLOOKUP($C100*10&amp;M$1,groupitems!$B:$D,3,FALSE))</f>
        <v/>
      </c>
      <c r="N100" t="str">
        <f>IF( ISNA(VLOOKUP($C100*10&amp;N$1,groupitems!$B:$D,3,FALSE)),"", VLOOKUP($C100*10&amp;N$1,groupitems!$B:$D,3,FALSE))</f>
        <v/>
      </c>
      <c r="O100" t="str">
        <f>IF( ISNA(VLOOKUP($C100*10&amp;O$1,groupitems!$B:$D,3,FALSE)),"", VLOOKUP($C100*10&amp;O$1,groupitems!$B:$D,3,FALSE))</f>
        <v/>
      </c>
      <c r="P100" t="str">
        <f>IF( ISNA(VLOOKUP($C100*10&amp;P$1,groupitems!$B:$D,3,FALSE)),"", VLOOKUP($C100*10&amp;P$1,groupitems!$B:$D,3,FALSE))</f>
        <v/>
      </c>
      <c r="Q100" t="str">
        <f>IF( ISNA(VLOOKUP($C100*10&amp;Q$1,groupitems!$B:$D,3,FALSE)),"", VLOOKUP($C100*10&amp;Q$1,groupitems!$B:$D,3,FALSE))</f>
        <v/>
      </c>
      <c r="R100" t="str">
        <f>IF( ISNA(VLOOKUP($C100*10&amp;R$1,groupitems!$B:$D,3,FALSE)),"", VLOOKUP($C100*10&amp;R$1,groupitems!$B:$D,3,FALSE))</f>
        <v/>
      </c>
      <c r="S100" t="str">
        <f>IF( ISNA(VLOOKUP($C100*10&amp;S$1,groupitems!$B:$D,3,FALSE)),"", VLOOKUP($C100*10&amp;S$1,groupitems!$B:$D,3,FALSE))</f>
        <v/>
      </c>
      <c r="T100">
        <v>0</v>
      </c>
      <c r="U100">
        <f>groupAttr!C100</f>
        <v>5</v>
      </c>
      <c r="V100">
        <f t="shared" si="7"/>
        <v>8</v>
      </c>
      <c r="W100" t="str">
        <f>groupAttr!B100</f>
        <v>八卦</v>
      </c>
      <c r="X100" t="str">
        <f t="shared" si="8"/>
        <v>八卦の乾|八卦の坤|八卦の巽|八卦の震|八卦の坎|八卦の离|八卦の艮|八卦の兑|</v>
      </c>
      <c r="Y100" t="str">
        <f t="shared" si="9"/>
        <v>151/八卦の乾|151/八卦の坤|151/八卦の巽|151/八卦の震|151/八卦の坎|151/八卦の离|151/八卦の艮|151/八卦の兑|</v>
      </c>
      <c r="Z100" t="str">
        <f t="shared" si="10"/>
        <v>八卦の乾|八卦の坤|八卦の巽|八卦の震|八卦の坎|八卦の离|八卦の艮|八卦の兑</v>
      </c>
      <c r="AA100" t="str">
        <f t="shared" si="11"/>
        <v>151/八卦の乾|151/八卦の坤|151/八卦の巽|151/八卦の震|151/八卦の坎|151/八卦の离|151/八卦の艮|151/八卦の兑</v>
      </c>
      <c r="AB100" t="str">
        <f xml:space="preserve"> CONCATENATE( " ",groupAttr!AS100,"|",groupAttr!AX100,"|",groupAttr!AV100,"|",groupAttr!BC100,"|",groupAttr!BB100,"|",groupAttr!BA100,"|",groupAttr!AW100,"|","0","|",groupAttr!AQ100,"|",groupAttr!AT100,"|",groupAttr!AU100,"|",groupAttr!BD100,"|",groupAttr!AY100,"|","0","|",groupAttr!BE100,"|",groupAttr!BJ100,"|",groupAttr!BF100,"|",groupAttr!BG100,"|",groupAttr!BH100,"|",groupAttr!BI100,"|",groupAttr!BK100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00" t="str">
        <f>groupAttr!D100&amp;"|" &amp;groupAttr!E100&amp;"|" &amp;groupAttr!H100&amp;"|" &amp;groupAttr!J100&amp;"|" &amp;groupAttr!L100&amp;"|" &amp;groupAttr!N100&amp;"|" &amp;groupAttr!P100&amp;"|" &amp;groupAttr!R100&amp;"|" &amp;groupAttr!S100&amp;"|" &amp;groupAttr!T100&amp;"|" &amp;groupAttr!U100&amp;"|" &amp;groupAttr!V100&amp;"|" &amp;groupAttr!F100&amp;"|" &amp;groupAttr!G100&amp;"|" &amp;groupAttr!I100&amp;"|" &amp;groupAttr!K100&amp;"|" &amp;groupAttr!M100&amp;"|" &amp;groupAttr!O100&amp;"|" &amp;groupAttr!Q100&amp;"|0|0|0|0|0|0|0|0|0|0|0|0|0|0|0|0|0|0|0|0|0"</f>
        <v>0|0|0|0|5|5|5|0|0|0|0|0|0|0|0|0|5|5|5|0|0|0|0|0|0|0|0|0|0|0|0|0|0|0|0|0|0|0|0|0</v>
      </c>
      <c r="AD100" t="str">
        <f>groupAttr!W100&amp;"|" &amp;groupAttr!X100&amp;"|" &amp;groupAttr!AA100&amp;"|" &amp;groupAttr!AC100&amp;"|" &amp;groupAttr!AE100&amp;"|" &amp;groupAttr!AG100&amp;"|" &amp;groupAttr!AI100&amp;"|" &amp;groupAttr!AK100&amp;"|" &amp;groupAttr!AL100&amp;"|" &amp;groupAttr!AM100&amp;"|" &amp;groupAttr!AN100&amp;"|" &amp;groupAttr!AO100&amp;"|" &amp;groupAttr!Y100&amp;"|" &amp;groupAttr!Z100&amp;"|" &amp;groupAttr!AB100&amp;"|" &amp;groupAttr!AD100&amp;"|" &amp;groupAttr!AF100&amp;"|" &amp;groupAttr!AH100&amp;"|" &amp;groupAttr!AJ100&amp;"|" &amp;(groupAttr!AP100 + 100)&amp;"|0|0|0|0|0|0|0|0|0|0|0|0|0|0|0|0|0|0|0|0|0"</f>
        <v>1000|1000|0|0|0|0|0|0|0|0|0|0|0|0|0|0|0|0|0|100|0|0|0|0|0|0|0|0|0|0|0|0|0|0|0|0|0|0|0|0|0</v>
      </c>
    </row>
    <row r="101" spans="1:30" x14ac:dyDescent="0.2">
      <c r="A101" t="str">
        <f t="shared" si="6"/>
        <v>100 3 五行 五行の土|五行の金|五行の火|五行の水|五行の木  0|0|0|0|0|0|0|0|0|0|0|0|0|0|0|0|0|0|0|0|0|0|0|0|0|0|0|0|0|0|0|0|0|0|0|0|0|0|0|0 5|5|0|0|0|0|0|0|0|0|0|0|0|0|0|0|0|0|0|0|0|0|0|0|0|0|0|0|0|0|0|0|0|0|0|0|0|0|0|0 0|0|0|0|0|0|0|0|0|0|0|0|0|0|0|0|0|0|0|100|0|0|0|0|0|0|0|0|0|0|0|0|0|0|0|0|0|0|0|0|0</v>
      </c>
      <c r="B101">
        <v>100</v>
      </c>
      <c r="C101">
        <f>groupAttr!A101</f>
        <v>157</v>
      </c>
      <c r="D101" t="str">
        <f>IF( ISNA(VLOOKUP($C101*10&amp;D$1,groupitems!$B:$D,3,FALSE)),"", VLOOKUP($C101*10&amp;D$1,groupitems!$B:$D,3,FALSE))</f>
        <v>五行の土</v>
      </c>
      <c r="E101" t="str">
        <f>IF( ISNA(VLOOKUP($C101*10&amp;E$1,groupitems!$B:$D,3,FALSE)),"", VLOOKUP($C101*10&amp;E$1,groupitems!$B:$D,3,FALSE))</f>
        <v>五行の金</v>
      </c>
      <c r="F101" t="str">
        <f>IF( ISNA(VLOOKUP($C101*10&amp;F$1,groupitems!$B:$D,3,FALSE)),"", VLOOKUP($C101*10&amp;F$1,groupitems!$B:$D,3,FALSE))</f>
        <v>五行の火</v>
      </c>
      <c r="G101" t="str">
        <f>IF( ISNA(VLOOKUP($C101*10&amp;G$1,groupitems!$B:$D,3,FALSE)),"", VLOOKUP($C101*10&amp;G$1,groupitems!$B:$D,3,FALSE))</f>
        <v>五行の水</v>
      </c>
      <c r="H101" t="str">
        <f>IF( ISNA(VLOOKUP($C101*10&amp;H$1,groupitems!$B:$D,3,FALSE)),"", VLOOKUP($C101*10&amp;H$1,groupitems!$B:$D,3,FALSE))</f>
        <v>五行の木</v>
      </c>
      <c r="I101" t="str">
        <f>IF( ISNA(VLOOKUP($C101*10&amp;I$1,groupitems!$B:$D,3,FALSE)),"", VLOOKUP($C101*10&amp;I$1,groupitems!$B:$D,3,FALSE))</f>
        <v/>
      </c>
      <c r="J101" t="str">
        <f>IF( ISNA(VLOOKUP($C101*10&amp;J$1,groupitems!$B:$D,3,FALSE)),"", VLOOKUP($C101*10&amp;J$1,groupitems!$B:$D,3,FALSE))</f>
        <v/>
      </c>
      <c r="K101" t="str">
        <f>IF( ISNA(VLOOKUP($C101*10&amp;K$1,groupitems!$B:$D,3,FALSE)),"", VLOOKUP($C101*10&amp;K$1,groupitems!$B:$D,3,FALSE))</f>
        <v/>
      </c>
      <c r="L101" t="str">
        <f>IF( ISNA(VLOOKUP($C101*10&amp;L$1,groupitems!$B:$D,3,FALSE)),"", VLOOKUP($C101*10&amp;L$1,groupitems!$B:$D,3,FALSE))</f>
        <v/>
      </c>
      <c r="M101" t="str">
        <f>IF( ISNA(VLOOKUP($C101*10&amp;M$1,groupitems!$B:$D,3,FALSE)),"", VLOOKUP($C101*10&amp;M$1,groupitems!$B:$D,3,FALSE))</f>
        <v/>
      </c>
      <c r="N101" t="str">
        <f>IF( ISNA(VLOOKUP($C101*10&amp;N$1,groupitems!$B:$D,3,FALSE)),"", VLOOKUP($C101*10&amp;N$1,groupitems!$B:$D,3,FALSE))</f>
        <v/>
      </c>
      <c r="O101" t="str">
        <f>IF( ISNA(VLOOKUP($C101*10&amp;O$1,groupitems!$B:$D,3,FALSE)),"", VLOOKUP($C101*10&amp;O$1,groupitems!$B:$D,3,FALSE))</f>
        <v/>
      </c>
      <c r="P101" t="str">
        <f>IF( ISNA(VLOOKUP($C101*10&amp;P$1,groupitems!$B:$D,3,FALSE)),"", VLOOKUP($C101*10&amp;P$1,groupitems!$B:$D,3,FALSE))</f>
        <v/>
      </c>
      <c r="Q101" t="str">
        <f>IF( ISNA(VLOOKUP($C101*10&amp;Q$1,groupitems!$B:$D,3,FALSE)),"", VLOOKUP($C101*10&amp;Q$1,groupitems!$B:$D,3,FALSE))</f>
        <v/>
      </c>
      <c r="R101" t="str">
        <f>IF( ISNA(VLOOKUP($C101*10&amp;R$1,groupitems!$B:$D,3,FALSE)),"", VLOOKUP($C101*10&amp;R$1,groupitems!$B:$D,3,FALSE))</f>
        <v/>
      </c>
      <c r="S101" t="str">
        <f>IF( ISNA(VLOOKUP($C101*10&amp;S$1,groupitems!$B:$D,3,FALSE)),"", VLOOKUP($C101*10&amp;S$1,groupitems!$B:$D,3,FALSE))</f>
        <v/>
      </c>
      <c r="T101">
        <v>0</v>
      </c>
      <c r="U101">
        <f>groupAttr!C101</f>
        <v>3</v>
      </c>
      <c r="V101">
        <f t="shared" si="7"/>
        <v>5</v>
      </c>
      <c r="W101" t="str">
        <f>groupAttr!B101</f>
        <v>五行</v>
      </c>
      <c r="X101" t="str">
        <f t="shared" si="8"/>
        <v>五行の土|五行の金|五行の火|五行の水|五行の木|</v>
      </c>
      <c r="Y101" t="str">
        <f t="shared" si="9"/>
        <v>151/五行の土|151/五行の金|151/五行の火|151/五行の水|151/五行の木|</v>
      </c>
      <c r="Z101" t="str">
        <f t="shared" si="10"/>
        <v>五行の土|五行の金|五行の火|五行の水|五行の木</v>
      </c>
      <c r="AA101" t="str">
        <f t="shared" si="11"/>
        <v>151/五行の土|151/五行の金|151/五行の火|151/五行の水|151/五行の木</v>
      </c>
      <c r="AB101" t="str">
        <f xml:space="preserve"> CONCATENATE( " ",groupAttr!AS101,"|",groupAttr!AX101,"|",groupAttr!AV101,"|",groupAttr!BC101,"|",groupAttr!BB101,"|",groupAttr!BA101,"|",groupAttr!AW101,"|","0","|",groupAttr!AQ101,"|",groupAttr!AT101,"|",groupAttr!AU101,"|",groupAttr!BD101,"|",groupAttr!AY101,"|","0","|",groupAttr!BE101,"|",groupAttr!BJ101,"|",groupAttr!BF101,"|",groupAttr!BG101,"|",groupAttr!BH101,"|",groupAttr!BI101,"|",groupAttr!BK101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01" t="str">
        <f>groupAttr!D101&amp;"|" &amp;groupAttr!E101&amp;"|" &amp;groupAttr!H101&amp;"|" &amp;groupAttr!J101&amp;"|" &amp;groupAttr!L101&amp;"|" &amp;groupAttr!N101&amp;"|" &amp;groupAttr!P101&amp;"|" &amp;groupAttr!R101&amp;"|" &amp;groupAttr!S101&amp;"|" &amp;groupAttr!T101&amp;"|" &amp;groupAttr!U101&amp;"|" &amp;groupAttr!V101&amp;"|" &amp;groupAttr!F101&amp;"|" &amp;groupAttr!G101&amp;"|" &amp;groupAttr!I101&amp;"|" &amp;groupAttr!K101&amp;"|" &amp;groupAttr!M101&amp;"|" &amp;groupAttr!O101&amp;"|" &amp;groupAttr!Q101&amp;"|0|0|0|0|0|0|0|0|0|0|0|0|0|0|0|0|0|0|0|0|0"</f>
        <v>5|5|0|0|0|0|0|0|0|0|0|0|0|0|0|0|0|0|0|0|0|0|0|0|0|0|0|0|0|0|0|0|0|0|0|0|0|0|0|0</v>
      </c>
      <c r="AD101" t="str">
        <f>groupAttr!W101&amp;"|" &amp;groupAttr!X101&amp;"|" &amp;groupAttr!AA101&amp;"|" &amp;groupAttr!AC101&amp;"|" &amp;groupAttr!AE101&amp;"|" &amp;groupAttr!AG101&amp;"|" &amp;groupAttr!AI101&amp;"|" &amp;groupAttr!AK101&amp;"|" &amp;groupAttr!AL101&amp;"|" &amp;groupAttr!AM101&amp;"|" &amp;groupAttr!AN101&amp;"|" &amp;groupAttr!AO101&amp;"|" &amp;groupAttr!Y101&amp;"|" &amp;groupAttr!Z101&amp;"|" &amp;groupAttr!AB101&amp;"|" &amp;groupAttr!AD101&amp;"|" &amp;groupAttr!AF101&amp;"|" &amp;groupAttr!AH101&amp;"|" &amp;groupAttr!AJ101&amp;"|" &amp;(groupAttr!AP101 + 100)&amp;"|0|0|0|0|0|0|0|0|0|0|0|0|0|0|0|0|0|0|0|0|0"</f>
        <v>0|0|0|0|0|0|0|0|0|0|0|0|0|0|0|0|0|0|0|100|0|0|0|0|0|0|0|0|0|0|0|0|0|0|0|0|0|0|0|0|0</v>
      </c>
    </row>
    <row r="102" spans="1:30" x14ac:dyDescent="0.2">
      <c r="A102" t="str">
        <f t="shared" si="6"/>
        <v>101 3 五行 五行の土|五行の金|五行の火|五行の水|五行の木  0|0|0|0|0|0|0|0|0|0|0|0|0|0|0|0|0|0|0|0|0|0|0|0|0|0|0|0|0|0|0|0|0|0|0|0|0|0|0|0 5|5|0|0|0|0|0|0|0|0|0|0|0|0|0|0|0|0|0|0|0|0|0|0|0|0|0|0|0|0|0|0|0|0|0|0|0|0|0|0 0|0|0|0|0|0|0|0|0|0|0|0|0|0|0|0|0|0|0|100|0|0|0|0|0|0|0|0|0|0|0|0|0|0|0|0|0|0|0|0|0</v>
      </c>
      <c r="B102">
        <v>101</v>
      </c>
      <c r="C102">
        <f>groupAttr!A102</f>
        <v>157</v>
      </c>
      <c r="D102" t="str">
        <f>IF( ISNA(VLOOKUP($C102*10&amp;D$1,groupitems!$B:$D,3,FALSE)),"", VLOOKUP($C102*10&amp;D$1,groupitems!$B:$D,3,FALSE))</f>
        <v>五行の土</v>
      </c>
      <c r="E102" t="str">
        <f>IF( ISNA(VLOOKUP($C102*10&amp;E$1,groupitems!$B:$D,3,FALSE)),"", VLOOKUP($C102*10&amp;E$1,groupitems!$B:$D,3,FALSE))</f>
        <v>五行の金</v>
      </c>
      <c r="F102" t="str">
        <f>IF( ISNA(VLOOKUP($C102*10&amp;F$1,groupitems!$B:$D,3,FALSE)),"", VLOOKUP($C102*10&amp;F$1,groupitems!$B:$D,3,FALSE))</f>
        <v>五行の火</v>
      </c>
      <c r="G102" t="str">
        <f>IF( ISNA(VLOOKUP($C102*10&amp;G$1,groupitems!$B:$D,3,FALSE)),"", VLOOKUP($C102*10&amp;G$1,groupitems!$B:$D,3,FALSE))</f>
        <v>五行の水</v>
      </c>
      <c r="H102" t="str">
        <f>IF( ISNA(VLOOKUP($C102*10&amp;H$1,groupitems!$B:$D,3,FALSE)),"", VLOOKUP($C102*10&amp;H$1,groupitems!$B:$D,3,FALSE))</f>
        <v>五行の木</v>
      </c>
      <c r="I102" t="str">
        <f>IF( ISNA(VLOOKUP($C102*10&amp;I$1,groupitems!$B:$D,3,FALSE)),"", VLOOKUP($C102*10&amp;I$1,groupitems!$B:$D,3,FALSE))</f>
        <v/>
      </c>
      <c r="J102" t="str">
        <f>IF( ISNA(VLOOKUP($C102*10&amp;J$1,groupitems!$B:$D,3,FALSE)),"", VLOOKUP($C102*10&amp;J$1,groupitems!$B:$D,3,FALSE))</f>
        <v/>
      </c>
      <c r="K102" t="str">
        <f>IF( ISNA(VLOOKUP($C102*10&amp;K$1,groupitems!$B:$D,3,FALSE)),"", VLOOKUP($C102*10&amp;K$1,groupitems!$B:$D,3,FALSE))</f>
        <v/>
      </c>
      <c r="L102" t="str">
        <f>IF( ISNA(VLOOKUP($C102*10&amp;L$1,groupitems!$B:$D,3,FALSE)),"", VLOOKUP($C102*10&amp;L$1,groupitems!$B:$D,3,FALSE))</f>
        <v/>
      </c>
      <c r="M102" t="str">
        <f>IF( ISNA(VLOOKUP($C102*10&amp;M$1,groupitems!$B:$D,3,FALSE)),"", VLOOKUP($C102*10&amp;M$1,groupitems!$B:$D,3,FALSE))</f>
        <v/>
      </c>
      <c r="N102" t="str">
        <f>IF( ISNA(VLOOKUP($C102*10&amp;N$1,groupitems!$B:$D,3,FALSE)),"", VLOOKUP($C102*10&amp;N$1,groupitems!$B:$D,3,FALSE))</f>
        <v/>
      </c>
      <c r="O102" t="str">
        <f>IF( ISNA(VLOOKUP($C102*10&amp;O$1,groupitems!$B:$D,3,FALSE)),"", VLOOKUP($C102*10&amp;O$1,groupitems!$B:$D,3,FALSE))</f>
        <v/>
      </c>
      <c r="P102" t="str">
        <f>IF( ISNA(VLOOKUP($C102*10&amp;P$1,groupitems!$B:$D,3,FALSE)),"", VLOOKUP($C102*10&amp;P$1,groupitems!$B:$D,3,FALSE))</f>
        <v/>
      </c>
      <c r="Q102" t="str">
        <f>IF( ISNA(VLOOKUP($C102*10&amp;Q$1,groupitems!$B:$D,3,FALSE)),"", VLOOKUP($C102*10&amp;Q$1,groupitems!$B:$D,3,FALSE))</f>
        <v/>
      </c>
      <c r="R102" t="str">
        <f>IF( ISNA(VLOOKUP($C102*10&amp;R$1,groupitems!$B:$D,3,FALSE)),"", VLOOKUP($C102*10&amp;R$1,groupitems!$B:$D,3,FALSE))</f>
        <v/>
      </c>
      <c r="S102" t="str">
        <f>IF( ISNA(VLOOKUP($C102*10&amp;S$1,groupitems!$B:$D,3,FALSE)),"", VLOOKUP($C102*10&amp;S$1,groupitems!$B:$D,3,FALSE))</f>
        <v/>
      </c>
      <c r="T102">
        <v>0</v>
      </c>
      <c r="U102">
        <f>groupAttr!C102</f>
        <v>3</v>
      </c>
      <c r="V102">
        <f t="shared" si="7"/>
        <v>5</v>
      </c>
      <c r="W102" t="str">
        <f>groupAttr!B102</f>
        <v>五行</v>
      </c>
      <c r="X102" t="str">
        <f t="shared" si="8"/>
        <v>五行の土|五行の金|五行の火|五行の水|五行の木|</v>
      </c>
      <c r="Y102" t="str">
        <f t="shared" si="9"/>
        <v>151/五行の土|151/五行の金|151/五行の火|151/五行の水|151/五行の木|</v>
      </c>
      <c r="Z102" t="str">
        <f t="shared" si="10"/>
        <v>五行の土|五行の金|五行の火|五行の水|五行の木</v>
      </c>
      <c r="AA102" t="str">
        <f t="shared" si="11"/>
        <v>151/五行の土|151/五行の金|151/五行の火|151/五行の水|151/五行の木</v>
      </c>
      <c r="AB102" t="str">
        <f xml:space="preserve"> CONCATENATE( " ",groupAttr!AS102,"|",groupAttr!AX102,"|",groupAttr!AV102,"|",groupAttr!BC102,"|",groupAttr!BB102,"|",groupAttr!BA102,"|",groupAttr!AW102,"|","0","|",groupAttr!AQ102,"|",groupAttr!AT102,"|",groupAttr!AU102,"|",groupAttr!BD102,"|",groupAttr!AY102,"|","0","|",groupAttr!BE102,"|",groupAttr!BJ102,"|",groupAttr!BF102,"|",groupAttr!BG102,"|",groupAttr!BH102,"|",groupAttr!BI102,"|",groupAttr!BK102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02" t="str">
        <f>groupAttr!D102&amp;"|" &amp;groupAttr!E102&amp;"|" &amp;groupAttr!H102&amp;"|" &amp;groupAttr!J102&amp;"|" &amp;groupAttr!L102&amp;"|" &amp;groupAttr!N102&amp;"|" &amp;groupAttr!P102&amp;"|" &amp;groupAttr!R102&amp;"|" &amp;groupAttr!S102&amp;"|" &amp;groupAttr!T102&amp;"|" &amp;groupAttr!U102&amp;"|" &amp;groupAttr!V102&amp;"|" &amp;groupAttr!F102&amp;"|" &amp;groupAttr!G102&amp;"|" &amp;groupAttr!I102&amp;"|" &amp;groupAttr!K102&amp;"|" &amp;groupAttr!M102&amp;"|" &amp;groupAttr!O102&amp;"|" &amp;groupAttr!Q102&amp;"|0|0|0|0|0|0|0|0|0|0|0|0|0|0|0|0|0|0|0|0|0"</f>
        <v>5|5|0|0|0|0|0|0|0|0|0|0|0|0|0|0|0|0|0|0|0|0|0|0|0|0|0|0|0|0|0|0|0|0|0|0|0|0|0|0</v>
      </c>
      <c r="AD102" t="str">
        <f>groupAttr!W102&amp;"|" &amp;groupAttr!X102&amp;"|" &amp;groupAttr!AA102&amp;"|" &amp;groupAttr!AC102&amp;"|" &amp;groupAttr!AE102&amp;"|" &amp;groupAttr!AG102&amp;"|" &amp;groupAttr!AI102&amp;"|" &amp;groupAttr!AK102&amp;"|" &amp;groupAttr!AL102&amp;"|" &amp;groupAttr!AM102&amp;"|" &amp;groupAttr!AN102&amp;"|" &amp;groupAttr!AO102&amp;"|" &amp;groupAttr!Y102&amp;"|" &amp;groupAttr!Z102&amp;"|" &amp;groupAttr!AB102&amp;"|" &amp;groupAttr!AD102&amp;"|" &amp;groupAttr!AF102&amp;"|" &amp;groupAttr!AH102&amp;"|" &amp;groupAttr!AJ102&amp;"|" &amp;(groupAttr!AP102 + 100)&amp;"|0|0|0|0|0|0|0|0|0|0|0|0|0|0|0|0|0|0|0|0|0"</f>
        <v>0|0|0|0|0|0|0|0|0|0|0|0|0|0|0|0|0|0|0|100|0|0|0|0|0|0|0|0|0|0|0|0|0|0|0|0|0|0|0|0|0</v>
      </c>
    </row>
    <row r="103" spans="1:30" x14ac:dyDescent="0.2">
      <c r="A103" t="str">
        <f t="shared" si="6"/>
        <v>102 4 五行 五行の土|五行の金|五行の火|五行の水|五行の木  0|0|0|0|0|0|0|0|0|0|0|0|0|0|0|0|0|0|0|0|0|0|0|0|0|0|0|0|0|0|0|0|0|0|0|0|0|0|0|0 0|0|0|0|6|6|6|0|0|0|0|0|0|0|0|0|6|6|6|0|0|0|0|0|0|0|0|0|0|0|0|0|0|0|0|0|0|0|0|0 500|500|0|0|0|0|0|0|0|0|0|0|0|0|0|0|0|0|0|100|0|0|0|0|0|0|0|0|0|0|0|0|0|0|0|0|0|0|0|0|0</v>
      </c>
      <c r="B103">
        <v>102</v>
      </c>
      <c r="C103">
        <f>groupAttr!A103</f>
        <v>157</v>
      </c>
      <c r="D103" t="str">
        <f>IF( ISNA(VLOOKUP($C103*10&amp;D$1,groupitems!$B:$D,3,FALSE)),"", VLOOKUP($C103*10&amp;D$1,groupitems!$B:$D,3,FALSE))</f>
        <v>五行の土</v>
      </c>
      <c r="E103" t="str">
        <f>IF( ISNA(VLOOKUP($C103*10&amp;E$1,groupitems!$B:$D,3,FALSE)),"", VLOOKUP($C103*10&amp;E$1,groupitems!$B:$D,3,FALSE))</f>
        <v>五行の金</v>
      </c>
      <c r="F103" t="str">
        <f>IF( ISNA(VLOOKUP($C103*10&amp;F$1,groupitems!$B:$D,3,FALSE)),"", VLOOKUP($C103*10&amp;F$1,groupitems!$B:$D,3,FALSE))</f>
        <v>五行の火</v>
      </c>
      <c r="G103" t="str">
        <f>IF( ISNA(VLOOKUP($C103*10&amp;G$1,groupitems!$B:$D,3,FALSE)),"", VLOOKUP($C103*10&amp;G$1,groupitems!$B:$D,3,FALSE))</f>
        <v>五行の水</v>
      </c>
      <c r="H103" t="str">
        <f>IF( ISNA(VLOOKUP($C103*10&amp;H$1,groupitems!$B:$D,3,FALSE)),"", VLOOKUP($C103*10&amp;H$1,groupitems!$B:$D,3,FALSE))</f>
        <v>五行の木</v>
      </c>
      <c r="I103" t="str">
        <f>IF( ISNA(VLOOKUP($C103*10&amp;I$1,groupitems!$B:$D,3,FALSE)),"", VLOOKUP($C103*10&amp;I$1,groupitems!$B:$D,3,FALSE))</f>
        <v/>
      </c>
      <c r="J103" t="str">
        <f>IF( ISNA(VLOOKUP($C103*10&amp;J$1,groupitems!$B:$D,3,FALSE)),"", VLOOKUP($C103*10&amp;J$1,groupitems!$B:$D,3,FALSE))</f>
        <v/>
      </c>
      <c r="K103" t="str">
        <f>IF( ISNA(VLOOKUP($C103*10&amp;K$1,groupitems!$B:$D,3,FALSE)),"", VLOOKUP($C103*10&amp;K$1,groupitems!$B:$D,3,FALSE))</f>
        <v/>
      </c>
      <c r="L103" t="str">
        <f>IF( ISNA(VLOOKUP($C103*10&amp;L$1,groupitems!$B:$D,3,FALSE)),"", VLOOKUP($C103*10&amp;L$1,groupitems!$B:$D,3,FALSE))</f>
        <v/>
      </c>
      <c r="M103" t="str">
        <f>IF( ISNA(VLOOKUP($C103*10&amp;M$1,groupitems!$B:$D,3,FALSE)),"", VLOOKUP($C103*10&amp;M$1,groupitems!$B:$D,3,FALSE))</f>
        <v/>
      </c>
      <c r="N103" t="str">
        <f>IF( ISNA(VLOOKUP($C103*10&amp;N$1,groupitems!$B:$D,3,FALSE)),"", VLOOKUP($C103*10&amp;N$1,groupitems!$B:$D,3,FALSE))</f>
        <v/>
      </c>
      <c r="O103" t="str">
        <f>IF( ISNA(VLOOKUP($C103*10&amp;O$1,groupitems!$B:$D,3,FALSE)),"", VLOOKUP($C103*10&amp;O$1,groupitems!$B:$D,3,FALSE))</f>
        <v/>
      </c>
      <c r="P103" t="str">
        <f>IF( ISNA(VLOOKUP($C103*10&amp;P$1,groupitems!$B:$D,3,FALSE)),"", VLOOKUP($C103*10&amp;P$1,groupitems!$B:$D,3,FALSE))</f>
        <v/>
      </c>
      <c r="Q103" t="str">
        <f>IF( ISNA(VLOOKUP($C103*10&amp;Q$1,groupitems!$B:$D,3,FALSE)),"", VLOOKUP($C103*10&amp;Q$1,groupitems!$B:$D,3,FALSE))</f>
        <v/>
      </c>
      <c r="R103" t="str">
        <f>IF( ISNA(VLOOKUP($C103*10&amp;R$1,groupitems!$B:$D,3,FALSE)),"", VLOOKUP($C103*10&amp;R$1,groupitems!$B:$D,3,FALSE))</f>
        <v/>
      </c>
      <c r="S103" t="str">
        <f>IF( ISNA(VLOOKUP($C103*10&amp;S$1,groupitems!$B:$D,3,FALSE)),"", VLOOKUP($C103*10&amp;S$1,groupitems!$B:$D,3,FALSE))</f>
        <v/>
      </c>
      <c r="T103">
        <v>0</v>
      </c>
      <c r="U103">
        <f>groupAttr!C103</f>
        <v>4</v>
      </c>
      <c r="V103">
        <f t="shared" si="7"/>
        <v>5</v>
      </c>
      <c r="W103" t="str">
        <f>groupAttr!B103</f>
        <v>五行</v>
      </c>
      <c r="X103" t="str">
        <f t="shared" si="8"/>
        <v>五行の土|五行の金|五行の火|五行の水|五行の木|</v>
      </c>
      <c r="Y103" t="str">
        <f t="shared" si="9"/>
        <v>151/五行の土|151/五行の金|151/五行の火|151/五行の水|151/五行の木|</v>
      </c>
      <c r="Z103" t="str">
        <f t="shared" si="10"/>
        <v>五行の土|五行の金|五行の火|五行の水|五行の木</v>
      </c>
      <c r="AA103" t="str">
        <f t="shared" si="11"/>
        <v>151/五行の土|151/五行の金|151/五行の火|151/五行の水|151/五行の木</v>
      </c>
      <c r="AB103" t="str">
        <f xml:space="preserve"> CONCATENATE( " ",groupAttr!AS103,"|",groupAttr!AX103,"|",groupAttr!AV103,"|",groupAttr!BC103,"|",groupAttr!BB103,"|",groupAttr!BA103,"|",groupAttr!AW103,"|","0","|",groupAttr!AQ103,"|",groupAttr!AT103,"|",groupAttr!AU103,"|",groupAttr!BD103,"|",groupAttr!AY103,"|","0","|",groupAttr!BE103,"|",groupAttr!BJ103,"|",groupAttr!BF103,"|",groupAttr!BG103,"|",groupAttr!BH103,"|",groupAttr!BI103,"|",groupAttr!BK103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03" t="str">
        <f>groupAttr!D103&amp;"|" &amp;groupAttr!E103&amp;"|" &amp;groupAttr!H103&amp;"|" &amp;groupAttr!J103&amp;"|" &amp;groupAttr!L103&amp;"|" &amp;groupAttr!N103&amp;"|" &amp;groupAttr!P103&amp;"|" &amp;groupAttr!R103&amp;"|" &amp;groupAttr!S103&amp;"|" &amp;groupAttr!T103&amp;"|" &amp;groupAttr!U103&amp;"|" &amp;groupAttr!V103&amp;"|" &amp;groupAttr!F103&amp;"|" &amp;groupAttr!G103&amp;"|" &amp;groupAttr!I103&amp;"|" &amp;groupAttr!K103&amp;"|" &amp;groupAttr!M103&amp;"|" &amp;groupAttr!O103&amp;"|" &amp;groupAttr!Q103&amp;"|0|0|0|0|0|0|0|0|0|0|0|0|0|0|0|0|0|0|0|0|0"</f>
        <v>0|0|0|0|6|6|6|0|0|0|0|0|0|0|0|0|6|6|6|0|0|0|0|0|0|0|0|0|0|0|0|0|0|0|0|0|0|0|0|0</v>
      </c>
      <c r="AD103" t="str">
        <f>groupAttr!W103&amp;"|" &amp;groupAttr!X103&amp;"|" &amp;groupAttr!AA103&amp;"|" &amp;groupAttr!AC103&amp;"|" &amp;groupAttr!AE103&amp;"|" &amp;groupAttr!AG103&amp;"|" &amp;groupAttr!AI103&amp;"|" &amp;groupAttr!AK103&amp;"|" &amp;groupAttr!AL103&amp;"|" &amp;groupAttr!AM103&amp;"|" &amp;groupAttr!AN103&amp;"|" &amp;groupAttr!AO103&amp;"|" &amp;groupAttr!Y103&amp;"|" &amp;groupAttr!Z103&amp;"|" &amp;groupAttr!AB103&amp;"|" &amp;groupAttr!AD103&amp;"|" &amp;groupAttr!AF103&amp;"|" &amp;groupAttr!AH103&amp;"|" &amp;groupAttr!AJ103&amp;"|" &amp;(groupAttr!AP103 + 100)&amp;"|0|0|0|0|0|0|0|0|0|0|0|0|0|0|0|0|0|0|0|0|0"</f>
        <v>500|500|0|0|0|0|0|0|0|0|0|0|0|0|0|0|0|0|0|100|0|0|0|0|0|0|0|0|0|0|0|0|0|0|0|0|0|0|0|0|0</v>
      </c>
    </row>
    <row r="104" spans="1:30" x14ac:dyDescent="0.2">
      <c r="A104" t="str">
        <f t="shared" si="6"/>
        <v>103 2 两仪 两仪の阴|两仪の阳  0|0|0|0|0|0|0|0|0|0|0|0|0|0|0|0|0|0|0|0|0|0|0|0|0|0|0|0|0|0|0|0|0|0|0|0|0|0|0|0 10|10|0|0|5|5|5|0|0|0|0|0|0|0|0|0|5|5|5|0|0|0|0|0|0|0|0|0|0|0|0|0|0|0|0|0|0|0|0|0 1000|1000|0|0|0|0|0|0|0|0|0|0|0|0|0|0|0|0|0|100|0|0|0|0|0|0|0|0|0|0|0|0|0|0|0|0|0|0|0|0|0</v>
      </c>
      <c r="B104">
        <v>103</v>
      </c>
      <c r="C104">
        <f>groupAttr!A104</f>
        <v>158</v>
      </c>
      <c r="D104" t="str">
        <f>IF( ISNA(VLOOKUP($C104*10&amp;D$1,groupitems!$B:$D,3,FALSE)),"", VLOOKUP($C104*10&amp;D$1,groupitems!$B:$D,3,FALSE))</f>
        <v>两仪の阴</v>
      </c>
      <c r="E104" t="str">
        <f>IF( ISNA(VLOOKUP($C104*10&amp;E$1,groupitems!$B:$D,3,FALSE)),"", VLOOKUP($C104*10&amp;E$1,groupitems!$B:$D,3,FALSE))</f>
        <v>两仪の阳</v>
      </c>
      <c r="F104" t="str">
        <f>IF( ISNA(VLOOKUP($C104*10&amp;F$1,groupitems!$B:$D,3,FALSE)),"", VLOOKUP($C104*10&amp;F$1,groupitems!$B:$D,3,FALSE))</f>
        <v/>
      </c>
      <c r="G104" t="str">
        <f>IF( ISNA(VLOOKUP($C104*10&amp;G$1,groupitems!$B:$D,3,FALSE)),"", VLOOKUP($C104*10&amp;G$1,groupitems!$B:$D,3,FALSE))</f>
        <v/>
      </c>
      <c r="H104" t="str">
        <f>IF( ISNA(VLOOKUP($C104*10&amp;H$1,groupitems!$B:$D,3,FALSE)),"", VLOOKUP($C104*10&amp;H$1,groupitems!$B:$D,3,FALSE))</f>
        <v/>
      </c>
      <c r="I104" t="str">
        <f>IF( ISNA(VLOOKUP($C104*10&amp;I$1,groupitems!$B:$D,3,FALSE)),"", VLOOKUP($C104*10&amp;I$1,groupitems!$B:$D,3,FALSE))</f>
        <v/>
      </c>
      <c r="J104" t="str">
        <f>IF( ISNA(VLOOKUP($C104*10&amp;J$1,groupitems!$B:$D,3,FALSE)),"", VLOOKUP($C104*10&amp;J$1,groupitems!$B:$D,3,FALSE))</f>
        <v/>
      </c>
      <c r="K104" t="str">
        <f>IF( ISNA(VLOOKUP($C104*10&amp;K$1,groupitems!$B:$D,3,FALSE)),"", VLOOKUP($C104*10&amp;K$1,groupitems!$B:$D,3,FALSE))</f>
        <v/>
      </c>
      <c r="L104" t="str">
        <f>IF( ISNA(VLOOKUP($C104*10&amp;L$1,groupitems!$B:$D,3,FALSE)),"", VLOOKUP($C104*10&amp;L$1,groupitems!$B:$D,3,FALSE))</f>
        <v/>
      </c>
      <c r="M104" t="str">
        <f>IF( ISNA(VLOOKUP($C104*10&amp;M$1,groupitems!$B:$D,3,FALSE)),"", VLOOKUP($C104*10&amp;M$1,groupitems!$B:$D,3,FALSE))</f>
        <v/>
      </c>
      <c r="N104" t="str">
        <f>IF( ISNA(VLOOKUP($C104*10&amp;N$1,groupitems!$B:$D,3,FALSE)),"", VLOOKUP($C104*10&amp;N$1,groupitems!$B:$D,3,FALSE))</f>
        <v/>
      </c>
      <c r="O104" t="str">
        <f>IF( ISNA(VLOOKUP($C104*10&amp;O$1,groupitems!$B:$D,3,FALSE)),"", VLOOKUP($C104*10&amp;O$1,groupitems!$B:$D,3,FALSE))</f>
        <v/>
      </c>
      <c r="P104" t="str">
        <f>IF( ISNA(VLOOKUP($C104*10&amp;P$1,groupitems!$B:$D,3,FALSE)),"", VLOOKUP($C104*10&amp;P$1,groupitems!$B:$D,3,FALSE))</f>
        <v/>
      </c>
      <c r="Q104" t="str">
        <f>IF( ISNA(VLOOKUP($C104*10&amp;Q$1,groupitems!$B:$D,3,FALSE)),"", VLOOKUP($C104*10&amp;Q$1,groupitems!$B:$D,3,FALSE))</f>
        <v/>
      </c>
      <c r="R104" t="str">
        <f>IF( ISNA(VLOOKUP($C104*10&amp;R$1,groupitems!$B:$D,3,FALSE)),"", VLOOKUP($C104*10&amp;R$1,groupitems!$B:$D,3,FALSE))</f>
        <v/>
      </c>
      <c r="S104" t="str">
        <f>IF( ISNA(VLOOKUP($C104*10&amp;S$1,groupitems!$B:$D,3,FALSE)),"", VLOOKUP($C104*10&amp;S$1,groupitems!$B:$D,3,FALSE))</f>
        <v/>
      </c>
      <c r="T104">
        <v>0</v>
      </c>
      <c r="U104">
        <f>groupAttr!C104</f>
        <v>2</v>
      </c>
      <c r="V104">
        <f>16-COUNTIF(D104:S104,"")-T104</f>
        <v>2</v>
      </c>
      <c r="W104" t="str">
        <f>groupAttr!B104</f>
        <v>两仪</v>
      </c>
      <c r="X104" t="str">
        <f t="shared" ref="X104:X160" si="12">CONCATENATE( D104,IF(LEN(D104)=0,"","|"),E104,IF(LEN(E104)=0,"","|"),F104,IF(LEN(F104)=0,"","|"),G104,IF(LEN(G104)=0,"","|"),H104,IF(LEN(H104)=0,"","|"),I104,IF(LEN(I104)=0,"","|"),J104,IF(LEN(J104)=0,"","|"),K104,IF(LEN(K104)=0,"","|"),L104,IF(LEN(L104)=0,"","|"),M104,IF(LEN(M104)=0,"","|"),N104,IF(LEN(N104)=0,"","|"),O104,IF(LEN(O104)=0,"","|"),P104,IF(LEN(P104)=0,"","|"),Q104,IF(LEN(Q104)=0,"","|"),R104,IF(LEN(R104)=0,"","|"),S104,IF(LEN(S104)=0,"","|"),)</f>
        <v>两仪の阴|两仪の阳|</v>
      </c>
      <c r="Y104" t="str">
        <f t="shared" ref="Y104:Y160" si="13">IF(T104=1,"151/("&amp;D104&amp;","&amp;E104&amp;"))", CONCATENATE(IF(LEN(D104)=0,"","151/")&amp; D104,IF(LEN(D104)=0,"","|"),IF(LEN(E104)=0,"","151/")&amp;E104,IF(LEN(E104)=0,"","|"),IF(LEN(F104)=0,"","151/")&amp;F104,IF(LEN(F104)=0,"","|"),IF(LEN(G104)=0,"","151/")&amp;G104,IF(LEN(G104)=0,"","|"),IF(LEN(H104)=0,"","151/")&amp;H104,IF(LEN(H104)=0,"","|"),IF(LEN(I104)=0,"","151/")&amp;I104,IF(LEN(I104)=0,"","|"),IF(LEN(J104)=0,"","151/")&amp;J104,IF(LEN(J104)=0,"","|"),IF(LEN(K104)=0,"","151/")&amp;K104,IF(LEN(K104)=0,"","|"),IF(LEN(L104)=0,"","151/")&amp;L104,IF(LEN(L104)=0,"","|"),IF(LEN(M104)=0,"","151/")&amp;M104,IF(LEN(M104)=0,"","|"),IF(LEN(N104)=0,"","151/")&amp;N104,IF(LEN(N104)=0,"","|"),IF(LEN(O104)=0,"","151/")&amp;O104,IF(LEN(O104)=0,"","|"),IF(LEN(P104)=0,"","151/")&amp;P104,IF(LEN(P104)=0,"","|"),IF(LEN(Q104)=0,"","151/")&amp;Q104,IF(LEN(Q104)=0,"","|"),IF(LEN(R104)=0,"","151/")&amp;R104,IF(LEN(R104)=0,"","|"),IF(LEN(S104)=0,"","151/")&amp;S104,IF(LEN(S104)=0,"","|"),))</f>
        <v>151/两仪の阴|151/两仪の阳|</v>
      </c>
      <c r="Z104" t="str">
        <f t="shared" ref="Z104:Z160" si="14">LEFT(X104,LEN(X104)-1)</f>
        <v>两仪の阴|两仪の阳</v>
      </c>
      <c r="AA104" t="str">
        <f t="shared" ref="AA104:AA160" si="15">LEFT(Y104,LEN(Y104)-1)</f>
        <v>151/两仪の阴|151/两仪の阳</v>
      </c>
      <c r="AB104" t="str">
        <f xml:space="preserve"> CONCATENATE( " ",groupAttr!AS104,"|",groupAttr!AX104,"|",groupAttr!AV104,"|",groupAttr!BC104,"|",groupAttr!BB104,"|",groupAttr!BA104,"|",groupAttr!AW104,"|","0","|",groupAttr!AQ104,"|",groupAttr!AT104,"|",groupAttr!AU104,"|",groupAttr!BD104,"|",groupAttr!AY104,"|","0","|",groupAttr!BE104,"|",groupAttr!BJ104,"|",groupAttr!BF104,"|",groupAttr!BG104,"|",groupAttr!BH104,"|",groupAttr!BI104,"|",groupAttr!BK104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04" t="str">
        <f>groupAttr!D104&amp;"|" &amp;groupAttr!E104&amp;"|" &amp;groupAttr!H104&amp;"|" &amp;groupAttr!J104&amp;"|" &amp;groupAttr!L104&amp;"|" &amp;groupAttr!N104&amp;"|" &amp;groupAttr!P104&amp;"|" &amp;groupAttr!R104&amp;"|" &amp;groupAttr!S104&amp;"|" &amp;groupAttr!T104&amp;"|" &amp;groupAttr!U104&amp;"|" &amp;groupAttr!V104&amp;"|" &amp;groupAttr!F104&amp;"|" &amp;groupAttr!G104&amp;"|" &amp;groupAttr!I104&amp;"|" &amp;groupAttr!K104&amp;"|" &amp;groupAttr!M104&amp;"|" &amp;groupAttr!O104&amp;"|" &amp;groupAttr!Q104&amp;"|0|0|0|0|0|0|0|0|0|0|0|0|0|0|0|0|0|0|0|0|0"</f>
        <v>10|10|0|0|5|5|5|0|0|0|0|0|0|0|0|0|5|5|5|0|0|0|0|0|0|0|0|0|0|0|0|0|0|0|0|0|0|0|0|0</v>
      </c>
      <c r="AD104" t="str">
        <f>groupAttr!W104&amp;"|" &amp;groupAttr!X104&amp;"|" &amp;groupAttr!AA104&amp;"|" &amp;groupAttr!AC104&amp;"|" &amp;groupAttr!AE104&amp;"|" &amp;groupAttr!AG104&amp;"|" &amp;groupAttr!AI104&amp;"|" &amp;groupAttr!AK104&amp;"|" &amp;groupAttr!AL104&amp;"|" &amp;groupAttr!AM104&amp;"|" &amp;groupAttr!AN104&amp;"|" &amp;groupAttr!AO104&amp;"|" &amp;groupAttr!Y104&amp;"|" &amp;groupAttr!Z104&amp;"|" &amp;groupAttr!AB104&amp;"|" &amp;groupAttr!AD104&amp;"|" &amp;groupAttr!AF104&amp;"|" &amp;groupAttr!AH104&amp;"|" &amp;groupAttr!AJ104&amp;"|" &amp;(groupAttr!AP104 + 100)&amp;"|0|0|0|0|0|0|0|0|0|0|0|0|0|0|0|0|0|0|0|0|0"</f>
        <v>1000|1000|0|0|0|0|0|0|0|0|0|0|0|0|0|0|0|0|0|100|0|0|0|0|0|0|0|0|0|0|0|0|0|0|0|0|0|0|0|0|0</v>
      </c>
    </row>
    <row r="105" spans="1:30" x14ac:dyDescent="0.2">
      <c r="A105" t="str">
        <f t="shared" si="6"/>
        <v>104 3 三才 三才の天|三才の地|三才の人  0|0|0|0|0|0|0|0|0|0|0|0|0|0|0|0|0|0|0|0|0|0|0|0|0|0|0|0|0|0|0|0|0|0|0|0|0|0|0|0 10|10|0|0|5|5|5|0|0|0|0|0|0|0|0|0|5|5|5|0|0|0|0|0|0|0|0|0|0|0|0|0|0|0|0|0|0|0|0|0 1000|1000|0|0|0|0|0|0|0|0|0|0|0|0|0|0|0|0|0|100|0|0|0|0|0|0|0|0|0|0|0|0|0|0|0|0|0|0|0|0|0</v>
      </c>
      <c r="B105">
        <v>104</v>
      </c>
      <c r="C105">
        <f>groupAttr!A105</f>
        <v>159</v>
      </c>
      <c r="D105" t="str">
        <f>IF( ISNA(VLOOKUP($C105*10&amp;D$1,groupitems!$B:$D,3,FALSE)),"", VLOOKUP($C105*10&amp;D$1,groupitems!$B:$D,3,FALSE))</f>
        <v>三才の天</v>
      </c>
      <c r="E105" t="str">
        <f>IF( ISNA(VLOOKUP($C105*10&amp;E$1,groupitems!$B:$D,3,FALSE)),"", VLOOKUP($C105*10&amp;E$1,groupitems!$B:$D,3,FALSE))</f>
        <v>三才の地</v>
      </c>
      <c r="F105" t="str">
        <f>IF( ISNA(VLOOKUP($C105*10&amp;F$1,groupitems!$B:$D,3,FALSE)),"", VLOOKUP($C105*10&amp;F$1,groupitems!$B:$D,3,FALSE))</f>
        <v>三才の人</v>
      </c>
      <c r="G105" t="str">
        <f>IF( ISNA(VLOOKUP($C105*10&amp;G$1,groupitems!$B:$D,3,FALSE)),"", VLOOKUP($C105*10&amp;G$1,groupitems!$B:$D,3,FALSE))</f>
        <v/>
      </c>
      <c r="H105" t="str">
        <f>IF( ISNA(VLOOKUP($C105*10&amp;H$1,groupitems!$B:$D,3,FALSE)),"", VLOOKUP($C105*10&amp;H$1,groupitems!$B:$D,3,FALSE))</f>
        <v/>
      </c>
      <c r="I105" t="str">
        <f>IF( ISNA(VLOOKUP($C105*10&amp;I$1,groupitems!$B:$D,3,FALSE)),"", VLOOKUP($C105*10&amp;I$1,groupitems!$B:$D,3,FALSE))</f>
        <v/>
      </c>
      <c r="J105" t="str">
        <f>IF( ISNA(VLOOKUP($C105*10&amp;J$1,groupitems!$B:$D,3,FALSE)),"", VLOOKUP($C105*10&amp;J$1,groupitems!$B:$D,3,FALSE))</f>
        <v/>
      </c>
      <c r="K105" t="str">
        <f>IF( ISNA(VLOOKUP($C105*10&amp;K$1,groupitems!$B:$D,3,FALSE)),"", VLOOKUP($C105*10&amp;K$1,groupitems!$B:$D,3,FALSE))</f>
        <v/>
      </c>
      <c r="L105" t="str">
        <f>IF( ISNA(VLOOKUP($C105*10&amp;L$1,groupitems!$B:$D,3,FALSE)),"", VLOOKUP($C105*10&amp;L$1,groupitems!$B:$D,3,FALSE))</f>
        <v/>
      </c>
      <c r="M105" t="str">
        <f>IF( ISNA(VLOOKUP($C105*10&amp;M$1,groupitems!$B:$D,3,FALSE)),"", VLOOKUP($C105*10&amp;M$1,groupitems!$B:$D,3,FALSE))</f>
        <v/>
      </c>
      <c r="N105" t="str">
        <f>IF( ISNA(VLOOKUP($C105*10&amp;N$1,groupitems!$B:$D,3,FALSE)),"", VLOOKUP($C105*10&amp;N$1,groupitems!$B:$D,3,FALSE))</f>
        <v/>
      </c>
      <c r="O105" t="str">
        <f>IF( ISNA(VLOOKUP($C105*10&amp;O$1,groupitems!$B:$D,3,FALSE)),"", VLOOKUP($C105*10&amp;O$1,groupitems!$B:$D,3,FALSE))</f>
        <v/>
      </c>
      <c r="P105" t="str">
        <f>IF( ISNA(VLOOKUP($C105*10&amp;P$1,groupitems!$B:$D,3,FALSE)),"", VLOOKUP($C105*10&amp;P$1,groupitems!$B:$D,3,FALSE))</f>
        <v/>
      </c>
      <c r="Q105" t="str">
        <f>IF( ISNA(VLOOKUP($C105*10&amp;Q$1,groupitems!$B:$D,3,FALSE)),"", VLOOKUP($C105*10&amp;Q$1,groupitems!$B:$D,3,FALSE))</f>
        <v/>
      </c>
      <c r="R105" t="str">
        <f>IF( ISNA(VLOOKUP($C105*10&amp;R$1,groupitems!$B:$D,3,FALSE)),"", VLOOKUP($C105*10&amp;R$1,groupitems!$B:$D,3,FALSE))</f>
        <v/>
      </c>
      <c r="S105" t="str">
        <f>IF( ISNA(VLOOKUP($C105*10&amp;S$1,groupitems!$B:$D,3,FALSE)),"", VLOOKUP($C105*10&amp;S$1,groupitems!$B:$D,3,FALSE))</f>
        <v/>
      </c>
      <c r="T105">
        <v>0</v>
      </c>
      <c r="U105">
        <f>groupAttr!C105</f>
        <v>3</v>
      </c>
      <c r="V105">
        <f t="shared" ref="V105:V160" si="16">16-COUNTIF(D105:S105,"")-T105</f>
        <v>3</v>
      </c>
      <c r="W105" t="str">
        <f>groupAttr!B105</f>
        <v>三才</v>
      </c>
      <c r="X105" t="str">
        <f t="shared" si="12"/>
        <v>三才の天|三才の地|三才の人|</v>
      </c>
      <c r="Y105" t="str">
        <f t="shared" si="13"/>
        <v>151/三才の天|151/三才の地|151/三才の人|</v>
      </c>
      <c r="Z105" t="str">
        <f t="shared" si="14"/>
        <v>三才の天|三才の地|三才の人</v>
      </c>
      <c r="AA105" t="str">
        <f t="shared" si="15"/>
        <v>151/三才の天|151/三才の地|151/三才の人</v>
      </c>
      <c r="AB105" t="str">
        <f xml:space="preserve"> CONCATENATE( " ",groupAttr!AS105,"|",groupAttr!AX105,"|",groupAttr!AV105,"|",groupAttr!BC105,"|",groupAttr!BB105,"|",groupAttr!BA105,"|",groupAttr!AW105,"|","0","|",groupAttr!AQ105,"|",groupAttr!AT105,"|",groupAttr!AU105,"|",groupAttr!BD105,"|",groupAttr!AY105,"|","0","|",groupAttr!BE105,"|",groupAttr!BJ105,"|",groupAttr!BF105,"|",groupAttr!BG105,"|",groupAttr!BH105,"|",groupAttr!BI105,"|",groupAttr!BK105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05" t="str">
        <f>groupAttr!D105&amp;"|" &amp;groupAttr!E105&amp;"|" &amp;groupAttr!H105&amp;"|" &amp;groupAttr!J105&amp;"|" &amp;groupAttr!L105&amp;"|" &amp;groupAttr!N105&amp;"|" &amp;groupAttr!P105&amp;"|" &amp;groupAttr!R105&amp;"|" &amp;groupAttr!S105&amp;"|" &amp;groupAttr!T105&amp;"|" &amp;groupAttr!U105&amp;"|" &amp;groupAttr!V105&amp;"|" &amp;groupAttr!F105&amp;"|" &amp;groupAttr!G105&amp;"|" &amp;groupAttr!I105&amp;"|" &amp;groupAttr!K105&amp;"|" &amp;groupAttr!M105&amp;"|" &amp;groupAttr!O105&amp;"|" &amp;groupAttr!Q105&amp;"|0|0|0|0|0|0|0|0|0|0|0|0|0|0|0|0|0|0|0|0|0"</f>
        <v>10|10|0|0|5|5|5|0|0|0|0|0|0|0|0|0|5|5|5|0|0|0|0|0|0|0|0|0|0|0|0|0|0|0|0|0|0|0|0|0</v>
      </c>
      <c r="AD105" t="str">
        <f>groupAttr!W105&amp;"|" &amp;groupAttr!X105&amp;"|" &amp;groupAttr!AA105&amp;"|" &amp;groupAttr!AC105&amp;"|" &amp;groupAttr!AE105&amp;"|" &amp;groupAttr!AG105&amp;"|" &amp;groupAttr!AI105&amp;"|" &amp;groupAttr!AK105&amp;"|" &amp;groupAttr!AL105&amp;"|" &amp;groupAttr!AM105&amp;"|" &amp;groupAttr!AN105&amp;"|" &amp;groupAttr!AO105&amp;"|" &amp;groupAttr!Y105&amp;"|" &amp;groupAttr!Z105&amp;"|" &amp;groupAttr!AB105&amp;"|" &amp;groupAttr!AD105&amp;"|" &amp;groupAttr!AF105&amp;"|" &amp;groupAttr!AH105&amp;"|" &amp;groupAttr!AJ105&amp;"|" &amp;(groupAttr!AP105 + 100)&amp;"|0|0|0|0|0|0|0|0|0|0|0|0|0|0|0|0|0|0|0|0|0"</f>
        <v>1000|1000|0|0|0|0|0|0|0|0|0|0|0|0|0|0|0|0|0|100|0|0|0|0|0|0|0|0|0|0|0|0|0|0|0|0|0|0|0|0|0</v>
      </c>
    </row>
    <row r="106" spans="1:30" x14ac:dyDescent="0.2">
      <c r="A106" t="str">
        <f t="shared" si="6"/>
        <v>105 3 四象 四象の青龙|四象の白虎|四象の朱雀|四象の玄武  0|0|0|0|0|0|0|0|0|0|0|0|0|0|0|0|0|0|0|0|0|0|0|0|0|0|0|0|0|0|0|0|0|0|0|0|0|0|0|0 0|0|0|0|5|5|5|0|0|0|0|0|0|0|0|0|5|5|5|0|0|0|0|0|0|0|0|0|0|0|0|0|0|0|0|0|0|0|0|0 1000|1000|0|0|0|0|0|0|0|0|0|0|0|0|0|0|0|0|0|100|0|0|0|0|0|0|0|0|0|0|0|0|0|0|0|0|0|0|0|0|0</v>
      </c>
      <c r="B106">
        <v>105</v>
      </c>
      <c r="C106">
        <f>groupAttr!A106</f>
        <v>160</v>
      </c>
      <c r="D106" t="str">
        <f>IF( ISNA(VLOOKUP($C106*10&amp;D$1,groupitems!$B:$D,3,FALSE)),"", VLOOKUP($C106*10&amp;D$1,groupitems!$B:$D,3,FALSE))</f>
        <v>四象の青龙</v>
      </c>
      <c r="E106" t="str">
        <f>IF( ISNA(VLOOKUP($C106*10&amp;E$1,groupitems!$B:$D,3,FALSE)),"", VLOOKUP($C106*10&amp;E$1,groupitems!$B:$D,3,FALSE))</f>
        <v>四象の白虎</v>
      </c>
      <c r="F106" t="str">
        <f>IF( ISNA(VLOOKUP($C106*10&amp;F$1,groupitems!$B:$D,3,FALSE)),"", VLOOKUP($C106*10&amp;F$1,groupitems!$B:$D,3,FALSE))</f>
        <v>四象の朱雀</v>
      </c>
      <c r="G106" t="str">
        <f>IF( ISNA(VLOOKUP($C106*10&amp;G$1,groupitems!$B:$D,3,FALSE)),"", VLOOKUP($C106*10&amp;G$1,groupitems!$B:$D,3,FALSE))</f>
        <v>四象の玄武</v>
      </c>
      <c r="H106" t="str">
        <f>IF( ISNA(VLOOKUP($C106*10&amp;H$1,groupitems!$B:$D,3,FALSE)),"", VLOOKUP($C106*10&amp;H$1,groupitems!$B:$D,3,FALSE))</f>
        <v/>
      </c>
      <c r="I106" t="str">
        <f>IF( ISNA(VLOOKUP($C106*10&amp;I$1,groupitems!$B:$D,3,FALSE)),"", VLOOKUP($C106*10&amp;I$1,groupitems!$B:$D,3,FALSE))</f>
        <v/>
      </c>
      <c r="J106" t="str">
        <f>IF( ISNA(VLOOKUP($C106*10&amp;J$1,groupitems!$B:$D,3,FALSE)),"", VLOOKUP($C106*10&amp;J$1,groupitems!$B:$D,3,FALSE))</f>
        <v/>
      </c>
      <c r="K106" t="str">
        <f>IF( ISNA(VLOOKUP($C106*10&amp;K$1,groupitems!$B:$D,3,FALSE)),"", VLOOKUP($C106*10&amp;K$1,groupitems!$B:$D,3,FALSE))</f>
        <v/>
      </c>
      <c r="L106" t="str">
        <f>IF( ISNA(VLOOKUP($C106*10&amp;L$1,groupitems!$B:$D,3,FALSE)),"", VLOOKUP($C106*10&amp;L$1,groupitems!$B:$D,3,FALSE))</f>
        <v/>
      </c>
      <c r="M106" t="str">
        <f>IF( ISNA(VLOOKUP($C106*10&amp;M$1,groupitems!$B:$D,3,FALSE)),"", VLOOKUP($C106*10&amp;M$1,groupitems!$B:$D,3,FALSE))</f>
        <v/>
      </c>
      <c r="N106" t="str">
        <f>IF( ISNA(VLOOKUP($C106*10&amp;N$1,groupitems!$B:$D,3,FALSE)),"", VLOOKUP($C106*10&amp;N$1,groupitems!$B:$D,3,FALSE))</f>
        <v/>
      </c>
      <c r="O106" t="str">
        <f>IF( ISNA(VLOOKUP($C106*10&amp;O$1,groupitems!$B:$D,3,FALSE)),"", VLOOKUP($C106*10&amp;O$1,groupitems!$B:$D,3,FALSE))</f>
        <v/>
      </c>
      <c r="P106" t="str">
        <f>IF( ISNA(VLOOKUP($C106*10&amp;P$1,groupitems!$B:$D,3,FALSE)),"", VLOOKUP($C106*10&amp;P$1,groupitems!$B:$D,3,FALSE))</f>
        <v/>
      </c>
      <c r="Q106" t="str">
        <f>IF( ISNA(VLOOKUP($C106*10&amp;Q$1,groupitems!$B:$D,3,FALSE)),"", VLOOKUP($C106*10&amp;Q$1,groupitems!$B:$D,3,FALSE))</f>
        <v/>
      </c>
      <c r="R106" t="str">
        <f>IF( ISNA(VLOOKUP($C106*10&amp;R$1,groupitems!$B:$D,3,FALSE)),"", VLOOKUP($C106*10&amp;R$1,groupitems!$B:$D,3,FALSE))</f>
        <v/>
      </c>
      <c r="S106" t="str">
        <f>IF( ISNA(VLOOKUP($C106*10&amp;S$1,groupitems!$B:$D,3,FALSE)),"", VLOOKUP($C106*10&amp;S$1,groupitems!$B:$D,3,FALSE))</f>
        <v/>
      </c>
      <c r="T106">
        <v>0</v>
      </c>
      <c r="U106">
        <f>groupAttr!C106</f>
        <v>3</v>
      </c>
      <c r="V106">
        <f t="shared" si="16"/>
        <v>4</v>
      </c>
      <c r="W106" t="str">
        <f>groupAttr!B106</f>
        <v>四象</v>
      </c>
      <c r="X106" t="str">
        <f t="shared" si="12"/>
        <v>四象の青龙|四象の白虎|四象の朱雀|四象の玄武|</v>
      </c>
      <c r="Y106" t="str">
        <f t="shared" si="13"/>
        <v>151/四象の青龙|151/四象の白虎|151/四象の朱雀|151/四象の玄武|</v>
      </c>
      <c r="Z106" t="str">
        <f t="shared" si="14"/>
        <v>四象の青龙|四象の白虎|四象の朱雀|四象の玄武</v>
      </c>
      <c r="AA106" t="str">
        <f t="shared" si="15"/>
        <v>151/四象の青龙|151/四象の白虎|151/四象の朱雀|151/四象の玄武</v>
      </c>
      <c r="AB106" t="str">
        <f xml:space="preserve"> CONCATENATE( " ",groupAttr!AS106,"|",groupAttr!AX106,"|",groupAttr!AV106,"|",groupAttr!BC106,"|",groupAttr!BB106,"|",groupAttr!BA106,"|",groupAttr!AW106,"|","0","|",groupAttr!AQ106,"|",groupAttr!AT106,"|",groupAttr!AU106,"|",groupAttr!BD106,"|",groupAttr!AY106,"|","0","|",groupAttr!BE106,"|",groupAttr!BJ106,"|",groupAttr!BF106,"|",groupAttr!BG106,"|",groupAttr!BH106,"|",groupAttr!BI106,"|",groupAttr!BK106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06" t="str">
        <f>groupAttr!D106&amp;"|" &amp;groupAttr!E106&amp;"|" &amp;groupAttr!H106&amp;"|" &amp;groupAttr!J106&amp;"|" &amp;groupAttr!L106&amp;"|" &amp;groupAttr!N106&amp;"|" &amp;groupAttr!P106&amp;"|" &amp;groupAttr!R106&amp;"|" &amp;groupAttr!S106&amp;"|" &amp;groupAttr!T106&amp;"|" &amp;groupAttr!U106&amp;"|" &amp;groupAttr!V106&amp;"|" &amp;groupAttr!F106&amp;"|" &amp;groupAttr!G106&amp;"|" &amp;groupAttr!I106&amp;"|" &amp;groupAttr!K106&amp;"|" &amp;groupAttr!M106&amp;"|" &amp;groupAttr!O106&amp;"|" &amp;groupAttr!Q106&amp;"|0|0|0|0|0|0|0|0|0|0|0|0|0|0|0|0|0|0|0|0|0"</f>
        <v>0|0|0|0|5|5|5|0|0|0|0|0|0|0|0|0|5|5|5|0|0|0|0|0|0|0|0|0|0|0|0|0|0|0|0|0|0|0|0|0</v>
      </c>
      <c r="AD106" t="str">
        <f>groupAttr!W106&amp;"|" &amp;groupAttr!X106&amp;"|" &amp;groupAttr!AA106&amp;"|" &amp;groupAttr!AC106&amp;"|" &amp;groupAttr!AE106&amp;"|" &amp;groupAttr!AG106&amp;"|" &amp;groupAttr!AI106&amp;"|" &amp;groupAttr!AK106&amp;"|" &amp;groupAttr!AL106&amp;"|" &amp;groupAttr!AM106&amp;"|" &amp;groupAttr!AN106&amp;"|" &amp;groupAttr!AO106&amp;"|" &amp;groupAttr!Y106&amp;"|" &amp;groupAttr!Z106&amp;"|" &amp;groupAttr!AB106&amp;"|" &amp;groupAttr!AD106&amp;"|" &amp;groupAttr!AF106&amp;"|" &amp;groupAttr!AH106&amp;"|" &amp;groupAttr!AJ106&amp;"|" &amp;(groupAttr!AP106 + 100)&amp;"|0|0|0|0|0|0|0|0|0|0|0|0|0|0|0|0|0|0|0|0|0"</f>
        <v>1000|1000|0|0|0|0|0|0|0|0|0|0|0|0|0|0|0|0|0|100|0|0|0|0|0|0|0|0|0|0|0|0|0|0|0|0|0|0|0|0|0</v>
      </c>
    </row>
    <row r="107" spans="1:30" x14ac:dyDescent="0.2">
      <c r="A107" t="str">
        <f t="shared" si="6"/>
        <v>106 4 四象 四象の青龙|四象の白虎|四象の朱雀|四象の玄武  0|0|0|0|0|0|0|0|0|0|0|0|0|0|0|0|0|0|0|0|0|0|0|0|0|0|0|0|0|0|0|0|0|0|0|0|0|0|0|0 10|10|0|0|0|0|0|0|0|0|0|0|0|0|0|0|0|0|0|0|0|0|0|0|0|0|0|0|0|0|0|0|0|0|0|0|0|0|0|0 0|0|0|0|60|60|60|0|0|0|0|0|0|0|0|0|60|60|60|100|0|0|0|0|0|0|0|0|0|0|0|0|0|0|0|0|0|0|0|0|0</v>
      </c>
      <c r="B107">
        <v>106</v>
      </c>
      <c r="C107">
        <f>groupAttr!A107</f>
        <v>160</v>
      </c>
      <c r="D107" t="str">
        <f>IF( ISNA(VLOOKUP($C107*10&amp;D$1,groupitems!$B:$D,3,FALSE)),"", VLOOKUP($C107*10&amp;D$1,groupitems!$B:$D,3,FALSE))</f>
        <v>四象の青龙</v>
      </c>
      <c r="E107" t="str">
        <f>IF( ISNA(VLOOKUP($C107*10&amp;E$1,groupitems!$B:$D,3,FALSE)),"", VLOOKUP($C107*10&amp;E$1,groupitems!$B:$D,3,FALSE))</f>
        <v>四象の白虎</v>
      </c>
      <c r="F107" t="str">
        <f>IF( ISNA(VLOOKUP($C107*10&amp;F$1,groupitems!$B:$D,3,FALSE)),"", VLOOKUP($C107*10&amp;F$1,groupitems!$B:$D,3,FALSE))</f>
        <v>四象の朱雀</v>
      </c>
      <c r="G107" t="str">
        <f>IF( ISNA(VLOOKUP($C107*10&amp;G$1,groupitems!$B:$D,3,FALSE)),"", VLOOKUP($C107*10&amp;G$1,groupitems!$B:$D,3,FALSE))</f>
        <v>四象の玄武</v>
      </c>
      <c r="H107" t="str">
        <f>IF( ISNA(VLOOKUP($C107*10&amp;H$1,groupitems!$B:$D,3,FALSE)),"", VLOOKUP($C107*10&amp;H$1,groupitems!$B:$D,3,FALSE))</f>
        <v/>
      </c>
      <c r="I107" t="str">
        <f>IF( ISNA(VLOOKUP($C107*10&amp;I$1,groupitems!$B:$D,3,FALSE)),"", VLOOKUP($C107*10&amp;I$1,groupitems!$B:$D,3,FALSE))</f>
        <v/>
      </c>
      <c r="J107" t="str">
        <f>IF( ISNA(VLOOKUP($C107*10&amp;J$1,groupitems!$B:$D,3,FALSE)),"", VLOOKUP($C107*10&amp;J$1,groupitems!$B:$D,3,FALSE))</f>
        <v/>
      </c>
      <c r="K107" t="str">
        <f>IF( ISNA(VLOOKUP($C107*10&amp;K$1,groupitems!$B:$D,3,FALSE)),"", VLOOKUP($C107*10&amp;K$1,groupitems!$B:$D,3,FALSE))</f>
        <v/>
      </c>
      <c r="L107" t="str">
        <f>IF( ISNA(VLOOKUP($C107*10&amp;L$1,groupitems!$B:$D,3,FALSE)),"", VLOOKUP($C107*10&amp;L$1,groupitems!$B:$D,3,FALSE))</f>
        <v/>
      </c>
      <c r="M107" t="str">
        <f>IF( ISNA(VLOOKUP($C107*10&amp;M$1,groupitems!$B:$D,3,FALSE)),"", VLOOKUP($C107*10&amp;M$1,groupitems!$B:$D,3,FALSE))</f>
        <v/>
      </c>
      <c r="N107" t="str">
        <f>IF( ISNA(VLOOKUP($C107*10&amp;N$1,groupitems!$B:$D,3,FALSE)),"", VLOOKUP($C107*10&amp;N$1,groupitems!$B:$D,3,FALSE))</f>
        <v/>
      </c>
      <c r="O107" t="str">
        <f>IF( ISNA(VLOOKUP($C107*10&amp;O$1,groupitems!$B:$D,3,FALSE)),"", VLOOKUP($C107*10&amp;O$1,groupitems!$B:$D,3,FALSE))</f>
        <v/>
      </c>
      <c r="P107" t="str">
        <f>IF( ISNA(VLOOKUP($C107*10&amp;P$1,groupitems!$B:$D,3,FALSE)),"", VLOOKUP($C107*10&amp;P$1,groupitems!$B:$D,3,FALSE))</f>
        <v/>
      </c>
      <c r="Q107" t="str">
        <f>IF( ISNA(VLOOKUP($C107*10&amp;Q$1,groupitems!$B:$D,3,FALSE)),"", VLOOKUP($C107*10&amp;Q$1,groupitems!$B:$D,3,FALSE))</f>
        <v/>
      </c>
      <c r="R107" t="str">
        <f>IF( ISNA(VLOOKUP($C107*10&amp;R$1,groupitems!$B:$D,3,FALSE)),"", VLOOKUP($C107*10&amp;R$1,groupitems!$B:$D,3,FALSE))</f>
        <v/>
      </c>
      <c r="S107" t="str">
        <f>IF( ISNA(VLOOKUP($C107*10&amp;S$1,groupitems!$B:$D,3,FALSE)),"", VLOOKUP($C107*10&amp;S$1,groupitems!$B:$D,3,FALSE))</f>
        <v/>
      </c>
      <c r="T107">
        <v>0</v>
      </c>
      <c r="U107">
        <f>groupAttr!C107</f>
        <v>4</v>
      </c>
      <c r="V107">
        <f t="shared" si="16"/>
        <v>4</v>
      </c>
      <c r="W107" t="str">
        <f>groupAttr!B107</f>
        <v>四象</v>
      </c>
      <c r="X107" t="str">
        <f t="shared" si="12"/>
        <v>四象の青龙|四象の白虎|四象の朱雀|四象の玄武|</v>
      </c>
      <c r="Y107" t="str">
        <f t="shared" si="13"/>
        <v>151/四象の青龙|151/四象の白虎|151/四象の朱雀|151/四象の玄武|</v>
      </c>
      <c r="Z107" t="str">
        <f t="shared" si="14"/>
        <v>四象の青龙|四象の白虎|四象の朱雀|四象の玄武</v>
      </c>
      <c r="AA107" t="str">
        <f t="shared" si="15"/>
        <v>151/四象の青龙|151/四象の白虎|151/四象の朱雀|151/四象の玄武</v>
      </c>
      <c r="AB107" t="str">
        <f xml:space="preserve"> CONCATENATE( " ",groupAttr!AS107,"|",groupAttr!AX107,"|",groupAttr!AV107,"|",groupAttr!BC107,"|",groupAttr!BB107,"|",groupAttr!BA107,"|",groupAttr!AW107,"|","0","|",groupAttr!AQ107,"|",groupAttr!AT107,"|",groupAttr!AU107,"|",groupAttr!BD107,"|",groupAttr!AY107,"|","0","|",groupAttr!BE107,"|",groupAttr!BJ107,"|",groupAttr!BF107,"|",groupAttr!BG107,"|",groupAttr!BH107,"|",groupAttr!BI107,"|",groupAttr!BK107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07" t="str">
        <f>groupAttr!D107&amp;"|" &amp;groupAttr!E107&amp;"|" &amp;groupAttr!H107&amp;"|" &amp;groupAttr!J107&amp;"|" &amp;groupAttr!L107&amp;"|" &amp;groupAttr!N107&amp;"|" &amp;groupAttr!P107&amp;"|" &amp;groupAttr!R107&amp;"|" &amp;groupAttr!S107&amp;"|" &amp;groupAttr!T107&amp;"|" &amp;groupAttr!U107&amp;"|" &amp;groupAttr!V107&amp;"|" &amp;groupAttr!F107&amp;"|" &amp;groupAttr!G107&amp;"|" &amp;groupAttr!I107&amp;"|" &amp;groupAttr!K107&amp;"|" &amp;groupAttr!M107&amp;"|" &amp;groupAttr!O107&amp;"|" &amp;groupAttr!Q107&amp;"|0|0|0|0|0|0|0|0|0|0|0|0|0|0|0|0|0|0|0|0|0"</f>
        <v>10|10|0|0|0|0|0|0|0|0|0|0|0|0|0|0|0|0|0|0|0|0|0|0|0|0|0|0|0|0|0|0|0|0|0|0|0|0|0|0</v>
      </c>
      <c r="AD107" t="str">
        <f>groupAttr!W107&amp;"|" &amp;groupAttr!X107&amp;"|" &amp;groupAttr!AA107&amp;"|" &amp;groupAttr!AC107&amp;"|" &amp;groupAttr!AE107&amp;"|" &amp;groupAttr!AG107&amp;"|" &amp;groupAttr!AI107&amp;"|" &amp;groupAttr!AK107&amp;"|" &amp;groupAttr!AL107&amp;"|" &amp;groupAttr!AM107&amp;"|" &amp;groupAttr!AN107&amp;"|" &amp;groupAttr!AO107&amp;"|" &amp;groupAttr!Y107&amp;"|" &amp;groupAttr!Z107&amp;"|" &amp;groupAttr!AB107&amp;"|" &amp;groupAttr!AD107&amp;"|" &amp;groupAttr!AF107&amp;"|" &amp;groupAttr!AH107&amp;"|" &amp;groupAttr!AJ107&amp;"|" &amp;(groupAttr!AP107 + 100)&amp;"|0|0|0|0|0|0|0|0|0|0|0|0|0|0|0|0|0|0|0|0|0"</f>
        <v>0|0|0|0|60|60|60|0|0|0|0|0|0|0|0|0|60|60|60|100|0|0|0|0|0|0|0|0|0|0|0|0|0|0|0|0|0|0|0|0|0</v>
      </c>
    </row>
    <row r="108" spans="1:30" x14ac:dyDescent="0.2">
      <c r="A108" t="str">
        <f t="shared" si="6"/>
        <v>107 1 太初 太初  0|0|0|0|0|0|0|0|0|0|0|0|0|0|0|0|0|0|0|0|0|0|0|0|0|0|0|0|0|0|0|0|0|0|0|0|0|0|0|0 5|5|0|0|5|5|5|0|0|0|0|0|0|0|0|0|5|5|5|0|0|0|0|0|0|0|0|0|0|0|0|0|0|0|0|0|0|0|0|0 0|0|0|0|0|0|0|0|0|0|0|0|0|0|0|0|0|0|0|100|0|0|0|0|0|0|0|0|0|0|0|0|0|0|0|0|0|0|0|0|0</v>
      </c>
      <c r="B108">
        <v>107</v>
      </c>
      <c r="C108">
        <f>groupAttr!A108</f>
        <v>161</v>
      </c>
      <c r="D108" t="str">
        <f>IF( ISNA(VLOOKUP($C108*10&amp;D$1,groupitems!$B:$D,3,FALSE)),"", VLOOKUP($C108*10&amp;D$1,groupitems!$B:$D,3,FALSE))</f>
        <v>太初</v>
      </c>
      <c r="E108" t="str">
        <f>IF( ISNA(VLOOKUP($C108*10&amp;E$1,groupitems!$B:$D,3,FALSE)),"", VLOOKUP($C108*10&amp;E$1,groupitems!$B:$D,3,FALSE))</f>
        <v/>
      </c>
      <c r="F108" t="str">
        <f>IF( ISNA(VLOOKUP($C108*10&amp;F$1,groupitems!$B:$D,3,FALSE)),"", VLOOKUP($C108*10&amp;F$1,groupitems!$B:$D,3,FALSE))</f>
        <v/>
      </c>
      <c r="G108" t="str">
        <f>IF( ISNA(VLOOKUP($C108*10&amp;G$1,groupitems!$B:$D,3,FALSE)),"", VLOOKUP($C108*10&amp;G$1,groupitems!$B:$D,3,FALSE))</f>
        <v/>
      </c>
      <c r="H108" t="str">
        <f>IF( ISNA(VLOOKUP($C108*10&amp;H$1,groupitems!$B:$D,3,FALSE)),"", VLOOKUP($C108*10&amp;H$1,groupitems!$B:$D,3,FALSE))</f>
        <v/>
      </c>
      <c r="I108" t="str">
        <f>IF( ISNA(VLOOKUP($C108*10&amp;I$1,groupitems!$B:$D,3,FALSE)),"", VLOOKUP($C108*10&amp;I$1,groupitems!$B:$D,3,FALSE))</f>
        <v/>
      </c>
      <c r="J108" t="str">
        <f>IF( ISNA(VLOOKUP($C108*10&amp;J$1,groupitems!$B:$D,3,FALSE)),"", VLOOKUP($C108*10&amp;J$1,groupitems!$B:$D,3,FALSE))</f>
        <v/>
      </c>
      <c r="K108" t="str">
        <f>IF( ISNA(VLOOKUP($C108*10&amp;K$1,groupitems!$B:$D,3,FALSE)),"", VLOOKUP($C108*10&amp;K$1,groupitems!$B:$D,3,FALSE))</f>
        <v/>
      </c>
      <c r="L108" t="str">
        <f>IF( ISNA(VLOOKUP($C108*10&amp;L$1,groupitems!$B:$D,3,FALSE)),"", VLOOKUP($C108*10&amp;L$1,groupitems!$B:$D,3,FALSE))</f>
        <v/>
      </c>
      <c r="M108" t="str">
        <f>IF( ISNA(VLOOKUP($C108*10&amp;M$1,groupitems!$B:$D,3,FALSE)),"", VLOOKUP($C108*10&amp;M$1,groupitems!$B:$D,3,FALSE))</f>
        <v/>
      </c>
      <c r="N108" t="str">
        <f>IF( ISNA(VLOOKUP($C108*10&amp;N$1,groupitems!$B:$D,3,FALSE)),"", VLOOKUP($C108*10&amp;N$1,groupitems!$B:$D,3,FALSE))</f>
        <v/>
      </c>
      <c r="O108" t="str">
        <f>IF( ISNA(VLOOKUP($C108*10&amp;O$1,groupitems!$B:$D,3,FALSE)),"", VLOOKUP($C108*10&amp;O$1,groupitems!$B:$D,3,FALSE))</f>
        <v/>
      </c>
      <c r="P108" t="str">
        <f>IF( ISNA(VLOOKUP($C108*10&amp;P$1,groupitems!$B:$D,3,FALSE)),"", VLOOKUP($C108*10&amp;P$1,groupitems!$B:$D,3,FALSE))</f>
        <v/>
      </c>
      <c r="Q108" t="str">
        <f>IF( ISNA(VLOOKUP($C108*10&amp;Q$1,groupitems!$B:$D,3,FALSE)),"", VLOOKUP($C108*10&amp;Q$1,groupitems!$B:$D,3,FALSE))</f>
        <v/>
      </c>
      <c r="R108" t="str">
        <f>IF( ISNA(VLOOKUP($C108*10&amp;R$1,groupitems!$B:$D,3,FALSE)),"", VLOOKUP($C108*10&amp;R$1,groupitems!$B:$D,3,FALSE))</f>
        <v/>
      </c>
      <c r="S108" t="str">
        <f>IF( ISNA(VLOOKUP($C108*10&amp;S$1,groupitems!$B:$D,3,FALSE)),"", VLOOKUP($C108*10&amp;S$1,groupitems!$B:$D,3,FALSE))</f>
        <v/>
      </c>
      <c r="T108">
        <v>0</v>
      </c>
      <c r="U108">
        <f>groupAttr!C108</f>
        <v>1</v>
      </c>
      <c r="V108">
        <f t="shared" si="16"/>
        <v>1</v>
      </c>
      <c r="W108" t="str">
        <f>groupAttr!B108</f>
        <v>太初</v>
      </c>
      <c r="X108" t="str">
        <f t="shared" si="12"/>
        <v>太初|</v>
      </c>
      <c r="Y108" t="str">
        <f t="shared" si="13"/>
        <v>151/太初|</v>
      </c>
      <c r="Z108" t="str">
        <f t="shared" si="14"/>
        <v>太初</v>
      </c>
      <c r="AA108" t="str">
        <f t="shared" si="15"/>
        <v>151/太初</v>
      </c>
      <c r="AB108" t="str">
        <f xml:space="preserve"> CONCATENATE( " ",groupAttr!AS108,"|",groupAttr!AX108,"|",groupAttr!AV108,"|",groupAttr!BC108,"|",groupAttr!BB108,"|",groupAttr!BA108,"|",groupAttr!AW108,"|","0","|",groupAttr!AQ108,"|",groupAttr!AT108,"|",groupAttr!AU108,"|",groupAttr!BD108,"|",groupAttr!AY108,"|","0","|",groupAttr!BE108,"|",groupAttr!BJ108,"|",groupAttr!BF108,"|",groupAttr!BG108,"|",groupAttr!BH108,"|",groupAttr!BI108,"|",groupAttr!BK108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08" t="str">
        <f>groupAttr!D108&amp;"|" &amp;groupAttr!E108&amp;"|" &amp;groupAttr!H108&amp;"|" &amp;groupAttr!J108&amp;"|" &amp;groupAttr!L108&amp;"|" &amp;groupAttr!N108&amp;"|" &amp;groupAttr!P108&amp;"|" &amp;groupAttr!R108&amp;"|" &amp;groupAttr!S108&amp;"|" &amp;groupAttr!T108&amp;"|" &amp;groupAttr!U108&amp;"|" &amp;groupAttr!V108&amp;"|" &amp;groupAttr!F108&amp;"|" &amp;groupAttr!G108&amp;"|" &amp;groupAttr!I108&amp;"|" &amp;groupAttr!K108&amp;"|" &amp;groupAttr!M108&amp;"|" &amp;groupAttr!O108&amp;"|" &amp;groupAttr!Q108&amp;"|0|0|0|0|0|0|0|0|0|0|0|0|0|0|0|0|0|0|0|0|0"</f>
        <v>5|5|0|0|5|5|5|0|0|0|0|0|0|0|0|0|5|5|5|0|0|0|0|0|0|0|0|0|0|0|0|0|0|0|0|0|0|0|0|0</v>
      </c>
      <c r="AD108" t="str">
        <f>groupAttr!W108&amp;"|" &amp;groupAttr!X108&amp;"|" &amp;groupAttr!AA108&amp;"|" &amp;groupAttr!AC108&amp;"|" &amp;groupAttr!AE108&amp;"|" &amp;groupAttr!AG108&amp;"|" &amp;groupAttr!AI108&amp;"|" &amp;groupAttr!AK108&amp;"|" &amp;groupAttr!AL108&amp;"|" &amp;groupAttr!AM108&amp;"|" &amp;groupAttr!AN108&amp;"|" &amp;groupAttr!AO108&amp;"|" &amp;groupAttr!Y108&amp;"|" &amp;groupAttr!Z108&amp;"|" &amp;groupAttr!AB108&amp;"|" &amp;groupAttr!AD108&amp;"|" &amp;groupAttr!AF108&amp;"|" &amp;groupAttr!AH108&amp;"|" &amp;groupAttr!AJ108&amp;"|" &amp;(groupAttr!AP108 + 100)&amp;"|0|0|0|0|0|0|0|0|0|0|0|0|0|0|0|0|0|0|0|0|0"</f>
        <v>0|0|0|0|0|0|0|0|0|0|0|0|0|0|0|0|0|0|0|100|0|0|0|0|0|0|0|0|0|0|0|0|0|0|0|0|0|0|0|0|0</v>
      </c>
    </row>
    <row r="109" spans="1:30" x14ac:dyDescent="0.2">
      <c r="A109" t="str">
        <f t="shared" si="6"/>
        <v>108 4 神佑 子鼠神佑|丑牛神佑|寅虎神佑|卯兔神佑|辰龙神佑|巳蛇神佑|午马神佑|未羊神佑|申猴神佑|酉鸡神佑|戌狗神佑|亥猪神佑  0|0|0|0|0|0|0|0|0|0|0|0|0|0|0|0|0|0|0|0|0|0|0|0|0|0|0|0|0|0|0|0|0|0|0|0|0|0|0|0 5|5|0|0|0|0|0|0|0|0|0|0|0|0|0|0|0|0|0|0|0|0|0|0|0|0|0|0|0|0|0|0|0|0|0|0|0|0|0|0 0|0|0|0|0|0|0|0|0|0|0|0|0|0|0|0|0|0|0|100|0|0|0|0|0|0|0|0|0|0|0|0|0|0|0|0|0|0|0|0|0</v>
      </c>
      <c r="B109">
        <v>108</v>
      </c>
      <c r="C109">
        <f>groupAttr!A109</f>
        <v>162</v>
      </c>
      <c r="D109" t="str">
        <f>IF( ISNA(VLOOKUP($C109*10&amp;D$1,groupitems!$B:$D,3,FALSE)),"", VLOOKUP($C109*10&amp;D$1,groupitems!$B:$D,3,FALSE))</f>
        <v>子鼠神佑</v>
      </c>
      <c r="E109" t="str">
        <f>IF( ISNA(VLOOKUP($C109*10&amp;E$1,groupitems!$B:$D,3,FALSE)),"", VLOOKUP($C109*10&amp;E$1,groupitems!$B:$D,3,FALSE))</f>
        <v>丑牛神佑</v>
      </c>
      <c r="F109" t="str">
        <f>IF( ISNA(VLOOKUP($C109*10&amp;F$1,groupitems!$B:$D,3,FALSE)),"", VLOOKUP($C109*10&amp;F$1,groupitems!$B:$D,3,FALSE))</f>
        <v>寅虎神佑</v>
      </c>
      <c r="G109" t="str">
        <f>IF( ISNA(VLOOKUP($C109*10&amp;G$1,groupitems!$B:$D,3,FALSE)),"", VLOOKUP($C109*10&amp;G$1,groupitems!$B:$D,3,FALSE))</f>
        <v>卯兔神佑</v>
      </c>
      <c r="H109" t="str">
        <f>IF( ISNA(VLOOKUP($C109*10&amp;H$1,groupitems!$B:$D,3,FALSE)),"", VLOOKUP($C109*10&amp;H$1,groupitems!$B:$D,3,FALSE))</f>
        <v>辰龙神佑</v>
      </c>
      <c r="I109" t="str">
        <f>IF( ISNA(VLOOKUP($C109*10&amp;I$1,groupitems!$B:$D,3,FALSE)),"", VLOOKUP($C109*10&amp;I$1,groupitems!$B:$D,3,FALSE))</f>
        <v>巳蛇神佑</v>
      </c>
      <c r="J109" t="str">
        <f>IF( ISNA(VLOOKUP($C109*10&amp;J$1,groupitems!$B:$D,3,FALSE)),"", VLOOKUP($C109*10&amp;J$1,groupitems!$B:$D,3,FALSE))</f>
        <v>午马神佑</v>
      </c>
      <c r="K109" t="str">
        <f>IF( ISNA(VLOOKUP($C109*10&amp;K$1,groupitems!$B:$D,3,FALSE)),"", VLOOKUP($C109*10&amp;K$1,groupitems!$B:$D,3,FALSE))</f>
        <v>未羊神佑</v>
      </c>
      <c r="L109" t="str">
        <f>IF( ISNA(VLOOKUP($C109*10&amp;L$1,groupitems!$B:$D,3,FALSE)),"", VLOOKUP($C109*10&amp;L$1,groupitems!$B:$D,3,FALSE))</f>
        <v>申猴神佑</v>
      </c>
      <c r="M109" t="str">
        <f>IF( ISNA(VLOOKUP($C109*10&amp;M$1,groupitems!$B:$D,3,FALSE)),"", VLOOKUP($C109*10&amp;M$1,groupitems!$B:$D,3,FALSE))</f>
        <v>酉鸡神佑</v>
      </c>
      <c r="N109" t="str">
        <f>IF( ISNA(VLOOKUP($C109*10&amp;N$1,groupitems!$B:$D,3,FALSE)),"", VLOOKUP($C109*10&amp;N$1,groupitems!$B:$D,3,FALSE))</f>
        <v>戌狗神佑</v>
      </c>
      <c r="O109" t="str">
        <f>IF( ISNA(VLOOKUP($C109*10&amp;O$1,groupitems!$B:$D,3,FALSE)),"", VLOOKUP($C109*10&amp;O$1,groupitems!$B:$D,3,FALSE))</f>
        <v>亥猪神佑</v>
      </c>
      <c r="P109" t="str">
        <f>IF( ISNA(VLOOKUP($C109*10&amp;P$1,groupitems!$B:$D,3,FALSE)),"", VLOOKUP($C109*10&amp;P$1,groupitems!$B:$D,3,FALSE))</f>
        <v/>
      </c>
      <c r="Q109" t="str">
        <f>IF( ISNA(VLOOKUP($C109*10&amp;Q$1,groupitems!$B:$D,3,FALSE)),"", VLOOKUP($C109*10&amp;Q$1,groupitems!$B:$D,3,FALSE))</f>
        <v/>
      </c>
      <c r="R109" t="str">
        <f>IF( ISNA(VLOOKUP($C109*10&amp;R$1,groupitems!$B:$D,3,FALSE)),"", VLOOKUP($C109*10&amp;R$1,groupitems!$B:$D,3,FALSE))</f>
        <v/>
      </c>
      <c r="S109" t="str">
        <f>IF( ISNA(VLOOKUP($C109*10&amp;S$1,groupitems!$B:$D,3,FALSE)),"", VLOOKUP($C109*10&amp;S$1,groupitems!$B:$D,3,FALSE))</f>
        <v/>
      </c>
      <c r="T109">
        <v>0</v>
      </c>
      <c r="U109">
        <f>groupAttr!C109</f>
        <v>4</v>
      </c>
      <c r="V109">
        <f t="shared" si="16"/>
        <v>12</v>
      </c>
      <c r="W109" t="str">
        <f>groupAttr!B109</f>
        <v>神佑</v>
      </c>
      <c r="X109" t="str">
        <f t="shared" si="12"/>
        <v>子鼠神佑|丑牛神佑|寅虎神佑|卯兔神佑|辰龙神佑|巳蛇神佑|午马神佑|未羊神佑|申猴神佑|酉鸡神佑|戌狗神佑|亥猪神佑|</v>
      </c>
      <c r="Y109" t="str">
        <f t="shared" si="13"/>
        <v>151/子鼠神佑|151/丑牛神佑|151/寅虎神佑|151/卯兔神佑|151/辰龙神佑|151/巳蛇神佑|151/午马神佑|151/未羊神佑|151/申猴神佑|151/酉鸡神佑|151/戌狗神佑|151/亥猪神佑|</v>
      </c>
      <c r="Z109" t="str">
        <f t="shared" si="14"/>
        <v>子鼠神佑|丑牛神佑|寅虎神佑|卯兔神佑|辰龙神佑|巳蛇神佑|午马神佑|未羊神佑|申猴神佑|酉鸡神佑|戌狗神佑|亥猪神佑</v>
      </c>
      <c r="AA109" t="str">
        <f t="shared" si="15"/>
        <v>151/子鼠神佑|151/丑牛神佑|151/寅虎神佑|151/卯兔神佑|151/辰龙神佑|151/巳蛇神佑|151/午马神佑|151/未羊神佑|151/申猴神佑|151/酉鸡神佑|151/戌狗神佑|151/亥猪神佑</v>
      </c>
      <c r="AB109" t="str">
        <f xml:space="preserve"> CONCATENATE( " ",groupAttr!AS109,"|",groupAttr!AX109,"|",groupAttr!AV109,"|",groupAttr!BC109,"|",groupAttr!BB109,"|",groupAttr!BA109,"|",groupAttr!AW109,"|","0","|",groupAttr!AQ109,"|",groupAttr!AT109,"|",groupAttr!AU109,"|",groupAttr!BD109,"|",groupAttr!AY109,"|","0","|",groupAttr!BE109,"|",groupAttr!BJ109,"|",groupAttr!BF109,"|",groupAttr!BG109,"|",groupAttr!BH109,"|",groupAttr!BI109,"|",groupAttr!BK109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09" t="str">
        <f>groupAttr!D109&amp;"|" &amp;groupAttr!E109&amp;"|" &amp;groupAttr!H109&amp;"|" &amp;groupAttr!J109&amp;"|" &amp;groupAttr!L109&amp;"|" &amp;groupAttr!N109&amp;"|" &amp;groupAttr!P109&amp;"|" &amp;groupAttr!R109&amp;"|" &amp;groupAttr!S109&amp;"|" &amp;groupAttr!T109&amp;"|" &amp;groupAttr!U109&amp;"|" &amp;groupAttr!V109&amp;"|" &amp;groupAttr!F109&amp;"|" &amp;groupAttr!G109&amp;"|" &amp;groupAttr!I109&amp;"|" &amp;groupAttr!K109&amp;"|" &amp;groupAttr!M109&amp;"|" &amp;groupAttr!O109&amp;"|" &amp;groupAttr!Q109&amp;"|0|0|0|0|0|0|0|0|0|0|0|0|0|0|0|0|0|0|0|0|0"</f>
        <v>5|5|0|0|0|0|0|0|0|0|0|0|0|0|0|0|0|0|0|0|0|0|0|0|0|0|0|0|0|0|0|0|0|0|0|0|0|0|0|0</v>
      </c>
      <c r="AD109" t="str">
        <f>groupAttr!W109&amp;"|" &amp;groupAttr!X109&amp;"|" &amp;groupAttr!AA109&amp;"|" &amp;groupAttr!AC109&amp;"|" &amp;groupAttr!AE109&amp;"|" &amp;groupAttr!AG109&amp;"|" &amp;groupAttr!AI109&amp;"|" &amp;groupAttr!AK109&amp;"|" &amp;groupAttr!AL109&amp;"|" &amp;groupAttr!AM109&amp;"|" &amp;groupAttr!AN109&amp;"|" &amp;groupAttr!AO109&amp;"|" &amp;groupAttr!Y109&amp;"|" &amp;groupAttr!Z109&amp;"|" &amp;groupAttr!AB109&amp;"|" &amp;groupAttr!AD109&amp;"|" &amp;groupAttr!AF109&amp;"|" &amp;groupAttr!AH109&amp;"|" &amp;groupAttr!AJ109&amp;"|" &amp;(groupAttr!AP109 + 100)&amp;"|0|0|0|0|0|0|0|0|0|0|0|0|0|0|0|0|0|0|0|0|0"</f>
        <v>0|0|0|0|0|0|0|0|0|0|0|0|0|0|0|0|0|0|0|100|0|0|0|0|0|0|0|0|0|0|0|0|0|0|0|0|0|0|0|0|0</v>
      </c>
    </row>
    <row r="110" spans="1:30" x14ac:dyDescent="0.2">
      <c r="A110" t="str">
        <f t="shared" si="6"/>
        <v>109 9 神佑 子鼠神佑|丑牛神佑|寅虎神佑|卯兔神佑|辰龙神佑|巳蛇神佑|午马神佑|未羊神佑|申猴神佑|酉鸡神佑|戌狗神佑|亥猪神佑  0|0|0|0|0|0|0|0|0|0|0|0|0|0|0|0|0|0|0|0|0|0|0|0|0|0|0|0|0|0|0|0|0|0|0|0|0|0|0|0 0|0|0|0|3|3|3|0|0|0|0|0|0|0|0|0|3|3|3|0|0|0|0|0|0|0|0|0|0|0|0|0|0|0|0|0|0|0|0|0 0|0|0|0|0|0|0|0|0|0|0|0|0|0|0|0|0|0|0|100|0|0|0|0|0|0|0|0|0|0|0|0|0|0|0|0|0|0|0|0|0</v>
      </c>
      <c r="B110">
        <v>109</v>
      </c>
      <c r="C110">
        <f>groupAttr!A110</f>
        <v>162</v>
      </c>
      <c r="D110" t="str">
        <f>IF( ISNA(VLOOKUP($C110*10&amp;D$1,groupitems!$B:$D,3,FALSE)),"", VLOOKUP($C110*10&amp;D$1,groupitems!$B:$D,3,FALSE))</f>
        <v>子鼠神佑</v>
      </c>
      <c r="E110" t="str">
        <f>IF( ISNA(VLOOKUP($C110*10&amp;E$1,groupitems!$B:$D,3,FALSE)),"", VLOOKUP($C110*10&amp;E$1,groupitems!$B:$D,3,FALSE))</f>
        <v>丑牛神佑</v>
      </c>
      <c r="F110" t="str">
        <f>IF( ISNA(VLOOKUP($C110*10&amp;F$1,groupitems!$B:$D,3,FALSE)),"", VLOOKUP($C110*10&amp;F$1,groupitems!$B:$D,3,FALSE))</f>
        <v>寅虎神佑</v>
      </c>
      <c r="G110" t="str">
        <f>IF( ISNA(VLOOKUP($C110*10&amp;G$1,groupitems!$B:$D,3,FALSE)),"", VLOOKUP($C110*10&amp;G$1,groupitems!$B:$D,3,FALSE))</f>
        <v>卯兔神佑</v>
      </c>
      <c r="H110" t="str">
        <f>IF( ISNA(VLOOKUP($C110*10&amp;H$1,groupitems!$B:$D,3,FALSE)),"", VLOOKUP($C110*10&amp;H$1,groupitems!$B:$D,3,FALSE))</f>
        <v>辰龙神佑</v>
      </c>
      <c r="I110" t="str">
        <f>IF( ISNA(VLOOKUP($C110*10&amp;I$1,groupitems!$B:$D,3,FALSE)),"", VLOOKUP($C110*10&amp;I$1,groupitems!$B:$D,3,FALSE))</f>
        <v>巳蛇神佑</v>
      </c>
      <c r="J110" t="str">
        <f>IF( ISNA(VLOOKUP($C110*10&amp;J$1,groupitems!$B:$D,3,FALSE)),"", VLOOKUP($C110*10&amp;J$1,groupitems!$B:$D,3,FALSE))</f>
        <v>午马神佑</v>
      </c>
      <c r="K110" t="str">
        <f>IF( ISNA(VLOOKUP($C110*10&amp;K$1,groupitems!$B:$D,3,FALSE)),"", VLOOKUP($C110*10&amp;K$1,groupitems!$B:$D,3,FALSE))</f>
        <v>未羊神佑</v>
      </c>
      <c r="L110" t="str">
        <f>IF( ISNA(VLOOKUP($C110*10&amp;L$1,groupitems!$B:$D,3,FALSE)),"", VLOOKUP($C110*10&amp;L$1,groupitems!$B:$D,3,FALSE))</f>
        <v>申猴神佑</v>
      </c>
      <c r="M110" t="str">
        <f>IF( ISNA(VLOOKUP($C110*10&amp;M$1,groupitems!$B:$D,3,FALSE)),"", VLOOKUP($C110*10&amp;M$1,groupitems!$B:$D,3,FALSE))</f>
        <v>酉鸡神佑</v>
      </c>
      <c r="N110" t="str">
        <f>IF( ISNA(VLOOKUP($C110*10&amp;N$1,groupitems!$B:$D,3,FALSE)),"", VLOOKUP($C110*10&amp;N$1,groupitems!$B:$D,3,FALSE))</f>
        <v>戌狗神佑</v>
      </c>
      <c r="O110" t="str">
        <f>IF( ISNA(VLOOKUP($C110*10&amp;O$1,groupitems!$B:$D,3,FALSE)),"", VLOOKUP($C110*10&amp;O$1,groupitems!$B:$D,3,FALSE))</f>
        <v>亥猪神佑</v>
      </c>
      <c r="P110" t="str">
        <f>IF( ISNA(VLOOKUP($C110*10&amp;P$1,groupitems!$B:$D,3,FALSE)),"", VLOOKUP($C110*10&amp;P$1,groupitems!$B:$D,3,FALSE))</f>
        <v/>
      </c>
      <c r="Q110" t="str">
        <f>IF( ISNA(VLOOKUP($C110*10&amp;Q$1,groupitems!$B:$D,3,FALSE)),"", VLOOKUP($C110*10&amp;Q$1,groupitems!$B:$D,3,FALSE))</f>
        <v/>
      </c>
      <c r="R110" t="str">
        <f>IF( ISNA(VLOOKUP($C110*10&amp;R$1,groupitems!$B:$D,3,FALSE)),"", VLOOKUP($C110*10&amp;R$1,groupitems!$B:$D,3,FALSE))</f>
        <v/>
      </c>
      <c r="S110" t="str">
        <f>IF( ISNA(VLOOKUP($C110*10&amp;S$1,groupitems!$B:$D,3,FALSE)),"", VLOOKUP($C110*10&amp;S$1,groupitems!$B:$D,3,FALSE))</f>
        <v/>
      </c>
      <c r="T110">
        <v>0</v>
      </c>
      <c r="U110">
        <f>groupAttr!C110</f>
        <v>9</v>
      </c>
      <c r="V110">
        <f t="shared" si="16"/>
        <v>12</v>
      </c>
      <c r="W110" t="str">
        <f>groupAttr!B110</f>
        <v>神佑</v>
      </c>
      <c r="X110" t="str">
        <f t="shared" si="12"/>
        <v>子鼠神佑|丑牛神佑|寅虎神佑|卯兔神佑|辰龙神佑|巳蛇神佑|午马神佑|未羊神佑|申猴神佑|酉鸡神佑|戌狗神佑|亥猪神佑|</v>
      </c>
      <c r="Y110" t="str">
        <f t="shared" si="13"/>
        <v>151/子鼠神佑|151/丑牛神佑|151/寅虎神佑|151/卯兔神佑|151/辰龙神佑|151/巳蛇神佑|151/午马神佑|151/未羊神佑|151/申猴神佑|151/酉鸡神佑|151/戌狗神佑|151/亥猪神佑|</v>
      </c>
      <c r="Z110" t="str">
        <f t="shared" si="14"/>
        <v>子鼠神佑|丑牛神佑|寅虎神佑|卯兔神佑|辰龙神佑|巳蛇神佑|午马神佑|未羊神佑|申猴神佑|酉鸡神佑|戌狗神佑|亥猪神佑</v>
      </c>
      <c r="AA110" t="str">
        <f t="shared" si="15"/>
        <v>151/子鼠神佑|151/丑牛神佑|151/寅虎神佑|151/卯兔神佑|151/辰龙神佑|151/巳蛇神佑|151/午马神佑|151/未羊神佑|151/申猴神佑|151/酉鸡神佑|151/戌狗神佑|151/亥猪神佑</v>
      </c>
      <c r="AB110" t="str">
        <f xml:space="preserve"> CONCATENATE( " ",groupAttr!AS110,"|",groupAttr!AX110,"|",groupAttr!AV110,"|",groupAttr!BC110,"|",groupAttr!BB110,"|",groupAttr!BA110,"|",groupAttr!AW110,"|","0","|",groupAttr!AQ110,"|",groupAttr!AT110,"|",groupAttr!AU110,"|",groupAttr!BD110,"|",groupAttr!AY110,"|","0","|",groupAttr!BE110,"|",groupAttr!BJ110,"|",groupAttr!BF110,"|",groupAttr!BG110,"|",groupAttr!BH110,"|",groupAttr!BI110,"|",groupAttr!BK110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10" t="str">
        <f>groupAttr!D110&amp;"|" &amp;groupAttr!E110&amp;"|" &amp;groupAttr!H110&amp;"|" &amp;groupAttr!J110&amp;"|" &amp;groupAttr!L110&amp;"|" &amp;groupAttr!N110&amp;"|" &amp;groupAttr!P110&amp;"|" &amp;groupAttr!R110&amp;"|" &amp;groupAttr!S110&amp;"|" &amp;groupAttr!T110&amp;"|" &amp;groupAttr!U110&amp;"|" &amp;groupAttr!V110&amp;"|" &amp;groupAttr!F110&amp;"|" &amp;groupAttr!G110&amp;"|" &amp;groupAttr!I110&amp;"|" &amp;groupAttr!K110&amp;"|" &amp;groupAttr!M110&amp;"|" &amp;groupAttr!O110&amp;"|" &amp;groupAttr!Q110&amp;"|0|0|0|0|0|0|0|0|0|0|0|0|0|0|0|0|0|0|0|0|0"</f>
        <v>0|0|0|0|3|3|3|0|0|0|0|0|0|0|0|0|3|3|3|0|0|0|0|0|0|0|0|0|0|0|0|0|0|0|0|0|0|0|0|0</v>
      </c>
      <c r="AD110" t="str">
        <f>groupAttr!W110&amp;"|" &amp;groupAttr!X110&amp;"|" &amp;groupAttr!AA110&amp;"|" &amp;groupAttr!AC110&amp;"|" &amp;groupAttr!AE110&amp;"|" &amp;groupAttr!AG110&amp;"|" &amp;groupAttr!AI110&amp;"|" &amp;groupAttr!AK110&amp;"|" &amp;groupAttr!AL110&amp;"|" &amp;groupAttr!AM110&amp;"|" &amp;groupAttr!AN110&amp;"|" &amp;groupAttr!AO110&amp;"|" &amp;groupAttr!Y110&amp;"|" &amp;groupAttr!Z110&amp;"|" &amp;groupAttr!AB110&amp;"|" &amp;groupAttr!AD110&amp;"|" &amp;groupAttr!AF110&amp;"|" &amp;groupAttr!AH110&amp;"|" &amp;groupAttr!AJ110&amp;"|" &amp;(groupAttr!AP110 + 100)&amp;"|0|0|0|0|0|0|0|0|0|0|0|0|0|0|0|0|0|0|0|0|0"</f>
        <v>0|0|0|0|0|0|0|0|0|0|0|0|0|0|0|0|0|0|0|100|0|0|0|0|0|0|0|0|0|0|0|0|0|0|0|0|0|0|0|0|0</v>
      </c>
    </row>
    <row r="111" spans="1:30" x14ac:dyDescent="0.2">
      <c r="A111" t="str">
        <f t="shared" si="6"/>
        <v>110 12 神佑 子鼠神佑|丑牛神佑|寅虎神佑|卯兔神佑|辰龙神佑|巳蛇神佑|午马神佑|未羊神佑|申猴神佑|酉鸡神佑|戌狗神佑|亥猪神佑  0|0|0|0|0|0|0|0|0|0|0|0|0|0|0|0|0|0|0|0|0|0|0|0|0|0|0|0|0|0|0|0|0|0|0|0|0|0|0|0 0|0|0|0|5|5|5|0|0|0|0|0|0|0|0|0|5|5|5|0|0|0|0|0|0|0|0|0|0|0|0|0|0|0|0|0|0|0|0|0 0|0|0|0|0|0|0|0|0|2|3|3|0|0|0|0|0|0|0|100|0|0|0|0|0|0|0|0|0|0|0|0|0|0|0|0|0|0|0|0|0</v>
      </c>
      <c r="B111">
        <v>110</v>
      </c>
      <c r="C111">
        <f>groupAttr!A111</f>
        <v>162</v>
      </c>
      <c r="D111" t="str">
        <f>IF( ISNA(VLOOKUP($C111*10&amp;D$1,groupitems!$B:$D,3,FALSE)),"", VLOOKUP($C111*10&amp;D$1,groupitems!$B:$D,3,FALSE))</f>
        <v>子鼠神佑</v>
      </c>
      <c r="E111" t="str">
        <f>IF( ISNA(VLOOKUP($C111*10&amp;E$1,groupitems!$B:$D,3,FALSE)),"", VLOOKUP($C111*10&amp;E$1,groupitems!$B:$D,3,FALSE))</f>
        <v>丑牛神佑</v>
      </c>
      <c r="F111" t="str">
        <f>IF( ISNA(VLOOKUP($C111*10&amp;F$1,groupitems!$B:$D,3,FALSE)),"", VLOOKUP($C111*10&amp;F$1,groupitems!$B:$D,3,FALSE))</f>
        <v>寅虎神佑</v>
      </c>
      <c r="G111" t="str">
        <f>IF( ISNA(VLOOKUP($C111*10&amp;G$1,groupitems!$B:$D,3,FALSE)),"", VLOOKUP($C111*10&amp;G$1,groupitems!$B:$D,3,FALSE))</f>
        <v>卯兔神佑</v>
      </c>
      <c r="H111" t="str">
        <f>IF( ISNA(VLOOKUP($C111*10&amp;H$1,groupitems!$B:$D,3,FALSE)),"", VLOOKUP($C111*10&amp;H$1,groupitems!$B:$D,3,FALSE))</f>
        <v>辰龙神佑</v>
      </c>
      <c r="I111" t="str">
        <f>IF( ISNA(VLOOKUP($C111*10&amp;I$1,groupitems!$B:$D,3,FALSE)),"", VLOOKUP($C111*10&amp;I$1,groupitems!$B:$D,3,FALSE))</f>
        <v>巳蛇神佑</v>
      </c>
      <c r="J111" t="str">
        <f>IF( ISNA(VLOOKUP($C111*10&amp;J$1,groupitems!$B:$D,3,FALSE)),"", VLOOKUP($C111*10&amp;J$1,groupitems!$B:$D,3,FALSE))</f>
        <v>午马神佑</v>
      </c>
      <c r="K111" t="str">
        <f>IF( ISNA(VLOOKUP($C111*10&amp;K$1,groupitems!$B:$D,3,FALSE)),"", VLOOKUP($C111*10&amp;K$1,groupitems!$B:$D,3,FALSE))</f>
        <v>未羊神佑</v>
      </c>
      <c r="L111" t="str">
        <f>IF( ISNA(VLOOKUP($C111*10&amp;L$1,groupitems!$B:$D,3,FALSE)),"", VLOOKUP($C111*10&amp;L$1,groupitems!$B:$D,3,FALSE))</f>
        <v>申猴神佑</v>
      </c>
      <c r="M111" t="str">
        <f>IF( ISNA(VLOOKUP($C111*10&amp;M$1,groupitems!$B:$D,3,FALSE)),"", VLOOKUP($C111*10&amp;M$1,groupitems!$B:$D,3,FALSE))</f>
        <v>酉鸡神佑</v>
      </c>
      <c r="N111" t="str">
        <f>IF( ISNA(VLOOKUP($C111*10&amp;N$1,groupitems!$B:$D,3,FALSE)),"", VLOOKUP($C111*10&amp;N$1,groupitems!$B:$D,3,FALSE))</f>
        <v>戌狗神佑</v>
      </c>
      <c r="O111" t="str">
        <f>IF( ISNA(VLOOKUP($C111*10&amp;O$1,groupitems!$B:$D,3,FALSE)),"", VLOOKUP($C111*10&amp;O$1,groupitems!$B:$D,3,FALSE))</f>
        <v>亥猪神佑</v>
      </c>
      <c r="P111" t="str">
        <f>IF( ISNA(VLOOKUP($C111*10&amp;P$1,groupitems!$B:$D,3,FALSE)),"", VLOOKUP($C111*10&amp;P$1,groupitems!$B:$D,3,FALSE))</f>
        <v/>
      </c>
      <c r="Q111" t="str">
        <f>IF( ISNA(VLOOKUP($C111*10&amp;Q$1,groupitems!$B:$D,3,FALSE)),"", VLOOKUP($C111*10&amp;Q$1,groupitems!$B:$D,3,FALSE))</f>
        <v/>
      </c>
      <c r="R111" t="str">
        <f>IF( ISNA(VLOOKUP($C111*10&amp;R$1,groupitems!$B:$D,3,FALSE)),"", VLOOKUP($C111*10&amp;R$1,groupitems!$B:$D,3,FALSE))</f>
        <v/>
      </c>
      <c r="S111" t="str">
        <f>IF( ISNA(VLOOKUP($C111*10&amp;S$1,groupitems!$B:$D,3,FALSE)),"", VLOOKUP($C111*10&amp;S$1,groupitems!$B:$D,3,FALSE))</f>
        <v/>
      </c>
      <c r="T111">
        <v>0</v>
      </c>
      <c r="U111">
        <f>groupAttr!C111</f>
        <v>12</v>
      </c>
      <c r="V111">
        <f t="shared" si="16"/>
        <v>12</v>
      </c>
      <c r="W111" t="str">
        <f>groupAttr!B111</f>
        <v>神佑</v>
      </c>
      <c r="X111" t="str">
        <f t="shared" si="12"/>
        <v>子鼠神佑|丑牛神佑|寅虎神佑|卯兔神佑|辰龙神佑|巳蛇神佑|午马神佑|未羊神佑|申猴神佑|酉鸡神佑|戌狗神佑|亥猪神佑|</v>
      </c>
      <c r="Y111" t="str">
        <f t="shared" si="13"/>
        <v>151/子鼠神佑|151/丑牛神佑|151/寅虎神佑|151/卯兔神佑|151/辰龙神佑|151/巳蛇神佑|151/午马神佑|151/未羊神佑|151/申猴神佑|151/酉鸡神佑|151/戌狗神佑|151/亥猪神佑|</v>
      </c>
      <c r="Z111" t="str">
        <f t="shared" si="14"/>
        <v>子鼠神佑|丑牛神佑|寅虎神佑|卯兔神佑|辰龙神佑|巳蛇神佑|午马神佑|未羊神佑|申猴神佑|酉鸡神佑|戌狗神佑|亥猪神佑</v>
      </c>
      <c r="AA111" t="str">
        <f t="shared" si="15"/>
        <v>151/子鼠神佑|151/丑牛神佑|151/寅虎神佑|151/卯兔神佑|151/辰龙神佑|151/巳蛇神佑|151/午马神佑|151/未羊神佑|151/申猴神佑|151/酉鸡神佑|151/戌狗神佑|151/亥猪神佑</v>
      </c>
      <c r="AB111" t="str">
        <f xml:space="preserve"> CONCATENATE( " ",groupAttr!AS111,"|",groupAttr!AX111,"|",groupAttr!AV111,"|",groupAttr!BC111,"|",groupAttr!BB111,"|",groupAttr!BA111,"|",groupAttr!AW111,"|","0","|",groupAttr!AQ111,"|",groupAttr!AT111,"|",groupAttr!AU111,"|",groupAttr!BD111,"|",groupAttr!AY111,"|","0","|",groupAttr!BE111,"|",groupAttr!BJ111,"|",groupAttr!BF111,"|",groupAttr!BG111,"|",groupAttr!BH111,"|",groupAttr!BI111,"|",groupAttr!BK111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11" t="str">
        <f>groupAttr!D111&amp;"|" &amp;groupAttr!E111&amp;"|" &amp;groupAttr!H111&amp;"|" &amp;groupAttr!J111&amp;"|" &amp;groupAttr!L111&amp;"|" &amp;groupAttr!N111&amp;"|" &amp;groupAttr!P111&amp;"|" &amp;groupAttr!R111&amp;"|" &amp;groupAttr!S111&amp;"|" &amp;groupAttr!T111&amp;"|" &amp;groupAttr!U111&amp;"|" &amp;groupAttr!V111&amp;"|" &amp;groupAttr!F111&amp;"|" &amp;groupAttr!G111&amp;"|" &amp;groupAttr!I111&amp;"|" &amp;groupAttr!K111&amp;"|" &amp;groupAttr!M111&amp;"|" &amp;groupAttr!O111&amp;"|" &amp;groupAttr!Q111&amp;"|0|0|0|0|0|0|0|0|0|0|0|0|0|0|0|0|0|0|0|0|0"</f>
        <v>0|0|0|0|5|5|5|0|0|0|0|0|0|0|0|0|5|5|5|0|0|0|0|0|0|0|0|0|0|0|0|0|0|0|0|0|0|0|0|0</v>
      </c>
      <c r="AD111" t="str">
        <f>groupAttr!W111&amp;"|" &amp;groupAttr!X111&amp;"|" &amp;groupAttr!AA111&amp;"|" &amp;groupAttr!AC111&amp;"|" &amp;groupAttr!AE111&amp;"|" &amp;groupAttr!AG111&amp;"|" &amp;groupAttr!AI111&amp;"|" &amp;groupAttr!AK111&amp;"|" &amp;groupAttr!AL111&amp;"|" &amp;groupAttr!AM111&amp;"|" &amp;groupAttr!AN111&amp;"|" &amp;groupAttr!AO111&amp;"|" &amp;groupAttr!Y111&amp;"|" &amp;groupAttr!Z111&amp;"|" &amp;groupAttr!AB111&amp;"|" &amp;groupAttr!AD111&amp;"|" &amp;groupAttr!AF111&amp;"|" &amp;groupAttr!AH111&amp;"|" &amp;groupAttr!AJ111&amp;"|" &amp;(groupAttr!AP111 + 100)&amp;"|0|0|0|0|0|0|0|0|0|0|0|0|0|0|0|0|0|0|0|0|0"</f>
        <v>0|0|0|0|0|0|0|0|0|2|3|3|0|0|0|0|0|0|0|100|0|0|0|0|0|0|0|0|0|0|0|0|0|0|0|0|0|0|0|0|0</v>
      </c>
    </row>
    <row r="112" spans="1:30" x14ac:dyDescent="0.2">
      <c r="A112" t="str">
        <f t="shared" si="6"/>
        <v>111 4 神佑 子鼠神佑+1|丑牛神佑+1|寅虎神佑+1|卯兔神佑+1|辰龙神佑+1|巳蛇神佑+1|午马神佑+1|未羊神佑+1|申猴神佑+1|酉鸡神佑+1|戌狗神佑+1|亥猪神佑+1  0|0|0|0|0|0|0|0|0|0|0|0|0|0|0|0|0|0|0|0|0|0|0|0|0|0|0|0|0|0|0|0|0|0|0|0|0|0|0|0 0|0|0|0|0|0|0|0|0|0|0|0|0|0|0|0|0|0|0|0|0|0|0|0|0|0|0|0|0|0|0|0|0|0|0|0|0|0|0|0 0|0|0|0|50|50|50|0|0|0|0|0|0|0|0|0|50|50|50|100|0|0|0|0|0|0|0|0|0|0|0|0|0|0|0|0|0|0|0|0|0</v>
      </c>
      <c r="B112">
        <v>111</v>
      </c>
      <c r="C112">
        <f>groupAttr!A112</f>
        <v>163</v>
      </c>
      <c r="D112" t="str">
        <f>IF( ISNA(VLOOKUP($C112*10&amp;D$1,groupitems!$B:$D,3,FALSE)),"", VLOOKUP($C112*10&amp;D$1,groupitems!$B:$D,3,FALSE))</f>
        <v>子鼠神佑+1</v>
      </c>
      <c r="E112" t="str">
        <f>IF( ISNA(VLOOKUP($C112*10&amp;E$1,groupitems!$B:$D,3,FALSE)),"", VLOOKUP($C112*10&amp;E$1,groupitems!$B:$D,3,FALSE))</f>
        <v>丑牛神佑+1</v>
      </c>
      <c r="F112" t="str">
        <f>IF( ISNA(VLOOKUP($C112*10&amp;F$1,groupitems!$B:$D,3,FALSE)),"", VLOOKUP($C112*10&amp;F$1,groupitems!$B:$D,3,FALSE))</f>
        <v>寅虎神佑+1</v>
      </c>
      <c r="G112" t="str">
        <f>IF( ISNA(VLOOKUP($C112*10&amp;G$1,groupitems!$B:$D,3,FALSE)),"", VLOOKUP($C112*10&amp;G$1,groupitems!$B:$D,3,FALSE))</f>
        <v>卯兔神佑+1</v>
      </c>
      <c r="H112" t="str">
        <f>IF( ISNA(VLOOKUP($C112*10&amp;H$1,groupitems!$B:$D,3,FALSE)),"", VLOOKUP($C112*10&amp;H$1,groupitems!$B:$D,3,FALSE))</f>
        <v>辰龙神佑+1</v>
      </c>
      <c r="I112" t="str">
        <f>IF( ISNA(VLOOKUP($C112*10&amp;I$1,groupitems!$B:$D,3,FALSE)),"", VLOOKUP($C112*10&amp;I$1,groupitems!$B:$D,3,FALSE))</f>
        <v>巳蛇神佑+1</v>
      </c>
      <c r="J112" t="str">
        <f>IF( ISNA(VLOOKUP($C112*10&amp;J$1,groupitems!$B:$D,3,FALSE)),"", VLOOKUP($C112*10&amp;J$1,groupitems!$B:$D,3,FALSE))</f>
        <v>午马神佑+1</v>
      </c>
      <c r="K112" t="str">
        <f>IF( ISNA(VLOOKUP($C112*10&amp;K$1,groupitems!$B:$D,3,FALSE)),"", VLOOKUP($C112*10&amp;K$1,groupitems!$B:$D,3,FALSE))</f>
        <v>未羊神佑+1</v>
      </c>
      <c r="L112" t="str">
        <f>IF( ISNA(VLOOKUP($C112*10&amp;L$1,groupitems!$B:$D,3,FALSE)),"", VLOOKUP($C112*10&amp;L$1,groupitems!$B:$D,3,FALSE))</f>
        <v>申猴神佑+1</v>
      </c>
      <c r="M112" t="str">
        <f>IF( ISNA(VLOOKUP($C112*10&amp;M$1,groupitems!$B:$D,3,FALSE)),"", VLOOKUP($C112*10&amp;M$1,groupitems!$B:$D,3,FALSE))</f>
        <v>酉鸡神佑+1</v>
      </c>
      <c r="N112" t="str">
        <f>IF( ISNA(VLOOKUP($C112*10&amp;N$1,groupitems!$B:$D,3,FALSE)),"", VLOOKUP($C112*10&amp;N$1,groupitems!$B:$D,3,FALSE))</f>
        <v>戌狗神佑+1</v>
      </c>
      <c r="O112" t="str">
        <f>IF( ISNA(VLOOKUP($C112*10&amp;O$1,groupitems!$B:$D,3,FALSE)),"", VLOOKUP($C112*10&amp;O$1,groupitems!$B:$D,3,FALSE))</f>
        <v>亥猪神佑+1</v>
      </c>
      <c r="P112" t="str">
        <f>IF( ISNA(VLOOKUP($C112*10&amp;P$1,groupitems!$B:$D,3,FALSE)),"", VLOOKUP($C112*10&amp;P$1,groupitems!$B:$D,3,FALSE))</f>
        <v/>
      </c>
      <c r="Q112" t="str">
        <f>IF( ISNA(VLOOKUP($C112*10&amp;Q$1,groupitems!$B:$D,3,FALSE)),"", VLOOKUP($C112*10&amp;Q$1,groupitems!$B:$D,3,FALSE))</f>
        <v/>
      </c>
      <c r="R112" t="str">
        <f>IF( ISNA(VLOOKUP($C112*10&amp;R$1,groupitems!$B:$D,3,FALSE)),"", VLOOKUP($C112*10&amp;R$1,groupitems!$B:$D,3,FALSE))</f>
        <v/>
      </c>
      <c r="S112" t="str">
        <f>IF( ISNA(VLOOKUP($C112*10&amp;S$1,groupitems!$B:$D,3,FALSE)),"", VLOOKUP($C112*10&amp;S$1,groupitems!$B:$D,3,FALSE))</f>
        <v/>
      </c>
      <c r="T112">
        <v>0</v>
      </c>
      <c r="U112">
        <f>groupAttr!C112</f>
        <v>4</v>
      </c>
      <c r="V112">
        <f t="shared" si="16"/>
        <v>12</v>
      </c>
      <c r="W112" t="str">
        <f>groupAttr!B112</f>
        <v>神佑</v>
      </c>
      <c r="X112" t="str">
        <f t="shared" si="12"/>
        <v>子鼠神佑+1|丑牛神佑+1|寅虎神佑+1|卯兔神佑+1|辰龙神佑+1|巳蛇神佑+1|午马神佑+1|未羊神佑+1|申猴神佑+1|酉鸡神佑+1|戌狗神佑+1|亥猪神佑+1|</v>
      </c>
      <c r="Y112" t="str">
        <f t="shared" si="13"/>
        <v>151/子鼠神佑+1|151/丑牛神佑+1|151/寅虎神佑+1|151/卯兔神佑+1|151/辰龙神佑+1|151/巳蛇神佑+1|151/午马神佑+1|151/未羊神佑+1|151/申猴神佑+1|151/酉鸡神佑+1|151/戌狗神佑+1|151/亥猪神佑+1|</v>
      </c>
      <c r="Z112" t="str">
        <f t="shared" si="14"/>
        <v>子鼠神佑+1|丑牛神佑+1|寅虎神佑+1|卯兔神佑+1|辰龙神佑+1|巳蛇神佑+1|午马神佑+1|未羊神佑+1|申猴神佑+1|酉鸡神佑+1|戌狗神佑+1|亥猪神佑+1</v>
      </c>
      <c r="AA112" t="str">
        <f t="shared" si="15"/>
        <v>151/子鼠神佑+1|151/丑牛神佑+1|151/寅虎神佑+1|151/卯兔神佑+1|151/辰龙神佑+1|151/巳蛇神佑+1|151/午马神佑+1|151/未羊神佑+1|151/申猴神佑+1|151/酉鸡神佑+1|151/戌狗神佑+1|151/亥猪神佑+1</v>
      </c>
      <c r="AB112" t="str">
        <f xml:space="preserve"> CONCATENATE( " ",groupAttr!AS112,"|",groupAttr!AX112,"|",groupAttr!AV112,"|",groupAttr!BC112,"|",groupAttr!BB112,"|",groupAttr!BA112,"|",groupAttr!AW112,"|","0","|",groupAttr!AQ112,"|",groupAttr!AT112,"|",groupAttr!AU112,"|",groupAttr!BD112,"|",groupAttr!AY112,"|","0","|",groupAttr!BE112,"|",groupAttr!BJ112,"|",groupAttr!BF112,"|",groupAttr!BG112,"|",groupAttr!BH112,"|",groupAttr!BI112,"|",groupAttr!BK112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12" t="str">
        <f>groupAttr!D112&amp;"|" &amp;groupAttr!E112&amp;"|" &amp;groupAttr!H112&amp;"|" &amp;groupAttr!J112&amp;"|" &amp;groupAttr!L112&amp;"|" &amp;groupAttr!N112&amp;"|" &amp;groupAttr!P112&amp;"|" &amp;groupAttr!R112&amp;"|" &amp;groupAttr!S112&amp;"|" &amp;groupAttr!T112&amp;"|" &amp;groupAttr!U112&amp;"|" &amp;groupAttr!V112&amp;"|" &amp;groupAttr!F112&amp;"|" &amp;groupAttr!G112&amp;"|" &amp;groupAttr!I112&amp;"|" &amp;groupAttr!K112&amp;"|" &amp;groupAttr!M112&amp;"|" &amp;groupAttr!O112&amp;"|" &amp;groupAttr!Q112&amp;"|0|0|0|0|0|0|0|0|0|0|0|0|0|0|0|0|0|0|0|0|0"</f>
        <v>0|0|0|0|0|0|0|0|0|0|0|0|0|0|0|0|0|0|0|0|0|0|0|0|0|0|0|0|0|0|0|0|0|0|0|0|0|0|0|0</v>
      </c>
      <c r="AD112" t="str">
        <f>groupAttr!W112&amp;"|" &amp;groupAttr!X112&amp;"|" &amp;groupAttr!AA112&amp;"|" &amp;groupAttr!AC112&amp;"|" &amp;groupAttr!AE112&amp;"|" &amp;groupAttr!AG112&amp;"|" &amp;groupAttr!AI112&amp;"|" &amp;groupAttr!AK112&amp;"|" &amp;groupAttr!AL112&amp;"|" &amp;groupAttr!AM112&amp;"|" &amp;groupAttr!AN112&amp;"|" &amp;groupAttr!AO112&amp;"|" &amp;groupAttr!Y112&amp;"|" &amp;groupAttr!Z112&amp;"|" &amp;groupAttr!AB112&amp;"|" &amp;groupAttr!AD112&amp;"|" &amp;groupAttr!AF112&amp;"|" &amp;groupAttr!AH112&amp;"|" &amp;groupAttr!AJ112&amp;"|" &amp;(groupAttr!AP112 + 100)&amp;"|0|0|0|0|0|0|0|0|0|0|0|0|0|0|0|0|0|0|0|0|0"</f>
        <v>0|0|0|0|50|50|50|0|0|0|0|0|0|0|0|0|50|50|50|100|0|0|0|0|0|0|0|0|0|0|0|0|0|0|0|0|0|0|0|0|0</v>
      </c>
    </row>
    <row r="113" spans="1:30" x14ac:dyDescent="0.2">
      <c r="A113" t="str">
        <f t="shared" si="6"/>
        <v>112 9 神佑 子鼠神佑+1|丑牛神佑+1|寅虎神佑+1|卯兔神佑+1|辰龙神佑+1|巳蛇神佑+1|午马神佑+1|未羊神佑+1|申猴神佑+1|酉鸡神佑+1|戌狗神佑+1|亥猪神佑+1  0|0|0|0|0|0|0|0|0|0|0|0|0|0|0|0|0|0|0|0|0|0|0|0|0|0|0|0|0|0|0|0|0|0|0|0|0|0|0|0 5|5|0|0|0|0|0|0|0|0|0|0|0|0|0|0|0|0|0|0|0|0|0|0|0|0|0|0|0|0|0|0|0|0|0|0|0|0|0|0 0|0|0|0|0|0|0|0|25|0|0|0|0|0|0|0|0|0|0|100|0|0|0|0|0|0|0|0|0|0|0|0|0|0|0|0|0|0|0|0|0</v>
      </c>
      <c r="B113">
        <v>112</v>
      </c>
      <c r="C113">
        <f>groupAttr!A113</f>
        <v>163</v>
      </c>
      <c r="D113" t="str">
        <f>IF( ISNA(VLOOKUP($C113*10&amp;D$1,groupitems!$B:$D,3,FALSE)),"", VLOOKUP($C113*10&amp;D$1,groupitems!$B:$D,3,FALSE))</f>
        <v>子鼠神佑+1</v>
      </c>
      <c r="E113" t="str">
        <f>IF( ISNA(VLOOKUP($C113*10&amp;E$1,groupitems!$B:$D,3,FALSE)),"", VLOOKUP($C113*10&amp;E$1,groupitems!$B:$D,3,FALSE))</f>
        <v>丑牛神佑+1</v>
      </c>
      <c r="F113" t="str">
        <f>IF( ISNA(VLOOKUP($C113*10&amp;F$1,groupitems!$B:$D,3,FALSE)),"", VLOOKUP($C113*10&amp;F$1,groupitems!$B:$D,3,FALSE))</f>
        <v>寅虎神佑+1</v>
      </c>
      <c r="G113" t="str">
        <f>IF( ISNA(VLOOKUP($C113*10&amp;G$1,groupitems!$B:$D,3,FALSE)),"", VLOOKUP($C113*10&amp;G$1,groupitems!$B:$D,3,FALSE))</f>
        <v>卯兔神佑+1</v>
      </c>
      <c r="H113" t="str">
        <f>IF( ISNA(VLOOKUP($C113*10&amp;H$1,groupitems!$B:$D,3,FALSE)),"", VLOOKUP($C113*10&amp;H$1,groupitems!$B:$D,3,FALSE))</f>
        <v>辰龙神佑+1</v>
      </c>
      <c r="I113" t="str">
        <f>IF( ISNA(VLOOKUP($C113*10&amp;I$1,groupitems!$B:$D,3,FALSE)),"", VLOOKUP($C113*10&amp;I$1,groupitems!$B:$D,3,FALSE))</f>
        <v>巳蛇神佑+1</v>
      </c>
      <c r="J113" t="str">
        <f>IF( ISNA(VLOOKUP($C113*10&amp;J$1,groupitems!$B:$D,3,FALSE)),"", VLOOKUP($C113*10&amp;J$1,groupitems!$B:$D,3,FALSE))</f>
        <v>午马神佑+1</v>
      </c>
      <c r="K113" t="str">
        <f>IF( ISNA(VLOOKUP($C113*10&amp;K$1,groupitems!$B:$D,3,FALSE)),"", VLOOKUP($C113*10&amp;K$1,groupitems!$B:$D,3,FALSE))</f>
        <v>未羊神佑+1</v>
      </c>
      <c r="L113" t="str">
        <f>IF( ISNA(VLOOKUP($C113*10&amp;L$1,groupitems!$B:$D,3,FALSE)),"", VLOOKUP($C113*10&amp;L$1,groupitems!$B:$D,3,FALSE))</f>
        <v>申猴神佑+1</v>
      </c>
      <c r="M113" t="str">
        <f>IF( ISNA(VLOOKUP($C113*10&amp;M$1,groupitems!$B:$D,3,FALSE)),"", VLOOKUP($C113*10&amp;M$1,groupitems!$B:$D,3,FALSE))</f>
        <v>酉鸡神佑+1</v>
      </c>
      <c r="N113" t="str">
        <f>IF( ISNA(VLOOKUP($C113*10&amp;N$1,groupitems!$B:$D,3,FALSE)),"", VLOOKUP($C113*10&amp;N$1,groupitems!$B:$D,3,FALSE))</f>
        <v>戌狗神佑+1</v>
      </c>
      <c r="O113" t="str">
        <f>IF( ISNA(VLOOKUP($C113*10&amp;O$1,groupitems!$B:$D,3,FALSE)),"", VLOOKUP($C113*10&amp;O$1,groupitems!$B:$D,3,FALSE))</f>
        <v>亥猪神佑+1</v>
      </c>
      <c r="P113" t="str">
        <f>IF( ISNA(VLOOKUP($C113*10&amp;P$1,groupitems!$B:$D,3,FALSE)),"", VLOOKUP($C113*10&amp;P$1,groupitems!$B:$D,3,FALSE))</f>
        <v/>
      </c>
      <c r="Q113" t="str">
        <f>IF( ISNA(VLOOKUP($C113*10&amp;Q$1,groupitems!$B:$D,3,FALSE)),"", VLOOKUP($C113*10&amp;Q$1,groupitems!$B:$D,3,FALSE))</f>
        <v/>
      </c>
      <c r="R113" t="str">
        <f>IF( ISNA(VLOOKUP($C113*10&amp;R$1,groupitems!$B:$D,3,FALSE)),"", VLOOKUP($C113*10&amp;R$1,groupitems!$B:$D,3,FALSE))</f>
        <v/>
      </c>
      <c r="S113" t="str">
        <f>IF( ISNA(VLOOKUP($C113*10&amp;S$1,groupitems!$B:$D,3,FALSE)),"", VLOOKUP($C113*10&amp;S$1,groupitems!$B:$D,3,FALSE))</f>
        <v/>
      </c>
      <c r="T113">
        <v>0</v>
      </c>
      <c r="U113">
        <f>groupAttr!C113</f>
        <v>9</v>
      </c>
      <c r="V113">
        <f t="shared" si="16"/>
        <v>12</v>
      </c>
      <c r="W113" t="str">
        <f>groupAttr!B113</f>
        <v>神佑</v>
      </c>
      <c r="X113" t="str">
        <f t="shared" si="12"/>
        <v>子鼠神佑+1|丑牛神佑+1|寅虎神佑+1|卯兔神佑+1|辰龙神佑+1|巳蛇神佑+1|午马神佑+1|未羊神佑+1|申猴神佑+1|酉鸡神佑+1|戌狗神佑+1|亥猪神佑+1|</v>
      </c>
      <c r="Y113" t="str">
        <f t="shared" si="13"/>
        <v>151/子鼠神佑+1|151/丑牛神佑+1|151/寅虎神佑+1|151/卯兔神佑+1|151/辰龙神佑+1|151/巳蛇神佑+1|151/午马神佑+1|151/未羊神佑+1|151/申猴神佑+1|151/酉鸡神佑+1|151/戌狗神佑+1|151/亥猪神佑+1|</v>
      </c>
      <c r="Z113" t="str">
        <f t="shared" si="14"/>
        <v>子鼠神佑+1|丑牛神佑+1|寅虎神佑+1|卯兔神佑+1|辰龙神佑+1|巳蛇神佑+1|午马神佑+1|未羊神佑+1|申猴神佑+1|酉鸡神佑+1|戌狗神佑+1|亥猪神佑+1</v>
      </c>
      <c r="AA113" t="str">
        <f t="shared" si="15"/>
        <v>151/子鼠神佑+1|151/丑牛神佑+1|151/寅虎神佑+1|151/卯兔神佑+1|151/辰龙神佑+1|151/巳蛇神佑+1|151/午马神佑+1|151/未羊神佑+1|151/申猴神佑+1|151/酉鸡神佑+1|151/戌狗神佑+1|151/亥猪神佑+1</v>
      </c>
      <c r="AB113" t="str">
        <f xml:space="preserve"> CONCATENATE( " ",groupAttr!AS113,"|",groupAttr!AX113,"|",groupAttr!AV113,"|",groupAttr!BC113,"|",groupAttr!BB113,"|",groupAttr!BA113,"|",groupAttr!AW113,"|","0","|",groupAttr!AQ113,"|",groupAttr!AT113,"|",groupAttr!AU113,"|",groupAttr!BD113,"|",groupAttr!AY113,"|","0","|",groupAttr!BE113,"|",groupAttr!BJ113,"|",groupAttr!BF113,"|",groupAttr!BG113,"|",groupAttr!BH113,"|",groupAttr!BI113,"|",groupAttr!BK113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13" t="str">
        <f>groupAttr!D113&amp;"|" &amp;groupAttr!E113&amp;"|" &amp;groupAttr!H113&amp;"|" &amp;groupAttr!J113&amp;"|" &amp;groupAttr!L113&amp;"|" &amp;groupAttr!N113&amp;"|" &amp;groupAttr!P113&amp;"|" &amp;groupAttr!R113&amp;"|" &amp;groupAttr!S113&amp;"|" &amp;groupAttr!T113&amp;"|" &amp;groupAttr!U113&amp;"|" &amp;groupAttr!V113&amp;"|" &amp;groupAttr!F113&amp;"|" &amp;groupAttr!G113&amp;"|" &amp;groupAttr!I113&amp;"|" &amp;groupAttr!K113&amp;"|" &amp;groupAttr!M113&amp;"|" &amp;groupAttr!O113&amp;"|" &amp;groupAttr!Q113&amp;"|0|0|0|0|0|0|0|0|0|0|0|0|0|0|0|0|0|0|0|0|0"</f>
        <v>5|5|0|0|0|0|0|0|0|0|0|0|0|0|0|0|0|0|0|0|0|0|0|0|0|0|0|0|0|0|0|0|0|0|0|0|0|0|0|0</v>
      </c>
      <c r="AD113" t="str">
        <f>groupAttr!W113&amp;"|" &amp;groupAttr!X113&amp;"|" &amp;groupAttr!AA113&amp;"|" &amp;groupAttr!AC113&amp;"|" &amp;groupAttr!AE113&amp;"|" &amp;groupAttr!AG113&amp;"|" &amp;groupAttr!AI113&amp;"|" &amp;groupAttr!AK113&amp;"|" &amp;groupAttr!AL113&amp;"|" &amp;groupAttr!AM113&amp;"|" &amp;groupAttr!AN113&amp;"|" &amp;groupAttr!AO113&amp;"|" &amp;groupAttr!Y113&amp;"|" &amp;groupAttr!Z113&amp;"|" &amp;groupAttr!AB113&amp;"|" &amp;groupAttr!AD113&amp;"|" &amp;groupAttr!AF113&amp;"|" &amp;groupAttr!AH113&amp;"|" &amp;groupAttr!AJ113&amp;"|" &amp;(groupAttr!AP113 + 100)&amp;"|0|0|0|0|0|0|0|0|0|0|0|0|0|0|0|0|0|0|0|0|0"</f>
        <v>0|0|0|0|0|0|0|0|25|0|0|0|0|0|0|0|0|0|0|100|0|0|0|0|0|0|0|0|0|0|0|0|0|0|0|0|0|0|0|0|0</v>
      </c>
    </row>
    <row r="114" spans="1:30" x14ac:dyDescent="0.2">
      <c r="A114" t="str">
        <f t="shared" si="6"/>
        <v>113 12 神佑 子鼠神佑+1|丑牛神佑+1|寅虎神佑+1|卯兔神佑+1|辰龙神佑+1|巳蛇神佑+1|午马神佑+1|未羊神佑+1|申猴神佑+1|酉鸡神佑+1|戌狗神佑+1|亥猪神佑+1  0|0|0|0|0|0|0|0|0|0|0|0|0|0|0|0|0|0|0|0|0|0|0|0|0|0|0|0|0|0|0|0|0|0|0|0|0|0|0|0 0|0|0|0|7|7|7|0|0|0|0|0|0|0|0|0|7|7|7|0|0|0|0|0|0|0|0|0|0|0|0|0|0|0|0|0|0|0|0|0 0|0|0|0|0|0|0|0|0|0|0|0|0|0|0|0|0|0|0|100|0|0|0|0|0|0|0|0|0|0|0|0|0|0|0|0|0|0|0|0|0</v>
      </c>
      <c r="B114">
        <v>113</v>
      </c>
      <c r="C114">
        <f>groupAttr!A114</f>
        <v>163</v>
      </c>
      <c r="D114" t="str">
        <f>IF( ISNA(VLOOKUP($C114*10&amp;D$1,groupitems!$B:$D,3,FALSE)),"", VLOOKUP($C114*10&amp;D$1,groupitems!$B:$D,3,FALSE))</f>
        <v>子鼠神佑+1</v>
      </c>
      <c r="E114" t="str">
        <f>IF( ISNA(VLOOKUP($C114*10&amp;E$1,groupitems!$B:$D,3,FALSE)),"", VLOOKUP($C114*10&amp;E$1,groupitems!$B:$D,3,FALSE))</f>
        <v>丑牛神佑+1</v>
      </c>
      <c r="F114" t="str">
        <f>IF( ISNA(VLOOKUP($C114*10&amp;F$1,groupitems!$B:$D,3,FALSE)),"", VLOOKUP($C114*10&amp;F$1,groupitems!$B:$D,3,FALSE))</f>
        <v>寅虎神佑+1</v>
      </c>
      <c r="G114" t="str">
        <f>IF( ISNA(VLOOKUP($C114*10&amp;G$1,groupitems!$B:$D,3,FALSE)),"", VLOOKUP($C114*10&amp;G$1,groupitems!$B:$D,3,FALSE))</f>
        <v>卯兔神佑+1</v>
      </c>
      <c r="H114" t="str">
        <f>IF( ISNA(VLOOKUP($C114*10&amp;H$1,groupitems!$B:$D,3,FALSE)),"", VLOOKUP($C114*10&amp;H$1,groupitems!$B:$D,3,FALSE))</f>
        <v>辰龙神佑+1</v>
      </c>
      <c r="I114" t="str">
        <f>IF( ISNA(VLOOKUP($C114*10&amp;I$1,groupitems!$B:$D,3,FALSE)),"", VLOOKUP($C114*10&amp;I$1,groupitems!$B:$D,3,FALSE))</f>
        <v>巳蛇神佑+1</v>
      </c>
      <c r="J114" t="str">
        <f>IF( ISNA(VLOOKUP($C114*10&amp;J$1,groupitems!$B:$D,3,FALSE)),"", VLOOKUP($C114*10&amp;J$1,groupitems!$B:$D,3,FALSE))</f>
        <v>午马神佑+1</v>
      </c>
      <c r="K114" t="str">
        <f>IF( ISNA(VLOOKUP($C114*10&amp;K$1,groupitems!$B:$D,3,FALSE)),"", VLOOKUP($C114*10&amp;K$1,groupitems!$B:$D,3,FALSE))</f>
        <v>未羊神佑+1</v>
      </c>
      <c r="L114" t="str">
        <f>IF( ISNA(VLOOKUP($C114*10&amp;L$1,groupitems!$B:$D,3,FALSE)),"", VLOOKUP($C114*10&amp;L$1,groupitems!$B:$D,3,FALSE))</f>
        <v>申猴神佑+1</v>
      </c>
      <c r="M114" t="str">
        <f>IF( ISNA(VLOOKUP($C114*10&amp;M$1,groupitems!$B:$D,3,FALSE)),"", VLOOKUP($C114*10&amp;M$1,groupitems!$B:$D,3,FALSE))</f>
        <v>酉鸡神佑+1</v>
      </c>
      <c r="N114" t="str">
        <f>IF( ISNA(VLOOKUP($C114*10&amp;N$1,groupitems!$B:$D,3,FALSE)),"", VLOOKUP($C114*10&amp;N$1,groupitems!$B:$D,3,FALSE))</f>
        <v>戌狗神佑+1</v>
      </c>
      <c r="O114" t="str">
        <f>IF( ISNA(VLOOKUP($C114*10&amp;O$1,groupitems!$B:$D,3,FALSE)),"", VLOOKUP($C114*10&amp;O$1,groupitems!$B:$D,3,FALSE))</f>
        <v>亥猪神佑+1</v>
      </c>
      <c r="P114" t="str">
        <f>IF( ISNA(VLOOKUP($C114*10&amp;P$1,groupitems!$B:$D,3,FALSE)),"", VLOOKUP($C114*10&amp;P$1,groupitems!$B:$D,3,FALSE))</f>
        <v/>
      </c>
      <c r="Q114" t="str">
        <f>IF( ISNA(VLOOKUP($C114*10&amp;Q$1,groupitems!$B:$D,3,FALSE)),"", VLOOKUP($C114*10&amp;Q$1,groupitems!$B:$D,3,FALSE))</f>
        <v/>
      </c>
      <c r="R114" t="str">
        <f>IF( ISNA(VLOOKUP($C114*10&amp;R$1,groupitems!$B:$D,3,FALSE)),"", VLOOKUP($C114*10&amp;R$1,groupitems!$B:$D,3,FALSE))</f>
        <v/>
      </c>
      <c r="S114" t="str">
        <f>IF( ISNA(VLOOKUP($C114*10&amp;S$1,groupitems!$B:$D,3,FALSE)),"", VLOOKUP($C114*10&amp;S$1,groupitems!$B:$D,3,FALSE))</f>
        <v/>
      </c>
      <c r="T114">
        <v>0</v>
      </c>
      <c r="U114">
        <f>groupAttr!C114</f>
        <v>12</v>
      </c>
      <c r="V114">
        <f t="shared" si="16"/>
        <v>12</v>
      </c>
      <c r="W114" t="str">
        <f>groupAttr!B114</f>
        <v>神佑</v>
      </c>
      <c r="X114" t="str">
        <f t="shared" si="12"/>
        <v>子鼠神佑+1|丑牛神佑+1|寅虎神佑+1|卯兔神佑+1|辰龙神佑+1|巳蛇神佑+1|午马神佑+1|未羊神佑+1|申猴神佑+1|酉鸡神佑+1|戌狗神佑+1|亥猪神佑+1|</v>
      </c>
      <c r="Y114" t="str">
        <f t="shared" si="13"/>
        <v>151/子鼠神佑+1|151/丑牛神佑+1|151/寅虎神佑+1|151/卯兔神佑+1|151/辰龙神佑+1|151/巳蛇神佑+1|151/午马神佑+1|151/未羊神佑+1|151/申猴神佑+1|151/酉鸡神佑+1|151/戌狗神佑+1|151/亥猪神佑+1|</v>
      </c>
      <c r="Z114" t="str">
        <f t="shared" si="14"/>
        <v>子鼠神佑+1|丑牛神佑+1|寅虎神佑+1|卯兔神佑+1|辰龙神佑+1|巳蛇神佑+1|午马神佑+1|未羊神佑+1|申猴神佑+1|酉鸡神佑+1|戌狗神佑+1|亥猪神佑+1</v>
      </c>
      <c r="AA114" t="str">
        <f t="shared" si="15"/>
        <v>151/子鼠神佑+1|151/丑牛神佑+1|151/寅虎神佑+1|151/卯兔神佑+1|151/辰龙神佑+1|151/巳蛇神佑+1|151/午马神佑+1|151/未羊神佑+1|151/申猴神佑+1|151/酉鸡神佑+1|151/戌狗神佑+1|151/亥猪神佑+1</v>
      </c>
      <c r="AB114" t="str">
        <f xml:space="preserve"> CONCATENATE( " ",groupAttr!AS114,"|",groupAttr!AX114,"|",groupAttr!AV114,"|",groupAttr!BC114,"|",groupAttr!BB114,"|",groupAttr!BA114,"|",groupAttr!AW114,"|","0","|",groupAttr!AQ114,"|",groupAttr!AT114,"|",groupAttr!AU114,"|",groupAttr!BD114,"|",groupAttr!AY114,"|","0","|",groupAttr!BE114,"|",groupAttr!BJ114,"|",groupAttr!BF114,"|",groupAttr!BG114,"|",groupAttr!BH114,"|",groupAttr!BI114,"|",groupAttr!BK114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14" t="str">
        <f>groupAttr!D114&amp;"|" &amp;groupAttr!E114&amp;"|" &amp;groupAttr!H114&amp;"|" &amp;groupAttr!J114&amp;"|" &amp;groupAttr!L114&amp;"|" &amp;groupAttr!N114&amp;"|" &amp;groupAttr!P114&amp;"|" &amp;groupAttr!R114&amp;"|" &amp;groupAttr!S114&amp;"|" &amp;groupAttr!T114&amp;"|" &amp;groupAttr!U114&amp;"|" &amp;groupAttr!V114&amp;"|" &amp;groupAttr!F114&amp;"|" &amp;groupAttr!G114&amp;"|" &amp;groupAttr!I114&amp;"|" &amp;groupAttr!K114&amp;"|" &amp;groupAttr!M114&amp;"|" &amp;groupAttr!O114&amp;"|" &amp;groupAttr!Q114&amp;"|0|0|0|0|0|0|0|0|0|0|0|0|0|0|0|0|0|0|0|0|0"</f>
        <v>0|0|0|0|7|7|7|0|0|0|0|0|0|0|0|0|7|7|7|0|0|0|0|0|0|0|0|0|0|0|0|0|0|0|0|0|0|0|0|0</v>
      </c>
      <c r="AD114" t="str">
        <f>groupAttr!W114&amp;"|" &amp;groupAttr!X114&amp;"|" &amp;groupAttr!AA114&amp;"|" &amp;groupAttr!AC114&amp;"|" &amp;groupAttr!AE114&amp;"|" &amp;groupAttr!AG114&amp;"|" &amp;groupAttr!AI114&amp;"|" &amp;groupAttr!AK114&amp;"|" &amp;groupAttr!AL114&amp;"|" &amp;groupAttr!AM114&amp;"|" &amp;groupAttr!AN114&amp;"|" &amp;groupAttr!AO114&amp;"|" &amp;groupAttr!Y114&amp;"|" &amp;groupAttr!Z114&amp;"|" &amp;groupAttr!AB114&amp;"|" &amp;groupAttr!AD114&amp;"|" &amp;groupAttr!AF114&amp;"|" &amp;groupAttr!AH114&amp;"|" &amp;groupAttr!AJ114&amp;"|" &amp;(groupAttr!AP114 + 100)&amp;"|0|0|0|0|0|0|0|0|0|0|0|0|0|0|0|0|0|0|0|0|0"</f>
        <v>0|0|0|0|0|0|0|0|0|0|0|0|0|0|0|0|0|0|0|100|0|0|0|0|0|0|0|0|0|0|0|0|0|0|0|0|0|0|0|0|0</v>
      </c>
    </row>
    <row r="115" spans="1:30" x14ac:dyDescent="0.2">
      <c r="A115" t="str">
        <f t="shared" si="6"/>
        <v>114 4 神佑 子鼠神佑+2|丑牛神佑+2|寅虎神佑+2|卯兔神佑+2|辰龙神佑+2|巳蛇神佑+2|午马神佑+2|未羊神佑+2|申猴神佑+2|酉鸡神佑+2|戌狗神佑+2|亥猪神佑+2  0|0|0|0|0|0|0|0|0|0|0|0|0|0|0|0|0|0|0|0|0|0|0|0|0|0|0|0|0|0|0|0|0|0|0|0|0|0|0|0 8|8|0|0|0|0|0|0|0|0|0|0|0|0|0|0|0|0|0|0|0|0|0|0|0|0|0|0|0|0|0|0|0|0|0|0|0|0|0|0 0|0|0|0|0|0|0|0|0|0|0|0|0|0|0|0|0|0|0|100|0|0|0|0|0|0|0|0|0|0|0|0|0|0|0|0|0|0|0|0|0</v>
      </c>
      <c r="B115">
        <v>114</v>
      </c>
      <c r="C115">
        <f>groupAttr!A115</f>
        <v>164</v>
      </c>
      <c r="D115" t="str">
        <f>IF( ISNA(VLOOKUP($C115*10&amp;D$1,groupitems!$B:$D,3,FALSE)),"", VLOOKUP($C115*10&amp;D$1,groupitems!$B:$D,3,FALSE))</f>
        <v>子鼠神佑+2</v>
      </c>
      <c r="E115" t="str">
        <f>IF( ISNA(VLOOKUP($C115*10&amp;E$1,groupitems!$B:$D,3,FALSE)),"", VLOOKUP($C115*10&amp;E$1,groupitems!$B:$D,3,FALSE))</f>
        <v>丑牛神佑+2</v>
      </c>
      <c r="F115" t="str">
        <f>IF( ISNA(VLOOKUP($C115*10&amp;F$1,groupitems!$B:$D,3,FALSE)),"", VLOOKUP($C115*10&amp;F$1,groupitems!$B:$D,3,FALSE))</f>
        <v>寅虎神佑+2</v>
      </c>
      <c r="G115" t="str">
        <f>IF( ISNA(VLOOKUP($C115*10&amp;G$1,groupitems!$B:$D,3,FALSE)),"", VLOOKUP($C115*10&amp;G$1,groupitems!$B:$D,3,FALSE))</f>
        <v>卯兔神佑+2</v>
      </c>
      <c r="H115" t="str">
        <f>IF( ISNA(VLOOKUP($C115*10&amp;H$1,groupitems!$B:$D,3,FALSE)),"", VLOOKUP($C115*10&amp;H$1,groupitems!$B:$D,3,FALSE))</f>
        <v>辰龙神佑+2</v>
      </c>
      <c r="I115" t="str">
        <f>IF( ISNA(VLOOKUP($C115*10&amp;I$1,groupitems!$B:$D,3,FALSE)),"", VLOOKUP($C115*10&amp;I$1,groupitems!$B:$D,3,FALSE))</f>
        <v>巳蛇神佑+2</v>
      </c>
      <c r="J115" t="str">
        <f>IF( ISNA(VLOOKUP($C115*10&amp;J$1,groupitems!$B:$D,3,FALSE)),"", VLOOKUP($C115*10&amp;J$1,groupitems!$B:$D,3,FALSE))</f>
        <v>午马神佑+2</v>
      </c>
      <c r="K115" t="str">
        <f>IF( ISNA(VLOOKUP($C115*10&amp;K$1,groupitems!$B:$D,3,FALSE)),"", VLOOKUP($C115*10&amp;K$1,groupitems!$B:$D,3,FALSE))</f>
        <v>未羊神佑+2</v>
      </c>
      <c r="L115" t="str">
        <f>IF( ISNA(VLOOKUP($C115*10&amp;L$1,groupitems!$B:$D,3,FALSE)),"", VLOOKUP($C115*10&amp;L$1,groupitems!$B:$D,3,FALSE))</f>
        <v>申猴神佑+2</v>
      </c>
      <c r="M115" t="str">
        <f>IF( ISNA(VLOOKUP($C115*10&amp;M$1,groupitems!$B:$D,3,FALSE)),"", VLOOKUP($C115*10&amp;M$1,groupitems!$B:$D,3,FALSE))</f>
        <v>酉鸡神佑+2</v>
      </c>
      <c r="N115" t="str">
        <f>IF( ISNA(VLOOKUP($C115*10&amp;N$1,groupitems!$B:$D,3,FALSE)),"", VLOOKUP($C115*10&amp;N$1,groupitems!$B:$D,3,FALSE))</f>
        <v>戌狗神佑+2</v>
      </c>
      <c r="O115" t="str">
        <f>IF( ISNA(VLOOKUP($C115*10&amp;O$1,groupitems!$B:$D,3,FALSE)),"", VLOOKUP($C115*10&amp;O$1,groupitems!$B:$D,3,FALSE))</f>
        <v>亥猪神佑+2</v>
      </c>
      <c r="P115" t="str">
        <f>IF( ISNA(VLOOKUP($C115*10&amp;P$1,groupitems!$B:$D,3,FALSE)),"", VLOOKUP($C115*10&amp;P$1,groupitems!$B:$D,3,FALSE))</f>
        <v/>
      </c>
      <c r="Q115" t="str">
        <f>IF( ISNA(VLOOKUP($C115*10&amp;Q$1,groupitems!$B:$D,3,FALSE)),"", VLOOKUP($C115*10&amp;Q$1,groupitems!$B:$D,3,FALSE))</f>
        <v/>
      </c>
      <c r="R115" t="str">
        <f>IF( ISNA(VLOOKUP($C115*10&amp;R$1,groupitems!$B:$D,3,FALSE)),"", VLOOKUP($C115*10&amp;R$1,groupitems!$B:$D,3,FALSE))</f>
        <v/>
      </c>
      <c r="S115" t="str">
        <f>IF( ISNA(VLOOKUP($C115*10&amp;S$1,groupitems!$B:$D,3,FALSE)),"", VLOOKUP($C115*10&amp;S$1,groupitems!$B:$D,3,FALSE))</f>
        <v/>
      </c>
      <c r="T115">
        <v>0</v>
      </c>
      <c r="U115">
        <f>groupAttr!C115</f>
        <v>4</v>
      </c>
      <c r="V115">
        <f t="shared" si="16"/>
        <v>12</v>
      </c>
      <c r="W115" t="str">
        <f>groupAttr!B115</f>
        <v>神佑</v>
      </c>
      <c r="X115" t="str">
        <f t="shared" si="12"/>
        <v>子鼠神佑+2|丑牛神佑+2|寅虎神佑+2|卯兔神佑+2|辰龙神佑+2|巳蛇神佑+2|午马神佑+2|未羊神佑+2|申猴神佑+2|酉鸡神佑+2|戌狗神佑+2|亥猪神佑+2|</v>
      </c>
      <c r="Y115" t="str">
        <f t="shared" si="13"/>
        <v>151/子鼠神佑+2|151/丑牛神佑+2|151/寅虎神佑+2|151/卯兔神佑+2|151/辰龙神佑+2|151/巳蛇神佑+2|151/午马神佑+2|151/未羊神佑+2|151/申猴神佑+2|151/酉鸡神佑+2|151/戌狗神佑+2|151/亥猪神佑+2|</v>
      </c>
      <c r="Z115" t="str">
        <f t="shared" si="14"/>
        <v>子鼠神佑+2|丑牛神佑+2|寅虎神佑+2|卯兔神佑+2|辰龙神佑+2|巳蛇神佑+2|午马神佑+2|未羊神佑+2|申猴神佑+2|酉鸡神佑+2|戌狗神佑+2|亥猪神佑+2</v>
      </c>
      <c r="AA115" t="str">
        <f t="shared" si="15"/>
        <v>151/子鼠神佑+2|151/丑牛神佑+2|151/寅虎神佑+2|151/卯兔神佑+2|151/辰龙神佑+2|151/巳蛇神佑+2|151/午马神佑+2|151/未羊神佑+2|151/申猴神佑+2|151/酉鸡神佑+2|151/戌狗神佑+2|151/亥猪神佑+2</v>
      </c>
      <c r="AB115" t="str">
        <f xml:space="preserve"> CONCATENATE( " ",groupAttr!AS115,"|",groupAttr!AX115,"|",groupAttr!AV115,"|",groupAttr!BC115,"|",groupAttr!BB115,"|",groupAttr!BA115,"|",groupAttr!AW115,"|","0","|",groupAttr!AQ115,"|",groupAttr!AT115,"|",groupAttr!AU115,"|",groupAttr!BD115,"|",groupAttr!AY115,"|","0","|",groupAttr!BE115,"|",groupAttr!BJ115,"|",groupAttr!BF115,"|",groupAttr!BG115,"|",groupAttr!BH115,"|",groupAttr!BI115,"|",groupAttr!BK115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15" t="str">
        <f>groupAttr!D115&amp;"|" &amp;groupAttr!E115&amp;"|" &amp;groupAttr!H115&amp;"|" &amp;groupAttr!J115&amp;"|" &amp;groupAttr!L115&amp;"|" &amp;groupAttr!N115&amp;"|" &amp;groupAttr!P115&amp;"|" &amp;groupAttr!R115&amp;"|" &amp;groupAttr!S115&amp;"|" &amp;groupAttr!T115&amp;"|" &amp;groupAttr!U115&amp;"|" &amp;groupAttr!V115&amp;"|" &amp;groupAttr!F115&amp;"|" &amp;groupAttr!G115&amp;"|" &amp;groupAttr!I115&amp;"|" &amp;groupAttr!K115&amp;"|" &amp;groupAttr!M115&amp;"|" &amp;groupAttr!O115&amp;"|" &amp;groupAttr!Q115&amp;"|0|0|0|0|0|0|0|0|0|0|0|0|0|0|0|0|0|0|0|0|0"</f>
        <v>8|8|0|0|0|0|0|0|0|0|0|0|0|0|0|0|0|0|0|0|0|0|0|0|0|0|0|0|0|0|0|0|0|0|0|0|0|0|0|0</v>
      </c>
      <c r="AD115" t="str">
        <f>groupAttr!W115&amp;"|" &amp;groupAttr!X115&amp;"|" &amp;groupAttr!AA115&amp;"|" &amp;groupAttr!AC115&amp;"|" &amp;groupAttr!AE115&amp;"|" &amp;groupAttr!AG115&amp;"|" &amp;groupAttr!AI115&amp;"|" &amp;groupAttr!AK115&amp;"|" &amp;groupAttr!AL115&amp;"|" &amp;groupAttr!AM115&amp;"|" &amp;groupAttr!AN115&amp;"|" &amp;groupAttr!AO115&amp;"|" &amp;groupAttr!Y115&amp;"|" &amp;groupAttr!Z115&amp;"|" &amp;groupAttr!AB115&amp;"|" &amp;groupAttr!AD115&amp;"|" &amp;groupAttr!AF115&amp;"|" &amp;groupAttr!AH115&amp;"|" &amp;groupAttr!AJ115&amp;"|" &amp;(groupAttr!AP115 + 100)&amp;"|0|0|0|0|0|0|0|0|0|0|0|0|0|0|0|0|0|0|0|0|0"</f>
        <v>0|0|0|0|0|0|0|0|0|0|0|0|0|0|0|0|0|0|0|100|0|0|0|0|0|0|0|0|0|0|0|0|0|0|0|0|0|0|0|0|0</v>
      </c>
    </row>
    <row r="116" spans="1:30" x14ac:dyDescent="0.2">
      <c r="A116" t="str">
        <f t="shared" si="6"/>
        <v>115 9 神佑 子鼠神佑+2|丑牛神佑+2|寅虎神佑+2|卯兔神佑+2|辰龙神佑+2|巳蛇神佑+2|午马神佑+2|未羊神佑+2|申猴神佑+2|酉鸡神佑+2|戌狗神佑+2|亥猪神佑+2  0|0|0|0|0|0|0|0|0|0|0|0|0|0|0|0|0|0|0|0|0|0|0|0|0|0|0|0|0|0|0|0|0|0|0|0|0|0|0|0 0|0|8|8|0|0|0|0|0|0|0|0|0|0|8|8|0|0|0|0|0|0|0|0|0|0|0|0|0|0|0|0|0|0|0|0|0|0|0|0 800|800|0|0|0|0|0|0|0|0|0|0|0|0|0|0|0|0|0|100|0|0|0|0|0|0|0|0|0|0|0|0|0|0|0|0|0|0|0|0|0</v>
      </c>
      <c r="B116">
        <v>115</v>
      </c>
      <c r="C116">
        <f>groupAttr!A116</f>
        <v>164</v>
      </c>
      <c r="D116" t="str">
        <f>IF( ISNA(VLOOKUP($C116*10&amp;D$1,groupitems!$B:$D,3,FALSE)),"", VLOOKUP($C116*10&amp;D$1,groupitems!$B:$D,3,FALSE))</f>
        <v>子鼠神佑+2</v>
      </c>
      <c r="E116" t="str">
        <f>IF( ISNA(VLOOKUP($C116*10&amp;E$1,groupitems!$B:$D,3,FALSE)),"", VLOOKUP($C116*10&amp;E$1,groupitems!$B:$D,3,FALSE))</f>
        <v>丑牛神佑+2</v>
      </c>
      <c r="F116" t="str">
        <f>IF( ISNA(VLOOKUP($C116*10&amp;F$1,groupitems!$B:$D,3,FALSE)),"", VLOOKUP($C116*10&amp;F$1,groupitems!$B:$D,3,FALSE))</f>
        <v>寅虎神佑+2</v>
      </c>
      <c r="G116" t="str">
        <f>IF( ISNA(VLOOKUP($C116*10&amp;G$1,groupitems!$B:$D,3,FALSE)),"", VLOOKUP($C116*10&amp;G$1,groupitems!$B:$D,3,FALSE))</f>
        <v>卯兔神佑+2</v>
      </c>
      <c r="H116" t="str">
        <f>IF( ISNA(VLOOKUP($C116*10&amp;H$1,groupitems!$B:$D,3,FALSE)),"", VLOOKUP($C116*10&amp;H$1,groupitems!$B:$D,3,FALSE))</f>
        <v>辰龙神佑+2</v>
      </c>
      <c r="I116" t="str">
        <f>IF( ISNA(VLOOKUP($C116*10&amp;I$1,groupitems!$B:$D,3,FALSE)),"", VLOOKUP($C116*10&amp;I$1,groupitems!$B:$D,3,FALSE))</f>
        <v>巳蛇神佑+2</v>
      </c>
      <c r="J116" t="str">
        <f>IF( ISNA(VLOOKUP($C116*10&amp;J$1,groupitems!$B:$D,3,FALSE)),"", VLOOKUP($C116*10&amp;J$1,groupitems!$B:$D,3,FALSE))</f>
        <v>午马神佑+2</v>
      </c>
      <c r="K116" t="str">
        <f>IF( ISNA(VLOOKUP($C116*10&amp;K$1,groupitems!$B:$D,3,FALSE)),"", VLOOKUP($C116*10&amp;K$1,groupitems!$B:$D,3,FALSE))</f>
        <v>未羊神佑+2</v>
      </c>
      <c r="L116" t="str">
        <f>IF( ISNA(VLOOKUP($C116*10&amp;L$1,groupitems!$B:$D,3,FALSE)),"", VLOOKUP($C116*10&amp;L$1,groupitems!$B:$D,3,FALSE))</f>
        <v>申猴神佑+2</v>
      </c>
      <c r="M116" t="str">
        <f>IF( ISNA(VLOOKUP($C116*10&amp;M$1,groupitems!$B:$D,3,FALSE)),"", VLOOKUP($C116*10&amp;M$1,groupitems!$B:$D,3,FALSE))</f>
        <v>酉鸡神佑+2</v>
      </c>
      <c r="N116" t="str">
        <f>IF( ISNA(VLOOKUP($C116*10&amp;N$1,groupitems!$B:$D,3,FALSE)),"", VLOOKUP($C116*10&amp;N$1,groupitems!$B:$D,3,FALSE))</f>
        <v>戌狗神佑+2</v>
      </c>
      <c r="O116" t="str">
        <f>IF( ISNA(VLOOKUP($C116*10&amp;O$1,groupitems!$B:$D,3,FALSE)),"", VLOOKUP($C116*10&amp;O$1,groupitems!$B:$D,3,FALSE))</f>
        <v>亥猪神佑+2</v>
      </c>
      <c r="P116" t="str">
        <f>IF( ISNA(VLOOKUP($C116*10&amp;P$1,groupitems!$B:$D,3,FALSE)),"", VLOOKUP($C116*10&amp;P$1,groupitems!$B:$D,3,FALSE))</f>
        <v/>
      </c>
      <c r="Q116" t="str">
        <f>IF( ISNA(VLOOKUP($C116*10&amp;Q$1,groupitems!$B:$D,3,FALSE)),"", VLOOKUP($C116*10&amp;Q$1,groupitems!$B:$D,3,FALSE))</f>
        <v/>
      </c>
      <c r="R116" t="str">
        <f>IF( ISNA(VLOOKUP($C116*10&amp;R$1,groupitems!$B:$D,3,FALSE)),"", VLOOKUP($C116*10&amp;R$1,groupitems!$B:$D,3,FALSE))</f>
        <v/>
      </c>
      <c r="S116" t="str">
        <f>IF( ISNA(VLOOKUP($C116*10&amp;S$1,groupitems!$B:$D,3,FALSE)),"", VLOOKUP($C116*10&amp;S$1,groupitems!$B:$D,3,FALSE))</f>
        <v/>
      </c>
      <c r="T116">
        <v>0</v>
      </c>
      <c r="U116">
        <f>groupAttr!C116</f>
        <v>9</v>
      </c>
      <c r="V116">
        <f t="shared" si="16"/>
        <v>12</v>
      </c>
      <c r="W116" t="str">
        <f>groupAttr!B116</f>
        <v>神佑</v>
      </c>
      <c r="X116" t="str">
        <f t="shared" si="12"/>
        <v>子鼠神佑+2|丑牛神佑+2|寅虎神佑+2|卯兔神佑+2|辰龙神佑+2|巳蛇神佑+2|午马神佑+2|未羊神佑+2|申猴神佑+2|酉鸡神佑+2|戌狗神佑+2|亥猪神佑+2|</v>
      </c>
      <c r="Y116" t="str">
        <f t="shared" si="13"/>
        <v>151/子鼠神佑+2|151/丑牛神佑+2|151/寅虎神佑+2|151/卯兔神佑+2|151/辰龙神佑+2|151/巳蛇神佑+2|151/午马神佑+2|151/未羊神佑+2|151/申猴神佑+2|151/酉鸡神佑+2|151/戌狗神佑+2|151/亥猪神佑+2|</v>
      </c>
      <c r="Z116" t="str">
        <f t="shared" si="14"/>
        <v>子鼠神佑+2|丑牛神佑+2|寅虎神佑+2|卯兔神佑+2|辰龙神佑+2|巳蛇神佑+2|午马神佑+2|未羊神佑+2|申猴神佑+2|酉鸡神佑+2|戌狗神佑+2|亥猪神佑+2</v>
      </c>
      <c r="AA116" t="str">
        <f t="shared" si="15"/>
        <v>151/子鼠神佑+2|151/丑牛神佑+2|151/寅虎神佑+2|151/卯兔神佑+2|151/辰龙神佑+2|151/巳蛇神佑+2|151/午马神佑+2|151/未羊神佑+2|151/申猴神佑+2|151/酉鸡神佑+2|151/戌狗神佑+2|151/亥猪神佑+2</v>
      </c>
      <c r="AB116" t="str">
        <f xml:space="preserve"> CONCATENATE( " ",groupAttr!AS116,"|",groupAttr!AX116,"|",groupAttr!AV116,"|",groupAttr!BC116,"|",groupAttr!BB116,"|",groupAttr!BA116,"|",groupAttr!AW116,"|","0","|",groupAttr!AQ116,"|",groupAttr!AT116,"|",groupAttr!AU116,"|",groupAttr!BD116,"|",groupAttr!AY116,"|","0","|",groupAttr!BE116,"|",groupAttr!BJ116,"|",groupAttr!BF116,"|",groupAttr!BG116,"|",groupAttr!BH116,"|",groupAttr!BI116,"|",groupAttr!BK116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16" t="str">
        <f>groupAttr!D116&amp;"|" &amp;groupAttr!E116&amp;"|" &amp;groupAttr!H116&amp;"|" &amp;groupAttr!J116&amp;"|" &amp;groupAttr!L116&amp;"|" &amp;groupAttr!N116&amp;"|" &amp;groupAttr!P116&amp;"|" &amp;groupAttr!R116&amp;"|" &amp;groupAttr!S116&amp;"|" &amp;groupAttr!T116&amp;"|" &amp;groupAttr!U116&amp;"|" &amp;groupAttr!V116&amp;"|" &amp;groupAttr!F116&amp;"|" &amp;groupAttr!G116&amp;"|" &amp;groupAttr!I116&amp;"|" &amp;groupAttr!K116&amp;"|" &amp;groupAttr!M116&amp;"|" &amp;groupAttr!O116&amp;"|" &amp;groupAttr!Q116&amp;"|0|0|0|0|0|0|0|0|0|0|0|0|0|0|0|0|0|0|0|0|0"</f>
        <v>0|0|8|8|0|0|0|0|0|0|0|0|0|0|8|8|0|0|0|0|0|0|0|0|0|0|0|0|0|0|0|0|0|0|0|0|0|0|0|0</v>
      </c>
      <c r="AD116" t="str">
        <f>groupAttr!W116&amp;"|" &amp;groupAttr!X116&amp;"|" &amp;groupAttr!AA116&amp;"|" &amp;groupAttr!AC116&amp;"|" &amp;groupAttr!AE116&amp;"|" &amp;groupAttr!AG116&amp;"|" &amp;groupAttr!AI116&amp;"|" &amp;groupAttr!AK116&amp;"|" &amp;groupAttr!AL116&amp;"|" &amp;groupAttr!AM116&amp;"|" &amp;groupAttr!AN116&amp;"|" &amp;groupAttr!AO116&amp;"|" &amp;groupAttr!Y116&amp;"|" &amp;groupAttr!Z116&amp;"|" &amp;groupAttr!AB116&amp;"|" &amp;groupAttr!AD116&amp;"|" &amp;groupAttr!AF116&amp;"|" &amp;groupAttr!AH116&amp;"|" &amp;groupAttr!AJ116&amp;"|" &amp;(groupAttr!AP116 + 100)&amp;"|0|0|0|0|0|0|0|0|0|0|0|0|0|0|0|0|0|0|0|0|0"</f>
        <v>800|800|0|0|0|0|0|0|0|0|0|0|0|0|0|0|0|0|0|100|0|0|0|0|0|0|0|0|0|0|0|0|0|0|0|0|0|0|0|0|0</v>
      </c>
    </row>
    <row r="117" spans="1:30" x14ac:dyDescent="0.2">
      <c r="A117" t="str">
        <f t="shared" si="6"/>
        <v>116 12 神佑 子鼠神佑+2|丑牛神佑+2|寅虎神佑+2|卯兔神佑+2|辰龙神佑+2|巳蛇神佑+2|午马神佑+2|未羊神佑+2|申猴神佑+2|酉鸡神佑+2|戌狗神佑+2|亥猪神佑+2  0|0|0|0|0|0|0|0|0|0|0|0|0|0|0|0|0|0|0|0|0|0|0|0|0|0|0|0|0|0|0|0|0|0|0|0|0|0|0|0 0|0|0|0|8|8|8|0|0|0|0|0|0|0|0|0|8|8|8|0|0|0|0|0|0|0|0|0|0|0|0|0|0|0|0|0|0|0|0|0 0|0|0|0|35|35|35|0|0|0|0|0|0|0|0|0|35|35|35|100|0|0|0|0|0|0|0|0|0|0|0|0|0|0|0|0|0|0|0|0|0</v>
      </c>
      <c r="B117">
        <v>116</v>
      </c>
      <c r="C117">
        <f>groupAttr!A117</f>
        <v>164</v>
      </c>
      <c r="D117" t="str">
        <f>IF( ISNA(VLOOKUP($C117*10&amp;D$1,groupitems!$B:$D,3,FALSE)),"", VLOOKUP($C117*10&amp;D$1,groupitems!$B:$D,3,FALSE))</f>
        <v>子鼠神佑+2</v>
      </c>
      <c r="E117" t="str">
        <f>IF( ISNA(VLOOKUP($C117*10&amp;E$1,groupitems!$B:$D,3,FALSE)),"", VLOOKUP($C117*10&amp;E$1,groupitems!$B:$D,3,FALSE))</f>
        <v>丑牛神佑+2</v>
      </c>
      <c r="F117" t="str">
        <f>IF( ISNA(VLOOKUP($C117*10&amp;F$1,groupitems!$B:$D,3,FALSE)),"", VLOOKUP($C117*10&amp;F$1,groupitems!$B:$D,3,FALSE))</f>
        <v>寅虎神佑+2</v>
      </c>
      <c r="G117" t="str">
        <f>IF( ISNA(VLOOKUP($C117*10&amp;G$1,groupitems!$B:$D,3,FALSE)),"", VLOOKUP($C117*10&amp;G$1,groupitems!$B:$D,3,FALSE))</f>
        <v>卯兔神佑+2</v>
      </c>
      <c r="H117" t="str">
        <f>IF( ISNA(VLOOKUP($C117*10&amp;H$1,groupitems!$B:$D,3,FALSE)),"", VLOOKUP($C117*10&amp;H$1,groupitems!$B:$D,3,FALSE))</f>
        <v>辰龙神佑+2</v>
      </c>
      <c r="I117" t="str">
        <f>IF( ISNA(VLOOKUP($C117*10&amp;I$1,groupitems!$B:$D,3,FALSE)),"", VLOOKUP($C117*10&amp;I$1,groupitems!$B:$D,3,FALSE))</f>
        <v>巳蛇神佑+2</v>
      </c>
      <c r="J117" t="str">
        <f>IF( ISNA(VLOOKUP($C117*10&amp;J$1,groupitems!$B:$D,3,FALSE)),"", VLOOKUP($C117*10&amp;J$1,groupitems!$B:$D,3,FALSE))</f>
        <v>午马神佑+2</v>
      </c>
      <c r="K117" t="str">
        <f>IF( ISNA(VLOOKUP($C117*10&amp;K$1,groupitems!$B:$D,3,FALSE)),"", VLOOKUP($C117*10&amp;K$1,groupitems!$B:$D,3,FALSE))</f>
        <v>未羊神佑+2</v>
      </c>
      <c r="L117" t="str">
        <f>IF( ISNA(VLOOKUP($C117*10&amp;L$1,groupitems!$B:$D,3,FALSE)),"", VLOOKUP($C117*10&amp;L$1,groupitems!$B:$D,3,FALSE))</f>
        <v>申猴神佑+2</v>
      </c>
      <c r="M117" t="str">
        <f>IF( ISNA(VLOOKUP($C117*10&amp;M$1,groupitems!$B:$D,3,FALSE)),"", VLOOKUP($C117*10&amp;M$1,groupitems!$B:$D,3,FALSE))</f>
        <v>酉鸡神佑+2</v>
      </c>
      <c r="N117" t="str">
        <f>IF( ISNA(VLOOKUP($C117*10&amp;N$1,groupitems!$B:$D,3,FALSE)),"", VLOOKUP($C117*10&amp;N$1,groupitems!$B:$D,3,FALSE))</f>
        <v>戌狗神佑+2</v>
      </c>
      <c r="O117" t="str">
        <f>IF( ISNA(VLOOKUP($C117*10&amp;O$1,groupitems!$B:$D,3,FALSE)),"", VLOOKUP($C117*10&amp;O$1,groupitems!$B:$D,3,FALSE))</f>
        <v>亥猪神佑+2</v>
      </c>
      <c r="P117" t="str">
        <f>IF( ISNA(VLOOKUP($C117*10&amp;P$1,groupitems!$B:$D,3,FALSE)),"", VLOOKUP($C117*10&amp;P$1,groupitems!$B:$D,3,FALSE))</f>
        <v/>
      </c>
      <c r="Q117" t="str">
        <f>IF( ISNA(VLOOKUP($C117*10&amp;Q$1,groupitems!$B:$D,3,FALSE)),"", VLOOKUP($C117*10&amp;Q$1,groupitems!$B:$D,3,FALSE))</f>
        <v/>
      </c>
      <c r="R117" t="str">
        <f>IF( ISNA(VLOOKUP($C117*10&amp;R$1,groupitems!$B:$D,3,FALSE)),"", VLOOKUP($C117*10&amp;R$1,groupitems!$B:$D,3,FALSE))</f>
        <v/>
      </c>
      <c r="S117" t="str">
        <f>IF( ISNA(VLOOKUP($C117*10&amp;S$1,groupitems!$B:$D,3,FALSE)),"", VLOOKUP($C117*10&amp;S$1,groupitems!$B:$D,3,FALSE))</f>
        <v/>
      </c>
      <c r="T117">
        <v>0</v>
      </c>
      <c r="U117">
        <f>groupAttr!C117</f>
        <v>12</v>
      </c>
      <c r="V117">
        <f t="shared" si="16"/>
        <v>12</v>
      </c>
      <c r="W117" t="str">
        <f>groupAttr!B117</f>
        <v>神佑</v>
      </c>
      <c r="X117" t="str">
        <f t="shared" si="12"/>
        <v>子鼠神佑+2|丑牛神佑+2|寅虎神佑+2|卯兔神佑+2|辰龙神佑+2|巳蛇神佑+2|午马神佑+2|未羊神佑+2|申猴神佑+2|酉鸡神佑+2|戌狗神佑+2|亥猪神佑+2|</v>
      </c>
      <c r="Y117" t="str">
        <f t="shared" si="13"/>
        <v>151/子鼠神佑+2|151/丑牛神佑+2|151/寅虎神佑+2|151/卯兔神佑+2|151/辰龙神佑+2|151/巳蛇神佑+2|151/午马神佑+2|151/未羊神佑+2|151/申猴神佑+2|151/酉鸡神佑+2|151/戌狗神佑+2|151/亥猪神佑+2|</v>
      </c>
      <c r="Z117" t="str">
        <f t="shared" si="14"/>
        <v>子鼠神佑+2|丑牛神佑+2|寅虎神佑+2|卯兔神佑+2|辰龙神佑+2|巳蛇神佑+2|午马神佑+2|未羊神佑+2|申猴神佑+2|酉鸡神佑+2|戌狗神佑+2|亥猪神佑+2</v>
      </c>
      <c r="AA117" t="str">
        <f t="shared" si="15"/>
        <v>151/子鼠神佑+2|151/丑牛神佑+2|151/寅虎神佑+2|151/卯兔神佑+2|151/辰龙神佑+2|151/巳蛇神佑+2|151/午马神佑+2|151/未羊神佑+2|151/申猴神佑+2|151/酉鸡神佑+2|151/戌狗神佑+2|151/亥猪神佑+2</v>
      </c>
      <c r="AB117" t="str">
        <f xml:space="preserve"> CONCATENATE( " ",groupAttr!AS117,"|",groupAttr!AX117,"|",groupAttr!AV117,"|",groupAttr!BC117,"|",groupAttr!BB117,"|",groupAttr!BA117,"|",groupAttr!AW117,"|","0","|",groupAttr!AQ117,"|",groupAttr!AT117,"|",groupAttr!AU117,"|",groupAttr!BD117,"|",groupAttr!AY117,"|","0","|",groupAttr!BE117,"|",groupAttr!BJ117,"|",groupAttr!BF117,"|",groupAttr!BG117,"|",groupAttr!BH117,"|",groupAttr!BI117,"|",groupAttr!BK117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17" t="str">
        <f>groupAttr!D117&amp;"|" &amp;groupAttr!E117&amp;"|" &amp;groupAttr!H117&amp;"|" &amp;groupAttr!J117&amp;"|" &amp;groupAttr!L117&amp;"|" &amp;groupAttr!N117&amp;"|" &amp;groupAttr!P117&amp;"|" &amp;groupAttr!R117&amp;"|" &amp;groupAttr!S117&amp;"|" &amp;groupAttr!T117&amp;"|" &amp;groupAttr!U117&amp;"|" &amp;groupAttr!V117&amp;"|" &amp;groupAttr!F117&amp;"|" &amp;groupAttr!G117&amp;"|" &amp;groupAttr!I117&amp;"|" &amp;groupAttr!K117&amp;"|" &amp;groupAttr!M117&amp;"|" &amp;groupAttr!O117&amp;"|" &amp;groupAttr!Q117&amp;"|0|0|0|0|0|0|0|0|0|0|0|0|0|0|0|0|0|0|0|0|0"</f>
        <v>0|0|0|0|8|8|8|0|0|0|0|0|0|0|0|0|8|8|8|0|0|0|0|0|0|0|0|0|0|0|0|0|0|0|0|0|0|0|0|0</v>
      </c>
      <c r="AD117" t="str">
        <f>groupAttr!W117&amp;"|" &amp;groupAttr!X117&amp;"|" &amp;groupAttr!AA117&amp;"|" &amp;groupAttr!AC117&amp;"|" &amp;groupAttr!AE117&amp;"|" &amp;groupAttr!AG117&amp;"|" &amp;groupAttr!AI117&amp;"|" &amp;groupAttr!AK117&amp;"|" &amp;groupAttr!AL117&amp;"|" &amp;groupAttr!AM117&amp;"|" &amp;groupAttr!AN117&amp;"|" &amp;groupAttr!AO117&amp;"|" &amp;groupAttr!Y117&amp;"|" &amp;groupAttr!Z117&amp;"|" &amp;groupAttr!AB117&amp;"|" &amp;groupAttr!AD117&amp;"|" &amp;groupAttr!AF117&amp;"|" &amp;groupAttr!AH117&amp;"|" &amp;groupAttr!AJ117&amp;"|" &amp;(groupAttr!AP117 + 100)&amp;"|0|0|0|0|0|0|0|0|0|0|0|0|0|0|0|0|0|0|0|0|0"</f>
        <v>0|0|0|0|35|35|35|0|0|0|0|0|0|0|0|0|35|35|35|100|0|0|0|0|0|0|0|0|0|0|0|0|0|0|0|0|0|0|0|0|0</v>
      </c>
    </row>
    <row r="118" spans="1:30" x14ac:dyDescent="0.2">
      <c r="A118" t="str">
        <f t="shared" si="6"/>
        <v>117 4 神佑 子鼠神佑+3|丑牛神佑+3|寅虎神佑+3|卯兔神佑+3|辰龙神佑+3|巳蛇神佑+3|午马神佑+3|未羊神佑+3|申猴神佑+3|酉鸡神佑+3|戌狗神佑+3|亥猪神佑+3  0|0|0|0|0|0|0|0|0|0|0|0|0|0|0|0|0|0|0|0|0|0|0|0|0|0|0|0|0|0|0|0|0|0|0|0|0|0|0|0 0|0|0|0|0|0|0|0|0|0|0|0|0|0|0|0|0|0|0|0|0|0|0|0|0|0|0|0|0|0|0|0|0|0|0|0|0|0|0|0 600|600|0|0|0|0|0|0|0|0|0|0|0|0|0|0|0|0|0|100|0|0|0|0|0|0|0|0|0|0|0|0|0|0|0|0|0|0|0|0|0</v>
      </c>
      <c r="B118">
        <v>117</v>
      </c>
      <c r="C118">
        <f>groupAttr!A118</f>
        <v>165</v>
      </c>
      <c r="D118" t="str">
        <f>IF( ISNA(VLOOKUP($C118*10&amp;D$1,groupitems!$B:$D,3,FALSE)),"", VLOOKUP($C118*10&amp;D$1,groupitems!$B:$D,3,FALSE))</f>
        <v>子鼠神佑+3</v>
      </c>
      <c r="E118" t="str">
        <f>IF( ISNA(VLOOKUP($C118*10&amp;E$1,groupitems!$B:$D,3,FALSE)),"", VLOOKUP($C118*10&amp;E$1,groupitems!$B:$D,3,FALSE))</f>
        <v>丑牛神佑+3</v>
      </c>
      <c r="F118" t="str">
        <f>IF( ISNA(VLOOKUP($C118*10&amp;F$1,groupitems!$B:$D,3,FALSE)),"", VLOOKUP($C118*10&amp;F$1,groupitems!$B:$D,3,FALSE))</f>
        <v>寅虎神佑+3</v>
      </c>
      <c r="G118" t="str">
        <f>IF( ISNA(VLOOKUP($C118*10&amp;G$1,groupitems!$B:$D,3,FALSE)),"", VLOOKUP($C118*10&amp;G$1,groupitems!$B:$D,3,FALSE))</f>
        <v>卯兔神佑+3</v>
      </c>
      <c r="H118" t="str">
        <f>IF( ISNA(VLOOKUP($C118*10&amp;H$1,groupitems!$B:$D,3,FALSE)),"", VLOOKUP($C118*10&amp;H$1,groupitems!$B:$D,3,FALSE))</f>
        <v>辰龙神佑+3</v>
      </c>
      <c r="I118" t="str">
        <f>IF( ISNA(VLOOKUP($C118*10&amp;I$1,groupitems!$B:$D,3,FALSE)),"", VLOOKUP($C118*10&amp;I$1,groupitems!$B:$D,3,FALSE))</f>
        <v>巳蛇神佑+3</v>
      </c>
      <c r="J118" t="str">
        <f>IF( ISNA(VLOOKUP($C118*10&amp;J$1,groupitems!$B:$D,3,FALSE)),"", VLOOKUP($C118*10&amp;J$1,groupitems!$B:$D,3,FALSE))</f>
        <v>午马神佑+3</v>
      </c>
      <c r="K118" t="str">
        <f>IF( ISNA(VLOOKUP($C118*10&amp;K$1,groupitems!$B:$D,3,FALSE)),"", VLOOKUP($C118*10&amp;K$1,groupitems!$B:$D,3,FALSE))</f>
        <v>未羊神佑+3</v>
      </c>
      <c r="L118" t="str">
        <f>IF( ISNA(VLOOKUP($C118*10&amp;L$1,groupitems!$B:$D,3,FALSE)),"", VLOOKUP($C118*10&amp;L$1,groupitems!$B:$D,3,FALSE))</f>
        <v>申猴神佑+3</v>
      </c>
      <c r="M118" t="str">
        <f>IF( ISNA(VLOOKUP($C118*10&amp;M$1,groupitems!$B:$D,3,FALSE)),"", VLOOKUP($C118*10&amp;M$1,groupitems!$B:$D,3,FALSE))</f>
        <v>酉鸡神佑+3</v>
      </c>
      <c r="N118" t="str">
        <f>IF( ISNA(VLOOKUP($C118*10&amp;N$1,groupitems!$B:$D,3,FALSE)),"", VLOOKUP($C118*10&amp;N$1,groupitems!$B:$D,3,FALSE))</f>
        <v>戌狗神佑+3</v>
      </c>
      <c r="O118" t="str">
        <f>IF( ISNA(VLOOKUP($C118*10&amp;O$1,groupitems!$B:$D,3,FALSE)),"", VLOOKUP($C118*10&amp;O$1,groupitems!$B:$D,3,FALSE))</f>
        <v>亥猪神佑+3</v>
      </c>
      <c r="P118" t="str">
        <f>IF( ISNA(VLOOKUP($C118*10&amp;P$1,groupitems!$B:$D,3,FALSE)),"", VLOOKUP($C118*10&amp;P$1,groupitems!$B:$D,3,FALSE))</f>
        <v/>
      </c>
      <c r="Q118" t="str">
        <f>IF( ISNA(VLOOKUP($C118*10&amp;Q$1,groupitems!$B:$D,3,FALSE)),"", VLOOKUP($C118*10&amp;Q$1,groupitems!$B:$D,3,FALSE))</f>
        <v/>
      </c>
      <c r="R118" t="str">
        <f>IF( ISNA(VLOOKUP($C118*10&amp;R$1,groupitems!$B:$D,3,FALSE)),"", VLOOKUP($C118*10&amp;R$1,groupitems!$B:$D,3,FALSE))</f>
        <v/>
      </c>
      <c r="S118" t="str">
        <f>IF( ISNA(VLOOKUP($C118*10&amp;S$1,groupitems!$B:$D,3,FALSE)),"", VLOOKUP($C118*10&amp;S$1,groupitems!$B:$D,3,FALSE))</f>
        <v/>
      </c>
      <c r="T118">
        <v>0</v>
      </c>
      <c r="U118">
        <f>groupAttr!C118</f>
        <v>4</v>
      </c>
      <c r="V118">
        <f t="shared" si="16"/>
        <v>12</v>
      </c>
      <c r="W118" t="str">
        <f>groupAttr!B118</f>
        <v>神佑</v>
      </c>
      <c r="X118" t="str">
        <f t="shared" si="12"/>
        <v>子鼠神佑+3|丑牛神佑+3|寅虎神佑+3|卯兔神佑+3|辰龙神佑+3|巳蛇神佑+3|午马神佑+3|未羊神佑+3|申猴神佑+3|酉鸡神佑+3|戌狗神佑+3|亥猪神佑+3|</v>
      </c>
      <c r="Y118" t="str">
        <f t="shared" si="13"/>
        <v>151/子鼠神佑+3|151/丑牛神佑+3|151/寅虎神佑+3|151/卯兔神佑+3|151/辰龙神佑+3|151/巳蛇神佑+3|151/午马神佑+3|151/未羊神佑+3|151/申猴神佑+3|151/酉鸡神佑+3|151/戌狗神佑+3|151/亥猪神佑+3|</v>
      </c>
      <c r="Z118" t="str">
        <f t="shared" si="14"/>
        <v>子鼠神佑+3|丑牛神佑+3|寅虎神佑+3|卯兔神佑+3|辰龙神佑+3|巳蛇神佑+3|午马神佑+3|未羊神佑+3|申猴神佑+3|酉鸡神佑+3|戌狗神佑+3|亥猪神佑+3</v>
      </c>
      <c r="AA118" t="str">
        <f t="shared" si="15"/>
        <v>151/子鼠神佑+3|151/丑牛神佑+3|151/寅虎神佑+3|151/卯兔神佑+3|151/辰龙神佑+3|151/巳蛇神佑+3|151/午马神佑+3|151/未羊神佑+3|151/申猴神佑+3|151/酉鸡神佑+3|151/戌狗神佑+3|151/亥猪神佑+3</v>
      </c>
      <c r="AB118" t="str">
        <f xml:space="preserve"> CONCATENATE( " ",groupAttr!AS118,"|",groupAttr!AX118,"|",groupAttr!AV118,"|",groupAttr!BC118,"|",groupAttr!BB118,"|",groupAttr!BA118,"|",groupAttr!AW118,"|","0","|",groupAttr!AQ118,"|",groupAttr!AT118,"|",groupAttr!AU118,"|",groupAttr!BD118,"|",groupAttr!AY118,"|","0","|",groupAttr!BE118,"|",groupAttr!BJ118,"|",groupAttr!BF118,"|",groupAttr!BG118,"|",groupAttr!BH118,"|",groupAttr!BI118,"|",groupAttr!BK118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18" t="str">
        <f>groupAttr!D118&amp;"|" &amp;groupAttr!E118&amp;"|" &amp;groupAttr!H118&amp;"|" &amp;groupAttr!J118&amp;"|" &amp;groupAttr!L118&amp;"|" &amp;groupAttr!N118&amp;"|" &amp;groupAttr!P118&amp;"|" &amp;groupAttr!R118&amp;"|" &amp;groupAttr!S118&amp;"|" &amp;groupAttr!T118&amp;"|" &amp;groupAttr!U118&amp;"|" &amp;groupAttr!V118&amp;"|" &amp;groupAttr!F118&amp;"|" &amp;groupAttr!G118&amp;"|" &amp;groupAttr!I118&amp;"|" &amp;groupAttr!K118&amp;"|" &amp;groupAttr!M118&amp;"|" &amp;groupAttr!O118&amp;"|" &amp;groupAttr!Q118&amp;"|0|0|0|0|0|0|0|0|0|0|0|0|0|0|0|0|0|0|0|0|0"</f>
        <v>0|0|0|0|0|0|0|0|0|0|0|0|0|0|0|0|0|0|0|0|0|0|0|0|0|0|0|0|0|0|0|0|0|0|0|0|0|0|0|0</v>
      </c>
      <c r="AD118" t="str">
        <f>groupAttr!W118&amp;"|" &amp;groupAttr!X118&amp;"|" &amp;groupAttr!AA118&amp;"|" &amp;groupAttr!AC118&amp;"|" &amp;groupAttr!AE118&amp;"|" &amp;groupAttr!AG118&amp;"|" &amp;groupAttr!AI118&amp;"|" &amp;groupAttr!AK118&amp;"|" &amp;groupAttr!AL118&amp;"|" &amp;groupAttr!AM118&amp;"|" &amp;groupAttr!AN118&amp;"|" &amp;groupAttr!AO118&amp;"|" &amp;groupAttr!Y118&amp;"|" &amp;groupAttr!Z118&amp;"|" &amp;groupAttr!AB118&amp;"|" &amp;groupAttr!AD118&amp;"|" &amp;groupAttr!AF118&amp;"|" &amp;groupAttr!AH118&amp;"|" &amp;groupAttr!AJ118&amp;"|" &amp;(groupAttr!AP118 + 100)&amp;"|0|0|0|0|0|0|0|0|0|0|0|0|0|0|0|0|0|0|0|0|0"</f>
        <v>600|600|0|0|0|0|0|0|0|0|0|0|0|0|0|0|0|0|0|100|0|0|0|0|0|0|0|0|0|0|0|0|0|0|0|0|0|0|0|0|0</v>
      </c>
    </row>
    <row r="119" spans="1:30" x14ac:dyDescent="0.2">
      <c r="A119" t="str">
        <f t="shared" si="6"/>
        <v>118 9 神佑 子鼠神佑+3|丑牛神佑+3|寅虎神佑+3|卯兔神佑+3|辰龙神佑+3|巳蛇神佑+3|午马神佑+3|未羊神佑+3|申猴神佑+3|酉鸡神佑+3|戌狗神佑+3|亥猪神佑+3  0|0|0|0|0|0|0|0|0|0|0|0|0|0|0|0|0|0|0|0|0|0|0|0|0|0|0|0|0|0|0|0|0|0|0|0|0|0|0|0 0|0|0|0|5|5|5|0|0|0|0|0|0|0|0|0|5|5|5|0|0|0|0|0|0|0|0|0|0|0|0|0|0|0|0|0|0|0|0|0 0|0|0|0|25|25|25|0|0|0|0|0|0|0|0|0|25|25|25|100|0|0|0|0|0|0|0|0|0|0|0|0|0|0|0|0|0|0|0|0|0</v>
      </c>
      <c r="B119">
        <v>118</v>
      </c>
      <c r="C119">
        <f>groupAttr!A119</f>
        <v>165</v>
      </c>
      <c r="D119" t="str">
        <f>IF( ISNA(VLOOKUP($C119*10&amp;D$1,groupitems!$B:$D,3,FALSE)),"", VLOOKUP($C119*10&amp;D$1,groupitems!$B:$D,3,FALSE))</f>
        <v>子鼠神佑+3</v>
      </c>
      <c r="E119" t="str">
        <f>IF( ISNA(VLOOKUP($C119*10&amp;E$1,groupitems!$B:$D,3,FALSE)),"", VLOOKUP($C119*10&amp;E$1,groupitems!$B:$D,3,FALSE))</f>
        <v>丑牛神佑+3</v>
      </c>
      <c r="F119" t="str">
        <f>IF( ISNA(VLOOKUP($C119*10&amp;F$1,groupitems!$B:$D,3,FALSE)),"", VLOOKUP($C119*10&amp;F$1,groupitems!$B:$D,3,FALSE))</f>
        <v>寅虎神佑+3</v>
      </c>
      <c r="G119" t="str">
        <f>IF( ISNA(VLOOKUP($C119*10&amp;G$1,groupitems!$B:$D,3,FALSE)),"", VLOOKUP($C119*10&amp;G$1,groupitems!$B:$D,3,FALSE))</f>
        <v>卯兔神佑+3</v>
      </c>
      <c r="H119" t="str">
        <f>IF( ISNA(VLOOKUP($C119*10&amp;H$1,groupitems!$B:$D,3,FALSE)),"", VLOOKUP($C119*10&amp;H$1,groupitems!$B:$D,3,FALSE))</f>
        <v>辰龙神佑+3</v>
      </c>
      <c r="I119" t="str">
        <f>IF( ISNA(VLOOKUP($C119*10&amp;I$1,groupitems!$B:$D,3,FALSE)),"", VLOOKUP($C119*10&amp;I$1,groupitems!$B:$D,3,FALSE))</f>
        <v>巳蛇神佑+3</v>
      </c>
      <c r="J119" t="str">
        <f>IF( ISNA(VLOOKUP($C119*10&amp;J$1,groupitems!$B:$D,3,FALSE)),"", VLOOKUP($C119*10&amp;J$1,groupitems!$B:$D,3,FALSE))</f>
        <v>午马神佑+3</v>
      </c>
      <c r="K119" t="str">
        <f>IF( ISNA(VLOOKUP($C119*10&amp;K$1,groupitems!$B:$D,3,FALSE)),"", VLOOKUP($C119*10&amp;K$1,groupitems!$B:$D,3,FALSE))</f>
        <v>未羊神佑+3</v>
      </c>
      <c r="L119" t="str">
        <f>IF( ISNA(VLOOKUP($C119*10&amp;L$1,groupitems!$B:$D,3,FALSE)),"", VLOOKUP($C119*10&amp;L$1,groupitems!$B:$D,3,FALSE))</f>
        <v>申猴神佑+3</v>
      </c>
      <c r="M119" t="str">
        <f>IF( ISNA(VLOOKUP($C119*10&amp;M$1,groupitems!$B:$D,3,FALSE)),"", VLOOKUP($C119*10&amp;M$1,groupitems!$B:$D,3,FALSE))</f>
        <v>酉鸡神佑+3</v>
      </c>
      <c r="N119" t="str">
        <f>IF( ISNA(VLOOKUP($C119*10&amp;N$1,groupitems!$B:$D,3,FALSE)),"", VLOOKUP($C119*10&amp;N$1,groupitems!$B:$D,3,FALSE))</f>
        <v>戌狗神佑+3</v>
      </c>
      <c r="O119" t="str">
        <f>IF( ISNA(VLOOKUP($C119*10&amp;O$1,groupitems!$B:$D,3,FALSE)),"", VLOOKUP($C119*10&amp;O$1,groupitems!$B:$D,3,FALSE))</f>
        <v>亥猪神佑+3</v>
      </c>
      <c r="P119" t="str">
        <f>IF( ISNA(VLOOKUP($C119*10&amp;P$1,groupitems!$B:$D,3,FALSE)),"", VLOOKUP($C119*10&amp;P$1,groupitems!$B:$D,3,FALSE))</f>
        <v/>
      </c>
      <c r="Q119" t="str">
        <f>IF( ISNA(VLOOKUP($C119*10&amp;Q$1,groupitems!$B:$D,3,FALSE)),"", VLOOKUP($C119*10&amp;Q$1,groupitems!$B:$D,3,FALSE))</f>
        <v/>
      </c>
      <c r="R119" t="str">
        <f>IF( ISNA(VLOOKUP($C119*10&amp;R$1,groupitems!$B:$D,3,FALSE)),"", VLOOKUP($C119*10&amp;R$1,groupitems!$B:$D,3,FALSE))</f>
        <v/>
      </c>
      <c r="S119" t="str">
        <f>IF( ISNA(VLOOKUP($C119*10&amp;S$1,groupitems!$B:$D,3,FALSE)),"", VLOOKUP($C119*10&amp;S$1,groupitems!$B:$D,3,FALSE))</f>
        <v/>
      </c>
      <c r="T119">
        <v>0</v>
      </c>
      <c r="U119">
        <f>groupAttr!C119</f>
        <v>9</v>
      </c>
      <c r="V119">
        <f t="shared" si="16"/>
        <v>12</v>
      </c>
      <c r="W119" t="str">
        <f>groupAttr!B119</f>
        <v>神佑</v>
      </c>
      <c r="X119" t="str">
        <f t="shared" si="12"/>
        <v>子鼠神佑+3|丑牛神佑+3|寅虎神佑+3|卯兔神佑+3|辰龙神佑+3|巳蛇神佑+3|午马神佑+3|未羊神佑+3|申猴神佑+3|酉鸡神佑+3|戌狗神佑+3|亥猪神佑+3|</v>
      </c>
      <c r="Y119" t="str">
        <f t="shared" si="13"/>
        <v>151/子鼠神佑+3|151/丑牛神佑+3|151/寅虎神佑+3|151/卯兔神佑+3|151/辰龙神佑+3|151/巳蛇神佑+3|151/午马神佑+3|151/未羊神佑+3|151/申猴神佑+3|151/酉鸡神佑+3|151/戌狗神佑+3|151/亥猪神佑+3|</v>
      </c>
      <c r="Z119" t="str">
        <f t="shared" si="14"/>
        <v>子鼠神佑+3|丑牛神佑+3|寅虎神佑+3|卯兔神佑+3|辰龙神佑+3|巳蛇神佑+3|午马神佑+3|未羊神佑+3|申猴神佑+3|酉鸡神佑+3|戌狗神佑+3|亥猪神佑+3</v>
      </c>
      <c r="AA119" t="str">
        <f t="shared" si="15"/>
        <v>151/子鼠神佑+3|151/丑牛神佑+3|151/寅虎神佑+3|151/卯兔神佑+3|151/辰龙神佑+3|151/巳蛇神佑+3|151/午马神佑+3|151/未羊神佑+3|151/申猴神佑+3|151/酉鸡神佑+3|151/戌狗神佑+3|151/亥猪神佑+3</v>
      </c>
      <c r="AB119" t="str">
        <f xml:space="preserve"> CONCATENATE( " ",groupAttr!AS119,"|",groupAttr!AX119,"|",groupAttr!AV119,"|",groupAttr!BC119,"|",groupAttr!BB119,"|",groupAttr!BA119,"|",groupAttr!AW119,"|","0","|",groupAttr!AQ119,"|",groupAttr!AT119,"|",groupAttr!AU119,"|",groupAttr!BD119,"|",groupAttr!AY119,"|","0","|",groupAttr!BE119,"|",groupAttr!BJ119,"|",groupAttr!BF119,"|",groupAttr!BG119,"|",groupAttr!BH119,"|",groupAttr!BI119,"|",groupAttr!BK119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19" t="str">
        <f>groupAttr!D119&amp;"|" &amp;groupAttr!E119&amp;"|" &amp;groupAttr!H119&amp;"|" &amp;groupAttr!J119&amp;"|" &amp;groupAttr!L119&amp;"|" &amp;groupAttr!N119&amp;"|" &amp;groupAttr!P119&amp;"|" &amp;groupAttr!R119&amp;"|" &amp;groupAttr!S119&amp;"|" &amp;groupAttr!T119&amp;"|" &amp;groupAttr!U119&amp;"|" &amp;groupAttr!V119&amp;"|" &amp;groupAttr!F119&amp;"|" &amp;groupAttr!G119&amp;"|" &amp;groupAttr!I119&amp;"|" &amp;groupAttr!K119&amp;"|" &amp;groupAttr!M119&amp;"|" &amp;groupAttr!O119&amp;"|" &amp;groupAttr!Q119&amp;"|0|0|0|0|0|0|0|0|0|0|0|0|0|0|0|0|0|0|0|0|0"</f>
        <v>0|0|0|0|5|5|5|0|0|0|0|0|0|0|0|0|5|5|5|0|0|0|0|0|0|0|0|0|0|0|0|0|0|0|0|0|0|0|0|0</v>
      </c>
      <c r="AD119" t="str">
        <f>groupAttr!W119&amp;"|" &amp;groupAttr!X119&amp;"|" &amp;groupAttr!AA119&amp;"|" &amp;groupAttr!AC119&amp;"|" &amp;groupAttr!AE119&amp;"|" &amp;groupAttr!AG119&amp;"|" &amp;groupAttr!AI119&amp;"|" &amp;groupAttr!AK119&amp;"|" &amp;groupAttr!AL119&amp;"|" &amp;groupAttr!AM119&amp;"|" &amp;groupAttr!AN119&amp;"|" &amp;groupAttr!AO119&amp;"|" &amp;groupAttr!Y119&amp;"|" &amp;groupAttr!Z119&amp;"|" &amp;groupAttr!AB119&amp;"|" &amp;groupAttr!AD119&amp;"|" &amp;groupAttr!AF119&amp;"|" &amp;groupAttr!AH119&amp;"|" &amp;groupAttr!AJ119&amp;"|" &amp;(groupAttr!AP119 + 100)&amp;"|0|0|0|0|0|0|0|0|0|0|0|0|0|0|0|0|0|0|0|0|0"</f>
        <v>0|0|0|0|25|25|25|0|0|0|0|0|0|0|0|0|25|25|25|100|0|0|0|0|0|0|0|0|0|0|0|0|0|0|0|0|0|0|0|0|0</v>
      </c>
    </row>
    <row r="120" spans="1:30" x14ac:dyDescent="0.2">
      <c r="A120" t="str">
        <f t="shared" si="6"/>
        <v>119 12 神佑 子鼠神佑+3|丑牛神佑+3|寅虎神佑+3|卯兔神佑+3|辰龙神佑+3|巳蛇神佑+3|午马神佑+3|未羊神佑+3|申猴神佑+3|酉鸡神佑+3|戌狗神佑+3|亥猪神佑+3  0|0|0|0|0|0|0|0|0|0|0|0|0|0|0|0|0|0|0|0|0|0|0|0|0|0|0|0|0|0|0|0|0|0|0|0|0|0|0|0 15|15|0|0|0|0|0|0|0|0|0|0|0|0|0|0|0|0|0|0|0|0|0|0|0|0|0|0|0|0|0|0|0|0|0|0|0|0|0|0 0|0|0|0|55|55|55|0|0|0|0|0|0|0|0|0|55|55|55|100|0|0|0|0|0|0|0|0|0|0|0|0|0|0|0|0|0|0|0|0|0</v>
      </c>
      <c r="B120">
        <v>119</v>
      </c>
      <c r="C120">
        <f>groupAttr!A120</f>
        <v>165</v>
      </c>
      <c r="D120" t="str">
        <f>IF( ISNA(VLOOKUP($C120*10&amp;D$1,groupitems!$B:$D,3,FALSE)),"", VLOOKUP($C120*10&amp;D$1,groupitems!$B:$D,3,FALSE))</f>
        <v>子鼠神佑+3</v>
      </c>
      <c r="E120" t="str">
        <f>IF( ISNA(VLOOKUP($C120*10&amp;E$1,groupitems!$B:$D,3,FALSE)),"", VLOOKUP($C120*10&amp;E$1,groupitems!$B:$D,3,FALSE))</f>
        <v>丑牛神佑+3</v>
      </c>
      <c r="F120" t="str">
        <f>IF( ISNA(VLOOKUP($C120*10&amp;F$1,groupitems!$B:$D,3,FALSE)),"", VLOOKUP($C120*10&amp;F$1,groupitems!$B:$D,3,FALSE))</f>
        <v>寅虎神佑+3</v>
      </c>
      <c r="G120" t="str">
        <f>IF( ISNA(VLOOKUP($C120*10&amp;G$1,groupitems!$B:$D,3,FALSE)),"", VLOOKUP($C120*10&amp;G$1,groupitems!$B:$D,3,FALSE))</f>
        <v>卯兔神佑+3</v>
      </c>
      <c r="H120" t="str">
        <f>IF( ISNA(VLOOKUP($C120*10&amp;H$1,groupitems!$B:$D,3,FALSE)),"", VLOOKUP($C120*10&amp;H$1,groupitems!$B:$D,3,FALSE))</f>
        <v>辰龙神佑+3</v>
      </c>
      <c r="I120" t="str">
        <f>IF( ISNA(VLOOKUP($C120*10&amp;I$1,groupitems!$B:$D,3,FALSE)),"", VLOOKUP($C120*10&amp;I$1,groupitems!$B:$D,3,FALSE))</f>
        <v>巳蛇神佑+3</v>
      </c>
      <c r="J120" t="str">
        <f>IF( ISNA(VLOOKUP($C120*10&amp;J$1,groupitems!$B:$D,3,FALSE)),"", VLOOKUP($C120*10&amp;J$1,groupitems!$B:$D,3,FALSE))</f>
        <v>午马神佑+3</v>
      </c>
      <c r="K120" t="str">
        <f>IF( ISNA(VLOOKUP($C120*10&amp;K$1,groupitems!$B:$D,3,FALSE)),"", VLOOKUP($C120*10&amp;K$1,groupitems!$B:$D,3,FALSE))</f>
        <v>未羊神佑+3</v>
      </c>
      <c r="L120" t="str">
        <f>IF( ISNA(VLOOKUP($C120*10&amp;L$1,groupitems!$B:$D,3,FALSE)),"", VLOOKUP($C120*10&amp;L$1,groupitems!$B:$D,3,FALSE))</f>
        <v>申猴神佑+3</v>
      </c>
      <c r="M120" t="str">
        <f>IF( ISNA(VLOOKUP($C120*10&amp;M$1,groupitems!$B:$D,3,FALSE)),"", VLOOKUP($C120*10&amp;M$1,groupitems!$B:$D,3,FALSE))</f>
        <v>酉鸡神佑+3</v>
      </c>
      <c r="N120" t="str">
        <f>IF( ISNA(VLOOKUP($C120*10&amp;N$1,groupitems!$B:$D,3,FALSE)),"", VLOOKUP($C120*10&amp;N$1,groupitems!$B:$D,3,FALSE))</f>
        <v>戌狗神佑+3</v>
      </c>
      <c r="O120" t="str">
        <f>IF( ISNA(VLOOKUP($C120*10&amp;O$1,groupitems!$B:$D,3,FALSE)),"", VLOOKUP($C120*10&amp;O$1,groupitems!$B:$D,3,FALSE))</f>
        <v>亥猪神佑+3</v>
      </c>
      <c r="P120" t="str">
        <f>IF( ISNA(VLOOKUP($C120*10&amp;P$1,groupitems!$B:$D,3,FALSE)),"", VLOOKUP($C120*10&amp;P$1,groupitems!$B:$D,3,FALSE))</f>
        <v/>
      </c>
      <c r="Q120" t="str">
        <f>IF( ISNA(VLOOKUP($C120*10&amp;Q$1,groupitems!$B:$D,3,FALSE)),"", VLOOKUP($C120*10&amp;Q$1,groupitems!$B:$D,3,FALSE))</f>
        <v/>
      </c>
      <c r="R120" t="str">
        <f>IF( ISNA(VLOOKUP($C120*10&amp;R$1,groupitems!$B:$D,3,FALSE)),"", VLOOKUP($C120*10&amp;R$1,groupitems!$B:$D,3,FALSE))</f>
        <v/>
      </c>
      <c r="S120" t="str">
        <f>IF( ISNA(VLOOKUP($C120*10&amp;S$1,groupitems!$B:$D,3,FALSE)),"", VLOOKUP($C120*10&amp;S$1,groupitems!$B:$D,3,FALSE))</f>
        <v/>
      </c>
      <c r="T120">
        <v>0</v>
      </c>
      <c r="U120">
        <f>groupAttr!C120</f>
        <v>12</v>
      </c>
      <c r="V120">
        <f t="shared" si="16"/>
        <v>12</v>
      </c>
      <c r="W120" t="str">
        <f>groupAttr!B120</f>
        <v>神佑</v>
      </c>
      <c r="X120" t="str">
        <f t="shared" si="12"/>
        <v>子鼠神佑+3|丑牛神佑+3|寅虎神佑+3|卯兔神佑+3|辰龙神佑+3|巳蛇神佑+3|午马神佑+3|未羊神佑+3|申猴神佑+3|酉鸡神佑+3|戌狗神佑+3|亥猪神佑+3|</v>
      </c>
      <c r="Y120" t="str">
        <f t="shared" si="13"/>
        <v>151/子鼠神佑+3|151/丑牛神佑+3|151/寅虎神佑+3|151/卯兔神佑+3|151/辰龙神佑+3|151/巳蛇神佑+3|151/午马神佑+3|151/未羊神佑+3|151/申猴神佑+3|151/酉鸡神佑+3|151/戌狗神佑+3|151/亥猪神佑+3|</v>
      </c>
      <c r="Z120" t="str">
        <f t="shared" si="14"/>
        <v>子鼠神佑+3|丑牛神佑+3|寅虎神佑+3|卯兔神佑+3|辰龙神佑+3|巳蛇神佑+3|午马神佑+3|未羊神佑+3|申猴神佑+3|酉鸡神佑+3|戌狗神佑+3|亥猪神佑+3</v>
      </c>
      <c r="AA120" t="str">
        <f t="shared" si="15"/>
        <v>151/子鼠神佑+3|151/丑牛神佑+3|151/寅虎神佑+3|151/卯兔神佑+3|151/辰龙神佑+3|151/巳蛇神佑+3|151/午马神佑+3|151/未羊神佑+3|151/申猴神佑+3|151/酉鸡神佑+3|151/戌狗神佑+3|151/亥猪神佑+3</v>
      </c>
      <c r="AB120" t="str">
        <f xml:space="preserve"> CONCATENATE( " ",groupAttr!AS120,"|",groupAttr!AX120,"|",groupAttr!AV120,"|",groupAttr!BC120,"|",groupAttr!BB120,"|",groupAttr!BA120,"|",groupAttr!AW120,"|","0","|",groupAttr!AQ120,"|",groupAttr!AT120,"|",groupAttr!AU120,"|",groupAttr!BD120,"|",groupAttr!AY120,"|","0","|",groupAttr!BE120,"|",groupAttr!BJ120,"|",groupAttr!BF120,"|",groupAttr!BG120,"|",groupAttr!BH120,"|",groupAttr!BI120,"|",groupAttr!BK120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20" t="str">
        <f>groupAttr!D120&amp;"|" &amp;groupAttr!E120&amp;"|" &amp;groupAttr!H120&amp;"|" &amp;groupAttr!J120&amp;"|" &amp;groupAttr!L120&amp;"|" &amp;groupAttr!N120&amp;"|" &amp;groupAttr!P120&amp;"|" &amp;groupAttr!R120&amp;"|" &amp;groupAttr!S120&amp;"|" &amp;groupAttr!T120&amp;"|" &amp;groupAttr!U120&amp;"|" &amp;groupAttr!V120&amp;"|" &amp;groupAttr!F120&amp;"|" &amp;groupAttr!G120&amp;"|" &amp;groupAttr!I120&amp;"|" &amp;groupAttr!K120&amp;"|" &amp;groupAttr!M120&amp;"|" &amp;groupAttr!O120&amp;"|" &amp;groupAttr!Q120&amp;"|0|0|0|0|0|0|0|0|0|0|0|0|0|0|0|0|0|0|0|0|0"</f>
        <v>15|15|0|0|0|0|0|0|0|0|0|0|0|0|0|0|0|0|0|0|0|0|0|0|0|0|0|0|0|0|0|0|0|0|0|0|0|0|0|0</v>
      </c>
      <c r="AD120" t="str">
        <f>groupAttr!W120&amp;"|" &amp;groupAttr!X120&amp;"|" &amp;groupAttr!AA120&amp;"|" &amp;groupAttr!AC120&amp;"|" &amp;groupAttr!AE120&amp;"|" &amp;groupAttr!AG120&amp;"|" &amp;groupAttr!AI120&amp;"|" &amp;groupAttr!AK120&amp;"|" &amp;groupAttr!AL120&amp;"|" &amp;groupAttr!AM120&amp;"|" &amp;groupAttr!AN120&amp;"|" &amp;groupAttr!AO120&amp;"|" &amp;groupAttr!Y120&amp;"|" &amp;groupAttr!Z120&amp;"|" &amp;groupAttr!AB120&amp;"|" &amp;groupAttr!AD120&amp;"|" &amp;groupAttr!AF120&amp;"|" &amp;groupAttr!AH120&amp;"|" &amp;groupAttr!AJ120&amp;"|" &amp;(groupAttr!AP120 + 100)&amp;"|0|0|0|0|0|0|0|0|0|0|0|0|0|0|0|0|0|0|0|0|0"</f>
        <v>0|0|0|0|55|55|55|0|0|0|0|0|0|0|0|0|55|55|55|100|0|0|0|0|0|0|0|0|0|0|0|0|0|0|0|0|0|0|0|0|0</v>
      </c>
    </row>
    <row r="121" spans="1:30" x14ac:dyDescent="0.2">
      <c r="A121" t="str">
        <f t="shared" si="6"/>
        <v>120 4 神佑 子鼠神佑+4|丑牛神佑+4|寅虎神佑+4|卯兔神佑+4|辰龙神佑+4|巳蛇神佑+4|午马神佑+4|未羊神佑+4|申猴神佑+4|酉鸡神佑+4|戌狗神佑+4|亥猪神佑+4  0|0|0|0|0|0|0|0|0|0|0|0|0|0|0|0|0|0|0|0|0|0|0|0|0|0|0|0|0|0|0|0|0|0|0|0|0|0|0|0 0|0|0|0|0|0|0|0|0|0|0|0|0|0|0|0|0|0|0|0|0|0|0|0|0|0|0|0|0|0|0|0|0|0|0|0|0|0|0|0 0|0|50|50|0|0|0|15|5|0|0|0|0|0|50|50|0|0|0|100|0|0|0|0|0|0|0|0|0|0|0|0|0|0|0|0|0|0|0|0|0</v>
      </c>
      <c r="B121">
        <v>120</v>
      </c>
      <c r="C121">
        <f>groupAttr!A121</f>
        <v>166</v>
      </c>
      <c r="D121" t="str">
        <f>IF( ISNA(VLOOKUP($C121*10&amp;D$1,groupitems!$B:$D,3,FALSE)),"", VLOOKUP($C121*10&amp;D$1,groupitems!$B:$D,3,FALSE))</f>
        <v>子鼠神佑+4</v>
      </c>
      <c r="E121" t="str">
        <f>IF( ISNA(VLOOKUP($C121*10&amp;E$1,groupitems!$B:$D,3,FALSE)),"", VLOOKUP($C121*10&amp;E$1,groupitems!$B:$D,3,FALSE))</f>
        <v>丑牛神佑+4</v>
      </c>
      <c r="F121" t="str">
        <f>IF( ISNA(VLOOKUP($C121*10&amp;F$1,groupitems!$B:$D,3,FALSE)),"", VLOOKUP($C121*10&amp;F$1,groupitems!$B:$D,3,FALSE))</f>
        <v>寅虎神佑+4</v>
      </c>
      <c r="G121" t="str">
        <f>IF( ISNA(VLOOKUP($C121*10&amp;G$1,groupitems!$B:$D,3,FALSE)),"", VLOOKUP($C121*10&amp;G$1,groupitems!$B:$D,3,FALSE))</f>
        <v>卯兔神佑+4</v>
      </c>
      <c r="H121" t="str">
        <f>IF( ISNA(VLOOKUP($C121*10&amp;H$1,groupitems!$B:$D,3,FALSE)),"", VLOOKUP($C121*10&amp;H$1,groupitems!$B:$D,3,FALSE))</f>
        <v>辰龙神佑+4</v>
      </c>
      <c r="I121" t="str">
        <f>IF( ISNA(VLOOKUP($C121*10&amp;I$1,groupitems!$B:$D,3,FALSE)),"", VLOOKUP($C121*10&amp;I$1,groupitems!$B:$D,3,FALSE))</f>
        <v>巳蛇神佑+4</v>
      </c>
      <c r="J121" t="str">
        <f>IF( ISNA(VLOOKUP($C121*10&amp;J$1,groupitems!$B:$D,3,FALSE)),"", VLOOKUP($C121*10&amp;J$1,groupitems!$B:$D,3,FALSE))</f>
        <v>午马神佑+4</v>
      </c>
      <c r="K121" t="str">
        <f>IF( ISNA(VLOOKUP($C121*10&amp;K$1,groupitems!$B:$D,3,FALSE)),"", VLOOKUP($C121*10&amp;K$1,groupitems!$B:$D,3,FALSE))</f>
        <v>未羊神佑+4</v>
      </c>
      <c r="L121" t="str">
        <f>IF( ISNA(VLOOKUP($C121*10&amp;L$1,groupitems!$B:$D,3,FALSE)),"", VLOOKUP($C121*10&amp;L$1,groupitems!$B:$D,3,FALSE))</f>
        <v>申猴神佑+4</v>
      </c>
      <c r="M121" t="str">
        <f>IF( ISNA(VLOOKUP($C121*10&amp;M$1,groupitems!$B:$D,3,FALSE)),"", VLOOKUP($C121*10&amp;M$1,groupitems!$B:$D,3,FALSE))</f>
        <v>酉鸡神佑+4</v>
      </c>
      <c r="N121" t="str">
        <f>IF( ISNA(VLOOKUP($C121*10&amp;N$1,groupitems!$B:$D,3,FALSE)),"", VLOOKUP($C121*10&amp;N$1,groupitems!$B:$D,3,FALSE))</f>
        <v>戌狗神佑+4</v>
      </c>
      <c r="O121" t="str">
        <f>IF( ISNA(VLOOKUP($C121*10&amp;O$1,groupitems!$B:$D,3,FALSE)),"", VLOOKUP($C121*10&amp;O$1,groupitems!$B:$D,3,FALSE))</f>
        <v>亥猪神佑+4</v>
      </c>
      <c r="P121" t="str">
        <f>IF( ISNA(VLOOKUP($C121*10&amp;P$1,groupitems!$B:$D,3,FALSE)),"", VLOOKUP($C121*10&amp;P$1,groupitems!$B:$D,3,FALSE))</f>
        <v/>
      </c>
      <c r="Q121" t="str">
        <f>IF( ISNA(VLOOKUP($C121*10&amp;Q$1,groupitems!$B:$D,3,FALSE)),"", VLOOKUP($C121*10&amp;Q$1,groupitems!$B:$D,3,FALSE))</f>
        <v/>
      </c>
      <c r="R121" t="str">
        <f>IF( ISNA(VLOOKUP($C121*10&amp;R$1,groupitems!$B:$D,3,FALSE)),"", VLOOKUP($C121*10&amp;R$1,groupitems!$B:$D,3,FALSE))</f>
        <v/>
      </c>
      <c r="S121" t="str">
        <f>IF( ISNA(VLOOKUP($C121*10&amp;S$1,groupitems!$B:$D,3,FALSE)),"", VLOOKUP($C121*10&amp;S$1,groupitems!$B:$D,3,FALSE))</f>
        <v/>
      </c>
      <c r="T121">
        <v>0</v>
      </c>
      <c r="U121">
        <f>groupAttr!C121</f>
        <v>4</v>
      </c>
      <c r="V121">
        <f t="shared" si="16"/>
        <v>12</v>
      </c>
      <c r="W121" t="str">
        <f>groupAttr!B121</f>
        <v>神佑</v>
      </c>
      <c r="X121" t="str">
        <f t="shared" si="12"/>
        <v>子鼠神佑+4|丑牛神佑+4|寅虎神佑+4|卯兔神佑+4|辰龙神佑+4|巳蛇神佑+4|午马神佑+4|未羊神佑+4|申猴神佑+4|酉鸡神佑+4|戌狗神佑+4|亥猪神佑+4|</v>
      </c>
      <c r="Y121" t="str">
        <f t="shared" si="13"/>
        <v>151/子鼠神佑+4|151/丑牛神佑+4|151/寅虎神佑+4|151/卯兔神佑+4|151/辰龙神佑+4|151/巳蛇神佑+4|151/午马神佑+4|151/未羊神佑+4|151/申猴神佑+4|151/酉鸡神佑+4|151/戌狗神佑+4|151/亥猪神佑+4|</v>
      </c>
      <c r="Z121" t="str">
        <f t="shared" si="14"/>
        <v>子鼠神佑+4|丑牛神佑+4|寅虎神佑+4|卯兔神佑+4|辰龙神佑+4|巳蛇神佑+4|午马神佑+4|未羊神佑+4|申猴神佑+4|酉鸡神佑+4|戌狗神佑+4|亥猪神佑+4</v>
      </c>
      <c r="AA121" t="str">
        <f t="shared" si="15"/>
        <v>151/子鼠神佑+4|151/丑牛神佑+4|151/寅虎神佑+4|151/卯兔神佑+4|151/辰龙神佑+4|151/巳蛇神佑+4|151/午马神佑+4|151/未羊神佑+4|151/申猴神佑+4|151/酉鸡神佑+4|151/戌狗神佑+4|151/亥猪神佑+4</v>
      </c>
      <c r="AB121" t="str">
        <f xml:space="preserve"> CONCATENATE( " ",groupAttr!AS121,"|",groupAttr!AX121,"|",groupAttr!AV121,"|",groupAttr!BC121,"|",groupAttr!BB121,"|",groupAttr!BA121,"|",groupAttr!AW121,"|","0","|",groupAttr!AQ121,"|",groupAttr!AT121,"|",groupAttr!AU121,"|",groupAttr!BD121,"|",groupAttr!AY121,"|","0","|",groupAttr!BE121,"|",groupAttr!BJ121,"|",groupAttr!BF121,"|",groupAttr!BG121,"|",groupAttr!BH121,"|",groupAttr!BI121,"|",groupAttr!BK121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21" t="str">
        <f>groupAttr!D121&amp;"|" &amp;groupAttr!E121&amp;"|" &amp;groupAttr!H121&amp;"|" &amp;groupAttr!J121&amp;"|" &amp;groupAttr!L121&amp;"|" &amp;groupAttr!N121&amp;"|" &amp;groupAttr!P121&amp;"|" &amp;groupAttr!R121&amp;"|" &amp;groupAttr!S121&amp;"|" &amp;groupAttr!T121&amp;"|" &amp;groupAttr!U121&amp;"|" &amp;groupAttr!V121&amp;"|" &amp;groupAttr!F121&amp;"|" &amp;groupAttr!G121&amp;"|" &amp;groupAttr!I121&amp;"|" &amp;groupAttr!K121&amp;"|" &amp;groupAttr!M121&amp;"|" &amp;groupAttr!O121&amp;"|" &amp;groupAttr!Q121&amp;"|0|0|0|0|0|0|0|0|0|0|0|0|0|0|0|0|0|0|0|0|0"</f>
        <v>0|0|0|0|0|0|0|0|0|0|0|0|0|0|0|0|0|0|0|0|0|0|0|0|0|0|0|0|0|0|0|0|0|0|0|0|0|0|0|0</v>
      </c>
      <c r="AD121" t="str">
        <f>groupAttr!W121&amp;"|" &amp;groupAttr!X121&amp;"|" &amp;groupAttr!AA121&amp;"|" &amp;groupAttr!AC121&amp;"|" &amp;groupAttr!AE121&amp;"|" &amp;groupAttr!AG121&amp;"|" &amp;groupAttr!AI121&amp;"|" &amp;groupAttr!AK121&amp;"|" &amp;groupAttr!AL121&amp;"|" &amp;groupAttr!AM121&amp;"|" &amp;groupAttr!AN121&amp;"|" &amp;groupAttr!AO121&amp;"|" &amp;groupAttr!Y121&amp;"|" &amp;groupAttr!Z121&amp;"|" &amp;groupAttr!AB121&amp;"|" &amp;groupAttr!AD121&amp;"|" &amp;groupAttr!AF121&amp;"|" &amp;groupAttr!AH121&amp;"|" &amp;groupAttr!AJ121&amp;"|" &amp;(groupAttr!AP121 + 100)&amp;"|0|0|0|0|0|0|0|0|0|0|0|0|0|0|0|0|0|0|0|0|0"</f>
        <v>0|0|50|50|0|0|0|15|5|0|0|0|0|0|50|50|0|0|0|100|0|0|0|0|0|0|0|0|0|0|0|0|0|0|0|0|0|0|0|0|0</v>
      </c>
    </row>
    <row r="122" spans="1:30" x14ac:dyDescent="0.2">
      <c r="A122" t="str">
        <f t="shared" si="6"/>
        <v>121 9 神佑 子鼠神佑+4|丑牛神佑+4|寅虎神佑+4|卯兔神佑+4|辰龙神佑+4|巳蛇神佑+4|午马神佑+4|未羊神佑+4|申猴神佑+4|酉鸡神佑+4|戌狗神佑+4|亥猪神佑+4  0|0|0|0|0|0|0|0|0|0|0|0|0|0|0|0|0|0|0|0|0|0|0|0|0|0|0|0|0|0|0|0|0|0|0|0|0|0|0|0 0|0|0|0|0|0|0|0|0|0|0|0|0|0|0|0|0|0|0|0|0|0|0|0|0|0|0|0|0|0|0|0|0|0|0|0|0|0|0|0 0|0|0|0|30|30|30|0|0|0|0|0|0|0|0|0|30|30|30|100|0|0|0|0|0|0|0|0|0|0|0|0|0|0|0|0|0|0|0|0|0</v>
      </c>
      <c r="B122">
        <v>121</v>
      </c>
      <c r="C122">
        <f>groupAttr!A122</f>
        <v>166</v>
      </c>
      <c r="D122" t="str">
        <f>IF( ISNA(VLOOKUP($C122*10&amp;D$1,groupitems!$B:$D,3,FALSE)),"", VLOOKUP($C122*10&amp;D$1,groupitems!$B:$D,3,FALSE))</f>
        <v>子鼠神佑+4</v>
      </c>
      <c r="E122" t="str">
        <f>IF( ISNA(VLOOKUP($C122*10&amp;E$1,groupitems!$B:$D,3,FALSE)),"", VLOOKUP($C122*10&amp;E$1,groupitems!$B:$D,3,FALSE))</f>
        <v>丑牛神佑+4</v>
      </c>
      <c r="F122" t="str">
        <f>IF( ISNA(VLOOKUP($C122*10&amp;F$1,groupitems!$B:$D,3,FALSE)),"", VLOOKUP($C122*10&amp;F$1,groupitems!$B:$D,3,FALSE))</f>
        <v>寅虎神佑+4</v>
      </c>
      <c r="G122" t="str">
        <f>IF( ISNA(VLOOKUP($C122*10&amp;G$1,groupitems!$B:$D,3,FALSE)),"", VLOOKUP($C122*10&amp;G$1,groupitems!$B:$D,3,FALSE))</f>
        <v>卯兔神佑+4</v>
      </c>
      <c r="H122" t="str">
        <f>IF( ISNA(VLOOKUP($C122*10&amp;H$1,groupitems!$B:$D,3,FALSE)),"", VLOOKUP($C122*10&amp;H$1,groupitems!$B:$D,3,FALSE))</f>
        <v>辰龙神佑+4</v>
      </c>
      <c r="I122" t="str">
        <f>IF( ISNA(VLOOKUP($C122*10&amp;I$1,groupitems!$B:$D,3,FALSE)),"", VLOOKUP($C122*10&amp;I$1,groupitems!$B:$D,3,FALSE))</f>
        <v>巳蛇神佑+4</v>
      </c>
      <c r="J122" t="str">
        <f>IF( ISNA(VLOOKUP($C122*10&amp;J$1,groupitems!$B:$D,3,FALSE)),"", VLOOKUP($C122*10&amp;J$1,groupitems!$B:$D,3,FALSE))</f>
        <v>午马神佑+4</v>
      </c>
      <c r="K122" t="str">
        <f>IF( ISNA(VLOOKUP($C122*10&amp;K$1,groupitems!$B:$D,3,FALSE)),"", VLOOKUP($C122*10&amp;K$1,groupitems!$B:$D,3,FALSE))</f>
        <v>未羊神佑+4</v>
      </c>
      <c r="L122" t="str">
        <f>IF( ISNA(VLOOKUP($C122*10&amp;L$1,groupitems!$B:$D,3,FALSE)),"", VLOOKUP($C122*10&amp;L$1,groupitems!$B:$D,3,FALSE))</f>
        <v>申猴神佑+4</v>
      </c>
      <c r="M122" t="str">
        <f>IF( ISNA(VLOOKUP($C122*10&amp;M$1,groupitems!$B:$D,3,FALSE)),"", VLOOKUP($C122*10&amp;M$1,groupitems!$B:$D,3,FALSE))</f>
        <v>酉鸡神佑+4</v>
      </c>
      <c r="N122" t="str">
        <f>IF( ISNA(VLOOKUP($C122*10&amp;N$1,groupitems!$B:$D,3,FALSE)),"", VLOOKUP($C122*10&amp;N$1,groupitems!$B:$D,3,FALSE))</f>
        <v>戌狗神佑+4</v>
      </c>
      <c r="O122" t="str">
        <f>IF( ISNA(VLOOKUP($C122*10&amp;O$1,groupitems!$B:$D,3,FALSE)),"", VLOOKUP($C122*10&amp;O$1,groupitems!$B:$D,3,FALSE))</f>
        <v>亥猪神佑+4</v>
      </c>
      <c r="P122" t="str">
        <f>IF( ISNA(VLOOKUP($C122*10&amp;P$1,groupitems!$B:$D,3,FALSE)),"", VLOOKUP($C122*10&amp;P$1,groupitems!$B:$D,3,FALSE))</f>
        <v/>
      </c>
      <c r="Q122" t="str">
        <f>IF( ISNA(VLOOKUP($C122*10&amp;Q$1,groupitems!$B:$D,3,FALSE)),"", VLOOKUP($C122*10&amp;Q$1,groupitems!$B:$D,3,FALSE))</f>
        <v/>
      </c>
      <c r="R122" t="str">
        <f>IF( ISNA(VLOOKUP($C122*10&amp;R$1,groupitems!$B:$D,3,FALSE)),"", VLOOKUP($C122*10&amp;R$1,groupitems!$B:$D,3,FALSE))</f>
        <v/>
      </c>
      <c r="S122" t="str">
        <f>IF( ISNA(VLOOKUP($C122*10&amp;S$1,groupitems!$B:$D,3,FALSE)),"", VLOOKUP($C122*10&amp;S$1,groupitems!$B:$D,3,FALSE))</f>
        <v/>
      </c>
      <c r="T122">
        <v>0</v>
      </c>
      <c r="U122">
        <f>groupAttr!C122</f>
        <v>9</v>
      </c>
      <c r="V122">
        <f t="shared" si="16"/>
        <v>12</v>
      </c>
      <c r="W122" t="str">
        <f>groupAttr!B122</f>
        <v>神佑</v>
      </c>
      <c r="X122" t="str">
        <f t="shared" si="12"/>
        <v>子鼠神佑+4|丑牛神佑+4|寅虎神佑+4|卯兔神佑+4|辰龙神佑+4|巳蛇神佑+4|午马神佑+4|未羊神佑+4|申猴神佑+4|酉鸡神佑+4|戌狗神佑+4|亥猪神佑+4|</v>
      </c>
      <c r="Y122" t="str">
        <f t="shared" si="13"/>
        <v>151/子鼠神佑+4|151/丑牛神佑+4|151/寅虎神佑+4|151/卯兔神佑+4|151/辰龙神佑+4|151/巳蛇神佑+4|151/午马神佑+4|151/未羊神佑+4|151/申猴神佑+4|151/酉鸡神佑+4|151/戌狗神佑+4|151/亥猪神佑+4|</v>
      </c>
      <c r="Z122" t="str">
        <f t="shared" si="14"/>
        <v>子鼠神佑+4|丑牛神佑+4|寅虎神佑+4|卯兔神佑+4|辰龙神佑+4|巳蛇神佑+4|午马神佑+4|未羊神佑+4|申猴神佑+4|酉鸡神佑+4|戌狗神佑+4|亥猪神佑+4</v>
      </c>
      <c r="AA122" t="str">
        <f t="shared" si="15"/>
        <v>151/子鼠神佑+4|151/丑牛神佑+4|151/寅虎神佑+4|151/卯兔神佑+4|151/辰龙神佑+4|151/巳蛇神佑+4|151/午马神佑+4|151/未羊神佑+4|151/申猴神佑+4|151/酉鸡神佑+4|151/戌狗神佑+4|151/亥猪神佑+4</v>
      </c>
      <c r="AB122" t="str">
        <f xml:space="preserve"> CONCATENATE( " ",groupAttr!AS122,"|",groupAttr!AX122,"|",groupAttr!AV122,"|",groupAttr!BC122,"|",groupAttr!BB122,"|",groupAttr!BA122,"|",groupAttr!AW122,"|","0","|",groupAttr!AQ122,"|",groupAttr!AT122,"|",groupAttr!AU122,"|",groupAttr!BD122,"|",groupAttr!AY122,"|","0","|",groupAttr!BE122,"|",groupAttr!BJ122,"|",groupAttr!BF122,"|",groupAttr!BG122,"|",groupAttr!BH122,"|",groupAttr!BI122,"|",groupAttr!BK122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22" t="str">
        <f>groupAttr!D122&amp;"|" &amp;groupAttr!E122&amp;"|" &amp;groupAttr!H122&amp;"|" &amp;groupAttr!J122&amp;"|" &amp;groupAttr!L122&amp;"|" &amp;groupAttr!N122&amp;"|" &amp;groupAttr!P122&amp;"|" &amp;groupAttr!R122&amp;"|" &amp;groupAttr!S122&amp;"|" &amp;groupAttr!T122&amp;"|" &amp;groupAttr!U122&amp;"|" &amp;groupAttr!V122&amp;"|" &amp;groupAttr!F122&amp;"|" &amp;groupAttr!G122&amp;"|" &amp;groupAttr!I122&amp;"|" &amp;groupAttr!K122&amp;"|" &amp;groupAttr!M122&amp;"|" &amp;groupAttr!O122&amp;"|" &amp;groupAttr!Q122&amp;"|0|0|0|0|0|0|0|0|0|0|0|0|0|0|0|0|0|0|0|0|0"</f>
        <v>0|0|0|0|0|0|0|0|0|0|0|0|0|0|0|0|0|0|0|0|0|0|0|0|0|0|0|0|0|0|0|0|0|0|0|0|0|0|0|0</v>
      </c>
      <c r="AD122" t="str">
        <f>groupAttr!W122&amp;"|" &amp;groupAttr!X122&amp;"|" &amp;groupAttr!AA122&amp;"|" &amp;groupAttr!AC122&amp;"|" &amp;groupAttr!AE122&amp;"|" &amp;groupAttr!AG122&amp;"|" &amp;groupAttr!AI122&amp;"|" &amp;groupAttr!AK122&amp;"|" &amp;groupAttr!AL122&amp;"|" &amp;groupAttr!AM122&amp;"|" &amp;groupAttr!AN122&amp;"|" &amp;groupAttr!AO122&amp;"|" &amp;groupAttr!Y122&amp;"|" &amp;groupAttr!Z122&amp;"|" &amp;groupAttr!AB122&amp;"|" &amp;groupAttr!AD122&amp;"|" &amp;groupAttr!AF122&amp;"|" &amp;groupAttr!AH122&amp;"|" &amp;groupAttr!AJ122&amp;"|" &amp;(groupAttr!AP122 + 100)&amp;"|0|0|0|0|0|0|0|0|0|0|0|0|0|0|0|0|0|0|0|0|0"</f>
        <v>0|0|0|0|30|30|30|0|0|0|0|0|0|0|0|0|30|30|30|100|0|0|0|0|0|0|0|0|0|0|0|0|0|0|0|0|0|0|0|0|0</v>
      </c>
    </row>
    <row r="123" spans="1:30" x14ac:dyDescent="0.2">
      <c r="A123" t="str">
        <f t="shared" si="6"/>
        <v>122 12 神佑 子鼠神佑+4|丑牛神佑+4|寅虎神佑+4|卯兔神佑+4|辰龙神佑+4|巳蛇神佑+4|午马神佑+4|未羊神佑+4|申猴神佑+4|酉鸡神佑+4|戌狗神佑+4|亥猪神佑+4  0|0|0|0|0|0|0|0|0|0|0|0|0|0|0|0|0|0|0|0|0|0|0|0|0|0|0|0|0|0|0|0|0|0|0|0|0|0|0|0 0|0|0|0|12|12|12|0|0|0|0|0|0|0|0|0|12|12|12|0|0|0|0|0|0|0|0|0|0|0|0|0|0|0|0|0|0|0|0|0 0|0|0|0|0|0|0|0|0|0|0|0|0|0|0|0|0|0|0|100|0|0|0|0|0|0|0|0|0|0|0|0|0|0|0|0|0|0|0|0|0</v>
      </c>
      <c r="B123">
        <v>122</v>
      </c>
      <c r="C123">
        <f>groupAttr!A123</f>
        <v>166</v>
      </c>
      <c r="D123" t="str">
        <f>IF( ISNA(VLOOKUP($C123*10&amp;D$1,groupitems!$B:$D,3,FALSE)),"", VLOOKUP($C123*10&amp;D$1,groupitems!$B:$D,3,FALSE))</f>
        <v>子鼠神佑+4</v>
      </c>
      <c r="E123" t="str">
        <f>IF( ISNA(VLOOKUP($C123*10&amp;E$1,groupitems!$B:$D,3,FALSE)),"", VLOOKUP($C123*10&amp;E$1,groupitems!$B:$D,3,FALSE))</f>
        <v>丑牛神佑+4</v>
      </c>
      <c r="F123" t="str">
        <f>IF( ISNA(VLOOKUP($C123*10&amp;F$1,groupitems!$B:$D,3,FALSE)),"", VLOOKUP($C123*10&amp;F$1,groupitems!$B:$D,3,FALSE))</f>
        <v>寅虎神佑+4</v>
      </c>
      <c r="G123" t="str">
        <f>IF( ISNA(VLOOKUP($C123*10&amp;G$1,groupitems!$B:$D,3,FALSE)),"", VLOOKUP($C123*10&amp;G$1,groupitems!$B:$D,3,FALSE))</f>
        <v>卯兔神佑+4</v>
      </c>
      <c r="H123" t="str">
        <f>IF( ISNA(VLOOKUP($C123*10&amp;H$1,groupitems!$B:$D,3,FALSE)),"", VLOOKUP($C123*10&amp;H$1,groupitems!$B:$D,3,FALSE))</f>
        <v>辰龙神佑+4</v>
      </c>
      <c r="I123" t="str">
        <f>IF( ISNA(VLOOKUP($C123*10&amp;I$1,groupitems!$B:$D,3,FALSE)),"", VLOOKUP($C123*10&amp;I$1,groupitems!$B:$D,3,FALSE))</f>
        <v>巳蛇神佑+4</v>
      </c>
      <c r="J123" t="str">
        <f>IF( ISNA(VLOOKUP($C123*10&amp;J$1,groupitems!$B:$D,3,FALSE)),"", VLOOKUP($C123*10&amp;J$1,groupitems!$B:$D,3,FALSE))</f>
        <v>午马神佑+4</v>
      </c>
      <c r="K123" t="str">
        <f>IF( ISNA(VLOOKUP($C123*10&amp;K$1,groupitems!$B:$D,3,FALSE)),"", VLOOKUP($C123*10&amp;K$1,groupitems!$B:$D,3,FALSE))</f>
        <v>未羊神佑+4</v>
      </c>
      <c r="L123" t="str">
        <f>IF( ISNA(VLOOKUP($C123*10&amp;L$1,groupitems!$B:$D,3,FALSE)),"", VLOOKUP($C123*10&amp;L$1,groupitems!$B:$D,3,FALSE))</f>
        <v>申猴神佑+4</v>
      </c>
      <c r="M123" t="str">
        <f>IF( ISNA(VLOOKUP($C123*10&amp;M$1,groupitems!$B:$D,3,FALSE)),"", VLOOKUP($C123*10&amp;M$1,groupitems!$B:$D,3,FALSE))</f>
        <v>酉鸡神佑+4</v>
      </c>
      <c r="N123" t="str">
        <f>IF( ISNA(VLOOKUP($C123*10&amp;N$1,groupitems!$B:$D,3,FALSE)),"", VLOOKUP($C123*10&amp;N$1,groupitems!$B:$D,3,FALSE))</f>
        <v>戌狗神佑+4</v>
      </c>
      <c r="O123" t="str">
        <f>IF( ISNA(VLOOKUP($C123*10&amp;O$1,groupitems!$B:$D,3,FALSE)),"", VLOOKUP($C123*10&amp;O$1,groupitems!$B:$D,3,FALSE))</f>
        <v>亥猪神佑+4</v>
      </c>
      <c r="P123" t="str">
        <f>IF( ISNA(VLOOKUP($C123*10&amp;P$1,groupitems!$B:$D,3,FALSE)),"", VLOOKUP($C123*10&amp;P$1,groupitems!$B:$D,3,FALSE))</f>
        <v/>
      </c>
      <c r="Q123" t="str">
        <f>IF( ISNA(VLOOKUP($C123*10&amp;Q$1,groupitems!$B:$D,3,FALSE)),"", VLOOKUP($C123*10&amp;Q$1,groupitems!$B:$D,3,FALSE))</f>
        <v/>
      </c>
      <c r="R123" t="str">
        <f>IF( ISNA(VLOOKUP($C123*10&amp;R$1,groupitems!$B:$D,3,FALSE)),"", VLOOKUP($C123*10&amp;R$1,groupitems!$B:$D,3,FALSE))</f>
        <v/>
      </c>
      <c r="S123" t="str">
        <f>IF( ISNA(VLOOKUP($C123*10&amp;S$1,groupitems!$B:$D,3,FALSE)),"", VLOOKUP($C123*10&amp;S$1,groupitems!$B:$D,3,FALSE))</f>
        <v/>
      </c>
      <c r="T123">
        <v>0</v>
      </c>
      <c r="U123">
        <f>groupAttr!C123</f>
        <v>12</v>
      </c>
      <c r="V123">
        <f t="shared" si="16"/>
        <v>12</v>
      </c>
      <c r="W123" t="str">
        <f>groupAttr!B123</f>
        <v>神佑</v>
      </c>
      <c r="X123" t="str">
        <f t="shared" si="12"/>
        <v>子鼠神佑+4|丑牛神佑+4|寅虎神佑+4|卯兔神佑+4|辰龙神佑+4|巳蛇神佑+4|午马神佑+4|未羊神佑+4|申猴神佑+4|酉鸡神佑+4|戌狗神佑+4|亥猪神佑+4|</v>
      </c>
      <c r="Y123" t="str">
        <f t="shared" si="13"/>
        <v>151/子鼠神佑+4|151/丑牛神佑+4|151/寅虎神佑+4|151/卯兔神佑+4|151/辰龙神佑+4|151/巳蛇神佑+4|151/午马神佑+4|151/未羊神佑+4|151/申猴神佑+4|151/酉鸡神佑+4|151/戌狗神佑+4|151/亥猪神佑+4|</v>
      </c>
      <c r="Z123" t="str">
        <f t="shared" si="14"/>
        <v>子鼠神佑+4|丑牛神佑+4|寅虎神佑+4|卯兔神佑+4|辰龙神佑+4|巳蛇神佑+4|午马神佑+4|未羊神佑+4|申猴神佑+4|酉鸡神佑+4|戌狗神佑+4|亥猪神佑+4</v>
      </c>
      <c r="AA123" t="str">
        <f t="shared" si="15"/>
        <v>151/子鼠神佑+4|151/丑牛神佑+4|151/寅虎神佑+4|151/卯兔神佑+4|151/辰龙神佑+4|151/巳蛇神佑+4|151/午马神佑+4|151/未羊神佑+4|151/申猴神佑+4|151/酉鸡神佑+4|151/戌狗神佑+4|151/亥猪神佑+4</v>
      </c>
      <c r="AB123" t="str">
        <f xml:space="preserve"> CONCATENATE( " ",groupAttr!AS123,"|",groupAttr!AX123,"|",groupAttr!AV123,"|",groupAttr!BC123,"|",groupAttr!BB123,"|",groupAttr!BA123,"|",groupAttr!AW123,"|","0","|",groupAttr!AQ123,"|",groupAttr!AT123,"|",groupAttr!AU123,"|",groupAttr!BD123,"|",groupAttr!AY123,"|","0","|",groupAttr!BE123,"|",groupAttr!BJ123,"|",groupAttr!BF123,"|",groupAttr!BG123,"|",groupAttr!BH123,"|",groupAttr!BI123,"|",groupAttr!BK123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23" t="str">
        <f>groupAttr!D123&amp;"|" &amp;groupAttr!E123&amp;"|" &amp;groupAttr!H123&amp;"|" &amp;groupAttr!J123&amp;"|" &amp;groupAttr!L123&amp;"|" &amp;groupAttr!N123&amp;"|" &amp;groupAttr!P123&amp;"|" &amp;groupAttr!R123&amp;"|" &amp;groupAttr!S123&amp;"|" &amp;groupAttr!T123&amp;"|" &amp;groupAttr!U123&amp;"|" &amp;groupAttr!V123&amp;"|" &amp;groupAttr!F123&amp;"|" &amp;groupAttr!G123&amp;"|" &amp;groupAttr!I123&amp;"|" &amp;groupAttr!K123&amp;"|" &amp;groupAttr!M123&amp;"|" &amp;groupAttr!O123&amp;"|" &amp;groupAttr!Q123&amp;"|0|0|0|0|0|0|0|0|0|0|0|0|0|0|0|0|0|0|0|0|0"</f>
        <v>0|0|0|0|12|12|12|0|0|0|0|0|0|0|0|0|12|12|12|0|0|0|0|0|0|0|0|0|0|0|0|0|0|0|0|0|0|0|0|0</v>
      </c>
      <c r="AD123" t="str">
        <f>groupAttr!W123&amp;"|" &amp;groupAttr!X123&amp;"|" &amp;groupAttr!AA123&amp;"|" &amp;groupAttr!AC123&amp;"|" &amp;groupAttr!AE123&amp;"|" &amp;groupAttr!AG123&amp;"|" &amp;groupAttr!AI123&amp;"|" &amp;groupAttr!AK123&amp;"|" &amp;groupAttr!AL123&amp;"|" &amp;groupAttr!AM123&amp;"|" &amp;groupAttr!AN123&amp;"|" &amp;groupAttr!AO123&amp;"|" &amp;groupAttr!Y123&amp;"|" &amp;groupAttr!Z123&amp;"|" &amp;groupAttr!AB123&amp;"|" &amp;groupAttr!AD123&amp;"|" &amp;groupAttr!AF123&amp;"|" &amp;groupAttr!AH123&amp;"|" &amp;groupAttr!AJ123&amp;"|" &amp;(groupAttr!AP123 + 100)&amp;"|0|0|0|0|0|0|0|0|0|0|0|0|0|0|0|0|0|0|0|0|0"</f>
        <v>0|0|0|0|0|0|0|0|0|0|0|0|0|0|0|0|0|0|0|100|0|0|0|0|0|0|0|0|0|0|0|0|0|0|0|0|0|0|0|0|0</v>
      </c>
    </row>
    <row r="124" spans="1:30" x14ac:dyDescent="0.2">
      <c r="A124" t="str">
        <f t="shared" si="6"/>
        <v>123 4 神佑 子鼠神佑+5|丑牛神佑+5|寅虎神佑+5|卯兔神佑+5|辰龙神佑+5|巳蛇神佑+5|午马神佑+5|未羊神佑+5|申猴神佑+5|酉鸡神佑+5|戌狗神佑+5|亥猪神佑+5  0|0|0|0|0|0|0|0|0|0|0|0|0|0|0|0|0|0|0|0|0|0|0|0|0|0|0|0|0|0|0|0|0|0|0|0|0|0|0|0 0|0|0|0|6|6|6|0|0|0|0|0|0|0|0|0|6|6|6|0|0|0|0|0|0|0|0|0|0|0|0|0|0|0|0|0|0|0|0|0 0|0|0|0|0|0|0|0|0|0|0|0|0|0|0|0|0|0|0|100|0|0|0|0|0|0|0|0|0|0|0|0|0|0|0|0|0|0|0|0|0</v>
      </c>
      <c r="B124">
        <v>123</v>
      </c>
      <c r="C124">
        <f>groupAttr!A124</f>
        <v>167</v>
      </c>
      <c r="D124" t="str">
        <f>IF( ISNA(VLOOKUP($C124*10&amp;D$1,groupitems!$B:$D,3,FALSE)),"", VLOOKUP($C124*10&amp;D$1,groupitems!$B:$D,3,FALSE))</f>
        <v>子鼠神佑+5</v>
      </c>
      <c r="E124" t="str">
        <f>IF( ISNA(VLOOKUP($C124*10&amp;E$1,groupitems!$B:$D,3,FALSE)),"", VLOOKUP($C124*10&amp;E$1,groupitems!$B:$D,3,FALSE))</f>
        <v>丑牛神佑+5</v>
      </c>
      <c r="F124" t="str">
        <f>IF( ISNA(VLOOKUP($C124*10&amp;F$1,groupitems!$B:$D,3,FALSE)),"", VLOOKUP($C124*10&amp;F$1,groupitems!$B:$D,3,FALSE))</f>
        <v>寅虎神佑+5</v>
      </c>
      <c r="G124" t="str">
        <f>IF( ISNA(VLOOKUP($C124*10&amp;G$1,groupitems!$B:$D,3,FALSE)),"", VLOOKUP($C124*10&amp;G$1,groupitems!$B:$D,3,FALSE))</f>
        <v>卯兔神佑+5</v>
      </c>
      <c r="H124" t="str">
        <f>IF( ISNA(VLOOKUP($C124*10&amp;H$1,groupitems!$B:$D,3,FALSE)),"", VLOOKUP($C124*10&amp;H$1,groupitems!$B:$D,3,FALSE))</f>
        <v>辰龙神佑+5</v>
      </c>
      <c r="I124" t="str">
        <f>IF( ISNA(VLOOKUP($C124*10&amp;I$1,groupitems!$B:$D,3,FALSE)),"", VLOOKUP($C124*10&amp;I$1,groupitems!$B:$D,3,FALSE))</f>
        <v>巳蛇神佑+5</v>
      </c>
      <c r="J124" t="str">
        <f>IF( ISNA(VLOOKUP($C124*10&amp;J$1,groupitems!$B:$D,3,FALSE)),"", VLOOKUP($C124*10&amp;J$1,groupitems!$B:$D,3,FALSE))</f>
        <v>午马神佑+5</v>
      </c>
      <c r="K124" t="str">
        <f>IF( ISNA(VLOOKUP($C124*10&amp;K$1,groupitems!$B:$D,3,FALSE)),"", VLOOKUP($C124*10&amp;K$1,groupitems!$B:$D,3,FALSE))</f>
        <v>未羊神佑+5</v>
      </c>
      <c r="L124" t="str">
        <f>IF( ISNA(VLOOKUP($C124*10&amp;L$1,groupitems!$B:$D,3,FALSE)),"", VLOOKUP($C124*10&amp;L$1,groupitems!$B:$D,3,FALSE))</f>
        <v>申猴神佑+5</v>
      </c>
      <c r="M124" t="str">
        <f>IF( ISNA(VLOOKUP($C124*10&amp;M$1,groupitems!$B:$D,3,FALSE)),"", VLOOKUP($C124*10&amp;M$1,groupitems!$B:$D,3,FALSE))</f>
        <v>酉鸡神佑+5</v>
      </c>
      <c r="N124" t="str">
        <f>IF( ISNA(VLOOKUP($C124*10&amp;N$1,groupitems!$B:$D,3,FALSE)),"", VLOOKUP($C124*10&amp;N$1,groupitems!$B:$D,3,FALSE))</f>
        <v>戌狗神佑+5</v>
      </c>
      <c r="O124" t="str">
        <f>IF( ISNA(VLOOKUP($C124*10&amp;O$1,groupitems!$B:$D,3,FALSE)),"", VLOOKUP($C124*10&amp;O$1,groupitems!$B:$D,3,FALSE))</f>
        <v>亥猪神佑+5</v>
      </c>
      <c r="P124" t="str">
        <f>IF( ISNA(VLOOKUP($C124*10&amp;P$1,groupitems!$B:$D,3,FALSE)),"", VLOOKUP($C124*10&amp;P$1,groupitems!$B:$D,3,FALSE))</f>
        <v/>
      </c>
      <c r="Q124" t="str">
        <f>IF( ISNA(VLOOKUP($C124*10&amp;Q$1,groupitems!$B:$D,3,FALSE)),"", VLOOKUP($C124*10&amp;Q$1,groupitems!$B:$D,3,FALSE))</f>
        <v/>
      </c>
      <c r="R124" t="str">
        <f>IF( ISNA(VLOOKUP($C124*10&amp;R$1,groupitems!$B:$D,3,FALSE)),"", VLOOKUP($C124*10&amp;R$1,groupitems!$B:$D,3,FALSE))</f>
        <v/>
      </c>
      <c r="S124" t="str">
        <f>IF( ISNA(VLOOKUP($C124*10&amp;S$1,groupitems!$B:$D,3,FALSE)),"", VLOOKUP($C124*10&amp;S$1,groupitems!$B:$D,3,FALSE))</f>
        <v/>
      </c>
      <c r="T124">
        <v>0</v>
      </c>
      <c r="U124">
        <f>groupAttr!C124</f>
        <v>4</v>
      </c>
      <c r="V124">
        <f t="shared" si="16"/>
        <v>12</v>
      </c>
      <c r="W124" t="str">
        <f>groupAttr!B124</f>
        <v>神佑</v>
      </c>
      <c r="X124" t="str">
        <f t="shared" si="12"/>
        <v>子鼠神佑+5|丑牛神佑+5|寅虎神佑+5|卯兔神佑+5|辰龙神佑+5|巳蛇神佑+5|午马神佑+5|未羊神佑+5|申猴神佑+5|酉鸡神佑+5|戌狗神佑+5|亥猪神佑+5|</v>
      </c>
      <c r="Y124" t="str">
        <f t="shared" si="13"/>
        <v>151/子鼠神佑+5|151/丑牛神佑+5|151/寅虎神佑+5|151/卯兔神佑+5|151/辰龙神佑+5|151/巳蛇神佑+5|151/午马神佑+5|151/未羊神佑+5|151/申猴神佑+5|151/酉鸡神佑+5|151/戌狗神佑+5|151/亥猪神佑+5|</v>
      </c>
      <c r="Z124" t="str">
        <f t="shared" si="14"/>
        <v>子鼠神佑+5|丑牛神佑+5|寅虎神佑+5|卯兔神佑+5|辰龙神佑+5|巳蛇神佑+5|午马神佑+5|未羊神佑+5|申猴神佑+5|酉鸡神佑+5|戌狗神佑+5|亥猪神佑+5</v>
      </c>
      <c r="AA124" t="str">
        <f t="shared" si="15"/>
        <v>151/子鼠神佑+5|151/丑牛神佑+5|151/寅虎神佑+5|151/卯兔神佑+5|151/辰龙神佑+5|151/巳蛇神佑+5|151/午马神佑+5|151/未羊神佑+5|151/申猴神佑+5|151/酉鸡神佑+5|151/戌狗神佑+5|151/亥猪神佑+5</v>
      </c>
      <c r="AB124" t="str">
        <f xml:space="preserve"> CONCATENATE( " ",groupAttr!AS124,"|",groupAttr!AX124,"|",groupAttr!AV124,"|",groupAttr!BC124,"|",groupAttr!BB124,"|",groupAttr!BA124,"|",groupAttr!AW124,"|","0","|",groupAttr!AQ124,"|",groupAttr!AT124,"|",groupAttr!AU124,"|",groupAttr!BD124,"|",groupAttr!AY124,"|","0","|",groupAttr!BE124,"|",groupAttr!BJ124,"|",groupAttr!BF124,"|",groupAttr!BG124,"|",groupAttr!BH124,"|",groupAttr!BI124,"|",groupAttr!BK124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24" t="str">
        <f>groupAttr!D124&amp;"|" &amp;groupAttr!E124&amp;"|" &amp;groupAttr!H124&amp;"|" &amp;groupAttr!J124&amp;"|" &amp;groupAttr!L124&amp;"|" &amp;groupAttr!N124&amp;"|" &amp;groupAttr!P124&amp;"|" &amp;groupAttr!R124&amp;"|" &amp;groupAttr!S124&amp;"|" &amp;groupAttr!T124&amp;"|" &amp;groupAttr!U124&amp;"|" &amp;groupAttr!V124&amp;"|" &amp;groupAttr!F124&amp;"|" &amp;groupAttr!G124&amp;"|" &amp;groupAttr!I124&amp;"|" &amp;groupAttr!K124&amp;"|" &amp;groupAttr!M124&amp;"|" &amp;groupAttr!O124&amp;"|" &amp;groupAttr!Q124&amp;"|0|0|0|0|0|0|0|0|0|0|0|0|0|0|0|0|0|0|0|0|0"</f>
        <v>0|0|0|0|6|6|6|0|0|0|0|0|0|0|0|0|6|6|6|0|0|0|0|0|0|0|0|0|0|0|0|0|0|0|0|0|0|0|0|0</v>
      </c>
      <c r="AD124" t="str">
        <f>groupAttr!W124&amp;"|" &amp;groupAttr!X124&amp;"|" &amp;groupAttr!AA124&amp;"|" &amp;groupAttr!AC124&amp;"|" &amp;groupAttr!AE124&amp;"|" &amp;groupAttr!AG124&amp;"|" &amp;groupAttr!AI124&amp;"|" &amp;groupAttr!AK124&amp;"|" &amp;groupAttr!AL124&amp;"|" &amp;groupAttr!AM124&amp;"|" &amp;groupAttr!AN124&amp;"|" &amp;groupAttr!AO124&amp;"|" &amp;groupAttr!Y124&amp;"|" &amp;groupAttr!Z124&amp;"|" &amp;groupAttr!AB124&amp;"|" &amp;groupAttr!AD124&amp;"|" &amp;groupAttr!AF124&amp;"|" &amp;groupAttr!AH124&amp;"|" &amp;groupAttr!AJ124&amp;"|" &amp;(groupAttr!AP124 + 100)&amp;"|0|0|0|0|0|0|0|0|0|0|0|0|0|0|0|0|0|0|0|0|0"</f>
        <v>0|0|0|0|0|0|0|0|0|0|0|0|0|0|0|0|0|0|0|100|0|0|0|0|0|0|0|0|0|0|0|0|0|0|0|0|0|0|0|0|0</v>
      </c>
    </row>
    <row r="125" spans="1:30" x14ac:dyDescent="0.2">
      <c r="A125" t="str">
        <f t="shared" si="6"/>
        <v>124 9 神佑 子鼠神佑+5|丑牛神佑+5|寅虎神佑+5|卯兔神佑+5|辰龙神佑+5|巳蛇神佑+5|午马神佑+5|未羊神佑+5|申猴神佑+5|酉鸡神佑+5|戌狗神佑+5|亥猪神佑+5  0|0|0|0|0|0|0|0|0|0|0|0|0|0|0|0|0|0|0|0|0|0|0|0|0|0|0|0|0|0|0|0|0|0|0|0|0|0|0|0 9|9|5|5|0|0|0|0|0|0|0|0|0|0|5|5|0|0|0|0|0|0|0|0|0|0|0|0|0|0|0|0|0|0|0|0|0|0|0|0 0|0|0|0|0|0|0|0|0|0|0|0|0|0|0|0|0|0|0|100|0|0|0|0|0|0|0|0|0|0|0|0|0|0|0|0|0|0|0|0|0</v>
      </c>
      <c r="B125">
        <v>124</v>
      </c>
      <c r="C125">
        <f>groupAttr!A125</f>
        <v>167</v>
      </c>
      <c r="D125" t="str">
        <f>IF( ISNA(VLOOKUP($C125*10&amp;D$1,groupitems!$B:$D,3,FALSE)),"", VLOOKUP($C125*10&amp;D$1,groupitems!$B:$D,3,FALSE))</f>
        <v>子鼠神佑+5</v>
      </c>
      <c r="E125" t="str">
        <f>IF( ISNA(VLOOKUP($C125*10&amp;E$1,groupitems!$B:$D,3,FALSE)),"", VLOOKUP($C125*10&amp;E$1,groupitems!$B:$D,3,FALSE))</f>
        <v>丑牛神佑+5</v>
      </c>
      <c r="F125" t="str">
        <f>IF( ISNA(VLOOKUP($C125*10&amp;F$1,groupitems!$B:$D,3,FALSE)),"", VLOOKUP($C125*10&amp;F$1,groupitems!$B:$D,3,FALSE))</f>
        <v>寅虎神佑+5</v>
      </c>
      <c r="G125" t="str">
        <f>IF( ISNA(VLOOKUP($C125*10&amp;G$1,groupitems!$B:$D,3,FALSE)),"", VLOOKUP($C125*10&amp;G$1,groupitems!$B:$D,3,FALSE))</f>
        <v>卯兔神佑+5</v>
      </c>
      <c r="H125" t="str">
        <f>IF( ISNA(VLOOKUP($C125*10&amp;H$1,groupitems!$B:$D,3,FALSE)),"", VLOOKUP($C125*10&amp;H$1,groupitems!$B:$D,3,FALSE))</f>
        <v>辰龙神佑+5</v>
      </c>
      <c r="I125" t="str">
        <f>IF( ISNA(VLOOKUP($C125*10&amp;I$1,groupitems!$B:$D,3,FALSE)),"", VLOOKUP($C125*10&amp;I$1,groupitems!$B:$D,3,FALSE))</f>
        <v>巳蛇神佑+5</v>
      </c>
      <c r="J125" t="str">
        <f>IF( ISNA(VLOOKUP($C125*10&amp;J$1,groupitems!$B:$D,3,FALSE)),"", VLOOKUP($C125*10&amp;J$1,groupitems!$B:$D,3,FALSE))</f>
        <v>午马神佑+5</v>
      </c>
      <c r="K125" t="str">
        <f>IF( ISNA(VLOOKUP($C125*10&amp;K$1,groupitems!$B:$D,3,FALSE)),"", VLOOKUP($C125*10&amp;K$1,groupitems!$B:$D,3,FALSE))</f>
        <v>未羊神佑+5</v>
      </c>
      <c r="L125" t="str">
        <f>IF( ISNA(VLOOKUP($C125*10&amp;L$1,groupitems!$B:$D,3,FALSE)),"", VLOOKUP($C125*10&amp;L$1,groupitems!$B:$D,3,FALSE))</f>
        <v>申猴神佑+5</v>
      </c>
      <c r="M125" t="str">
        <f>IF( ISNA(VLOOKUP($C125*10&amp;M$1,groupitems!$B:$D,3,FALSE)),"", VLOOKUP($C125*10&amp;M$1,groupitems!$B:$D,3,FALSE))</f>
        <v>酉鸡神佑+5</v>
      </c>
      <c r="N125" t="str">
        <f>IF( ISNA(VLOOKUP($C125*10&amp;N$1,groupitems!$B:$D,3,FALSE)),"", VLOOKUP($C125*10&amp;N$1,groupitems!$B:$D,3,FALSE))</f>
        <v>戌狗神佑+5</v>
      </c>
      <c r="O125" t="str">
        <f>IF( ISNA(VLOOKUP($C125*10&amp;O$1,groupitems!$B:$D,3,FALSE)),"", VLOOKUP($C125*10&amp;O$1,groupitems!$B:$D,3,FALSE))</f>
        <v>亥猪神佑+5</v>
      </c>
      <c r="P125" t="str">
        <f>IF( ISNA(VLOOKUP($C125*10&amp;P$1,groupitems!$B:$D,3,FALSE)),"", VLOOKUP($C125*10&amp;P$1,groupitems!$B:$D,3,FALSE))</f>
        <v/>
      </c>
      <c r="Q125" t="str">
        <f>IF( ISNA(VLOOKUP($C125*10&amp;Q$1,groupitems!$B:$D,3,FALSE)),"", VLOOKUP($C125*10&amp;Q$1,groupitems!$B:$D,3,FALSE))</f>
        <v/>
      </c>
      <c r="R125" t="str">
        <f>IF( ISNA(VLOOKUP($C125*10&amp;R$1,groupitems!$B:$D,3,FALSE)),"", VLOOKUP($C125*10&amp;R$1,groupitems!$B:$D,3,FALSE))</f>
        <v/>
      </c>
      <c r="S125" t="str">
        <f>IF( ISNA(VLOOKUP($C125*10&amp;S$1,groupitems!$B:$D,3,FALSE)),"", VLOOKUP($C125*10&amp;S$1,groupitems!$B:$D,3,FALSE))</f>
        <v/>
      </c>
      <c r="T125">
        <v>0</v>
      </c>
      <c r="U125">
        <f>groupAttr!C125</f>
        <v>9</v>
      </c>
      <c r="V125">
        <f t="shared" si="16"/>
        <v>12</v>
      </c>
      <c r="W125" t="str">
        <f>groupAttr!B125</f>
        <v>神佑</v>
      </c>
      <c r="X125" t="str">
        <f t="shared" si="12"/>
        <v>子鼠神佑+5|丑牛神佑+5|寅虎神佑+5|卯兔神佑+5|辰龙神佑+5|巳蛇神佑+5|午马神佑+5|未羊神佑+5|申猴神佑+5|酉鸡神佑+5|戌狗神佑+5|亥猪神佑+5|</v>
      </c>
      <c r="Y125" t="str">
        <f t="shared" si="13"/>
        <v>151/子鼠神佑+5|151/丑牛神佑+5|151/寅虎神佑+5|151/卯兔神佑+5|151/辰龙神佑+5|151/巳蛇神佑+5|151/午马神佑+5|151/未羊神佑+5|151/申猴神佑+5|151/酉鸡神佑+5|151/戌狗神佑+5|151/亥猪神佑+5|</v>
      </c>
      <c r="Z125" t="str">
        <f t="shared" si="14"/>
        <v>子鼠神佑+5|丑牛神佑+5|寅虎神佑+5|卯兔神佑+5|辰龙神佑+5|巳蛇神佑+5|午马神佑+5|未羊神佑+5|申猴神佑+5|酉鸡神佑+5|戌狗神佑+5|亥猪神佑+5</v>
      </c>
      <c r="AA125" t="str">
        <f t="shared" si="15"/>
        <v>151/子鼠神佑+5|151/丑牛神佑+5|151/寅虎神佑+5|151/卯兔神佑+5|151/辰龙神佑+5|151/巳蛇神佑+5|151/午马神佑+5|151/未羊神佑+5|151/申猴神佑+5|151/酉鸡神佑+5|151/戌狗神佑+5|151/亥猪神佑+5</v>
      </c>
      <c r="AB125" t="str">
        <f xml:space="preserve"> CONCATENATE( " ",groupAttr!AS125,"|",groupAttr!AX125,"|",groupAttr!AV125,"|",groupAttr!BC125,"|",groupAttr!BB125,"|",groupAttr!BA125,"|",groupAttr!AW125,"|","0","|",groupAttr!AQ125,"|",groupAttr!AT125,"|",groupAttr!AU125,"|",groupAttr!BD125,"|",groupAttr!AY125,"|","0","|",groupAttr!BE125,"|",groupAttr!BJ125,"|",groupAttr!BF125,"|",groupAttr!BG125,"|",groupAttr!BH125,"|",groupAttr!BI125,"|",groupAttr!BK125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25" t="str">
        <f>groupAttr!D125&amp;"|" &amp;groupAttr!E125&amp;"|" &amp;groupAttr!H125&amp;"|" &amp;groupAttr!J125&amp;"|" &amp;groupAttr!L125&amp;"|" &amp;groupAttr!N125&amp;"|" &amp;groupAttr!P125&amp;"|" &amp;groupAttr!R125&amp;"|" &amp;groupAttr!S125&amp;"|" &amp;groupAttr!T125&amp;"|" &amp;groupAttr!U125&amp;"|" &amp;groupAttr!V125&amp;"|" &amp;groupAttr!F125&amp;"|" &amp;groupAttr!G125&amp;"|" &amp;groupAttr!I125&amp;"|" &amp;groupAttr!K125&amp;"|" &amp;groupAttr!M125&amp;"|" &amp;groupAttr!O125&amp;"|" &amp;groupAttr!Q125&amp;"|0|0|0|0|0|0|0|0|0|0|0|0|0|0|0|0|0|0|0|0|0"</f>
        <v>9|9|5|5|0|0|0|0|0|0|0|0|0|0|5|5|0|0|0|0|0|0|0|0|0|0|0|0|0|0|0|0|0|0|0|0|0|0|0|0</v>
      </c>
      <c r="AD125" t="str">
        <f>groupAttr!W125&amp;"|" &amp;groupAttr!X125&amp;"|" &amp;groupAttr!AA125&amp;"|" &amp;groupAttr!AC125&amp;"|" &amp;groupAttr!AE125&amp;"|" &amp;groupAttr!AG125&amp;"|" &amp;groupAttr!AI125&amp;"|" &amp;groupAttr!AK125&amp;"|" &amp;groupAttr!AL125&amp;"|" &amp;groupAttr!AM125&amp;"|" &amp;groupAttr!AN125&amp;"|" &amp;groupAttr!AO125&amp;"|" &amp;groupAttr!Y125&amp;"|" &amp;groupAttr!Z125&amp;"|" &amp;groupAttr!AB125&amp;"|" &amp;groupAttr!AD125&amp;"|" &amp;groupAttr!AF125&amp;"|" &amp;groupAttr!AH125&amp;"|" &amp;groupAttr!AJ125&amp;"|" &amp;(groupAttr!AP125 + 100)&amp;"|0|0|0|0|0|0|0|0|0|0|0|0|0|0|0|0|0|0|0|0|0"</f>
        <v>0|0|0|0|0|0|0|0|0|0|0|0|0|0|0|0|0|0|0|100|0|0|0|0|0|0|0|0|0|0|0|0|0|0|0|0|0|0|0|0|0</v>
      </c>
    </row>
    <row r="126" spans="1:30" x14ac:dyDescent="0.2">
      <c r="A126" t="str">
        <f t="shared" si="6"/>
        <v>125 12 神佑 子鼠神佑+5|丑牛神佑+5|寅虎神佑+5|卯兔神佑+5|辰龙神佑+5|巳蛇神佑+5|午马神佑+5|未羊神佑+5|申猴神佑+5|酉鸡神佑+5|戌狗神佑+5|亥猪神佑+5  0|0|0|0|0|0|0|0|0|0|0|0|0|0|0|0|0|0|0|0|0|0|0|0|0|0|0|0|0|0|0|0|0|0|0|0|0|0|0|0 3|3|0|0|4|4|4|0|0|0|0|0|0|0|0|0|4|4|4|0|0|0|0|0|0|0|0|0|0|0|0|0|0|0|0|0|0|0|0|0 0|0|0|0|50|50|50|0|0|0|0|0|0|0|0|0|50|50|50|100|0|0|0|0|0|0|0|0|0|0|0|0|0|0|0|0|0|0|0|0|0</v>
      </c>
      <c r="B126">
        <v>125</v>
      </c>
      <c r="C126">
        <f>groupAttr!A126</f>
        <v>167</v>
      </c>
      <c r="D126" t="str">
        <f>IF( ISNA(VLOOKUP($C126*10&amp;D$1,groupitems!$B:$D,3,FALSE)),"", VLOOKUP($C126*10&amp;D$1,groupitems!$B:$D,3,FALSE))</f>
        <v>子鼠神佑+5</v>
      </c>
      <c r="E126" t="str">
        <f>IF( ISNA(VLOOKUP($C126*10&amp;E$1,groupitems!$B:$D,3,FALSE)),"", VLOOKUP($C126*10&amp;E$1,groupitems!$B:$D,3,FALSE))</f>
        <v>丑牛神佑+5</v>
      </c>
      <c r="F126" t="str">
        <f>IF( ISNA(VLOOKUP($C126*10&amp;F$1,groupitems!$B:$D,3,FALSE)),"", VLOOKUP($C126*10&amp;F$1,groupitems!$B:$D,3,FALSE))</f>
        <v>寅虎神佑+5</v>
      </c>
      <c r="G126" t="str">
        <f>IF( ISNA(VLOOKUP($C126*10&amp;G$1,groupitems!$B:$D,3,FALSE)),"", VLOOKUP($C126*10&amp;G$1,groupitems!$B:$D,3,FALSE))</f>
        <v>卯兔神佑+5</v>
      </c>
      <c r="H126" t="str">
        <f>IF( ISNA(VLOOKUP($C126*10&amp;H$1,groupitems!$B:$D,3,FALSE)),"", VLOOKUP($C126*10&amp;H$1,groupitems!$B:$D,3,FALSE))</f>
        <v>辰龙神佑+5</v>
      </c>
      <c r="I126" t="str">
        <f>IF( ISNA(VLOOKUP($C126*10&amp;I$1,groupitems!$B:$D,3,FALSE)),"", VLOOKUP($C126*10&amp;I$1,groupitems!$B:$D,3,FALSE))</f>
        <v>巳蛇神佑+5</v>
      </c>
      <c r="J126" t="str">
        <f>IF( ISNA(VLOOKUP($C126*10&amp;J$1,groupitems!$B:$D,3,FALSE)),"", VLOOKUP($C126*10&amp;J$1,groupitems!$B:$D,3,FALSE))</f>
        <v>午马神佑+5</v>
      </c>
      <c r="K126" t="str">
        <f>IF( ISNA(VLOOKUP($C126*10&amp;K$1,groupitems!$B:$D,3,FALSE)),"", VLOOKUP($C126*10&amp;K$1,groupitems!$B:$D,3,FALSE))</f>
        <v>未羊神佑+5</v>
      </c>
      <c r="L126" t="str">
        <f>IF( ISNA(VLOOKUP($C126*10&amp;L$1,groupitems!$B:$D,3,FALSE)),"", VLOOKUP($C126*10&amp;L$1,groupitems!$B:$D,3,FALSE))</f>
        <v>申猴神佑+5</v>
      </c>
      <c r="M126" t="str">
        <f>IF( ISNA(VLOOKUP($C126*10&amp;M$1,groupitems!$B:$D,3,FALSE)),"", VLOOKUP($C126*10&amp;M$1,groupitems!$B:$D,3,FALSE))</f>
        <v>酉鸡神佑+5</v>
      </c>
      <c r="N126" t="str">
        <f>IF( ISNA(VLOOKUP($C126*10&amp;N$1,groupitems!$B:$D,3,FALSE)),"", VLOOKUP($C126*10&amp;N$1,groupitems!$B:$D,3,FALSE))</f>
        <v>戌狗神佑+5</v>
      </c>
      <c r="O126" t="str">
        <f>IF( ISNA(VLOOKUP($C126*10&amp;O$1,groupitems!$B:$D,3,FALSE)),"", VLOOKUP($C126*10&amp;O$1,groupitems!$B:$D,3,FALSE))</f>
        <v>亥猪神佑+5</v>
      </c>
      <c r="P126" t="str">
        <f>IF( ISNA(VLOOKUP($C126*10&amp;P$1,groupitems!$B:$D,3,FALSE)),"", VLOOKUP($C126*10&amp;P$1,groupitems!$B:$D,3,FALSE))</f>
        <v/>
      </c>
      <c r="Q126" t="str">
        <f>IF( ISNA(VLOOKUP($C126*10&amp;Q$1,groupitems!$B:$D,3,FALSE)),"", VLOOKUP($C126*10&amp;Q$1,groupitems!$B:$D,3,FALSE))</f>
        <v/>
      </c>
      <c r="R126" t="str">
        <f>IF( ISNA(VLOOKUP($C126*10&amp;R$1,groupitems!$B:$D,3,FALSE)),"", VLOOKUP($C126*10&amp;R$1,groupitems!$B:$D,3,FALSE))</f>
        <v/>
      </c>
      <c r="S126" t="str">
        <f>IF( ISNA(VLOOKUP($C126*10&amp;S$1,groupitems!$B:$D,3,FALSE)),"", VLOOKUP($C126*10&amp;S$1,groupitems!$B:$D,3,FALSE))</f>
        <v/>
      </c>
      <c r="T126">
        <v>0</v>
      </c>
      <c r="U126">
        <f>groupAttr!C126</f>
        <v>12</v>
      </c>
      <c r="V126">
        <f t="shared" si="16"/>
        <v>12</v>
      </c>
      <c r="W126" t="str">
        <f>groupAttr!B126</f>
        <v>神佑</v>
      </c>
      <c r="X126" t="str">
        <f t="shared" si="12"/>
        <v>子鼠神佑+5|丑牛神佑+5|寅虎神佑+5|卯兔神佑+5|辰龙神佑+5|巳蛇神佑+5|午马神佑+5|未羊神佑+5|申猴神佑+5|酉鸡神佑+5|戌狗神佑+5|亥猪神佑+5|</v>
      </c>
      <c r="Y126" t="str">
        <f t="shared" si="13"/>
        <v>151/子鼠神佑+5|151/丑牛神佑+5|151/寅虎神佑+5|151/卯兔神佑+5|151/辰龙神佑+5|151/巳蛇神佑+5|151/午马神佑+5|151/未羊神佑+5|151/申猴神佑+5|151/酉鸡神佑+5|151/戌狗神佑+5|151/亥猪神佑+5|</v>
      </c>
      <c r="Z126" t="str">
        <f t="shared" si="14"/>
        <v>子鼠神佑+5|丑牛神佑+5|寅虎神佑+5|卯兔神佑+5|辰龙神佑+5|巳蛇神佑+5|午马神佑+5|未羊神佑+5|申猴神佑+5|酉鸡神佑+5|戌狗神佑+5|亥猪神佑+5</v>
      </c>
      <c r="AA126" t="str">
        <f t="shared" si="15"/>
        <v>151/子鼠神佑+5|151/丑牛神佑+5|151/寅虎神佑+5|151/卯兔神佑+5|151/辰龙神佑+5|151/巳蛇神佑+5|151/午马神佑+5|151/未羊神佑+5|151/申猴神佑+5|151/酉鸡神佑+5|151/戌狗神佑+5|151/亥猪神佑+5</v>
      </c>
      <c r="AB126" t="str">
        <f xml:space="preserve"> CONCATENATE( " ",groupAttr!AS126,"|",groupAttr!AX126,"|",groupAttr!AV126,"|",groupAttr!BC126,"|",groupAttr!BB126,"|",groupAttr!BA126,"|",groupAttr!AW126,"|","0","|",groupAttr!AQ126,"|",groupAttr!AT126,"|",groupAttr!AU126,"|",groupAttr!BD126,"|",groupAttr!AY126,"|","0","|",groupAttr!BE126,"|",groupAttr!BJ126,"|",groupAttr!BF126,"|",groupAttr!BG126,"|",groupAttr!BH126,"|",groupAttr!BI126,"|",groupAttr!BK126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26" t="str">
        <f>groupAttr!D126&amp;"|" &amp;groupAttr!E126&amp;"|" &amp;groupAttr!H126&amp;"|" &amp;groupAttr!J126&amp;"|" &amp;groupAttr!L126&amp;"|" &amp;groupAttr!N126&amp;"|" &amp;groupAttr!P126&amp;"|" &amp;groupAttr!R126&amp;"|" &amp;groupAttr!S126&amp;"|" &amp;groupAttr!T126&amp;"|" &amp;groupAttr!U126&amp;"|" &amp;groupAttr!V126&amp;"|" &amp;groupAttr!F126&amp;"|" &amp;groupAttr!G126&amp;"|" &amp;groupAttr!I126&amp;"|" &amp;groupAttr!K126&amp;"|" &amp;groupAttr!M126&amp;"|" &amp;groupAttr!O126&amp;"|" &amp;groupAttr!Q126&amp;"|0|0|0|0|0|0|0|0|0|0|0|0|0|0|0|0|0|0|0|0|0"</f>
        <v>3|3|0|0|4|4|4|0|0|0|0|0|0|0|0|0|4|4|4|0|0|0|0|0|0|0|0|0|0|0|0|0|0|0|0|0|0|0|0|0</v>
      </c>
      <c r="AD126" t="str">
        <f>groupAttr!W126&amp;"|" &amp;groupAttr!X126&amp;"|" &amp;groupAttr!AA126&amp;"|" &amp;groupAttr!AC126&amp;"|" &amp;groupAttr!AE126&amp;"|" &amp;groupAttr!AG126&amp;"|" &amp;groupAttr!AI126&amp;"|" &amp;groupAttr!AK126&amp;"|" &amp;groupAttr!AL126&amp;"|" &amp;groupAttr!AM126&amp;"|" &amp;groupAttr!AN126&amp;"|" &amp;groupAttr!AO126&amp;"|" &amp;groupAttr!Y126&amp;"|" &amp;groupAttr!Z126&amp;"|" &amp;groupAttr!AB126&amp;"|" &amp;groupAttr!AD126&amp;"|" &amp;groupAttr!AF126&amp;"|" &amp;groupAttr!AH126&amp;"|" &amp;groupAttr!AJ126&amp;"|" &amp;(groupAttr!AP126 + 100)&amp;"|0|0|0|0|0|0|0|0|0|0|0|0|0|0|0|0|0|0|0|0|0"</f>
        <v>0|0|0|0|50|50|50|0|0|0|0|0|0|0|0|0|50|50|50|100|0|0|0|0|0|0|0|0|0|0|0|0|0|0|0|0|0|0|0|0|0</v>
      </c>
    </row>
    <row r="127" spans="1:30" x14ac:dyDescent="0.2">
      <c r="A127" t="str">
        <f t="shared" si="6"/>
        <v>126 1 神兵铸魂 斬風月≮铸魂≯  0|0|0|0|0|0|0|0|0|0|0|0|0|0|0|0|0|0|0|0|0|0|0|0|0|0|0|0|0|0|0|0|0|0|0|0|0|0|0|0 0|0|0|0|10|10|10|0|0|0|0|0|0|0|0|0|10|10|10|0|0|0|0|0|0|0|0|0|0|0|0|0|0|0|0|0|0|0|0|0 0|0|0|0|0|0|0|0|0|0|0|0|0|0|0|0|0|0|0|100|0|0|0|0|0|0|0|0|0|0|0|0|0|0|0|0|0|0|0|0|0</v>
      </c>
      <c r="B127">
        <v>126</v>
      </c>
      <c r="C127">
        <f>groupAttr!A127</f>
        <v>168</v>
      </c>
      <c r="D127" t="str">
        <f>IF( ISNA(VLOOKUP($C127*10&amp;D$1,groupitems!$B:$D,3,FALSE)),"", VLOOKUP($C127*10&amp;D$1,groupitems!$B:$D,3,FALSE))</f>
        <v>斬風月≮铸魂≯</v>
      </c>
      <c r="E127" t="str">
        <f>IF( ISNA(VLOOKUP($C127*10&amp;E$1,groupitems!$B:$D,3,FALSE)),"", VLOOKUP($C127*10&amp;E$1,groupitems!$B:$D,3,FALSE))</f>
        <v/>
      </c>
      <c r="F127" t="str">
        <f>IF( ISNA(VLOOKUP($C127*10&amp;F$1,groupitems!$B:$D,3,FALSE)),"", VLOOKUP($C127*10&amp;F$1,groupitems!$B:$D,3,FALSE))</f>
        <v/>
      </c>
      <c r="G127" t="str">
        <f>IF( ISNA(VLOOKUP($C127*10&amp;G$1,groupitems!$B:$D,3,FALSE)),"", VLOOKUP($C127*10&amp;G$1,groupitems!$B:$D,3,FALSE))</f>
        <v/>
      </c>
      <c r="H127" t="str">
        <f>IF( ISNA(VLOOKUP($C127*10&amp;H$1,groupitems!$B:$D,3,FALSE)),"", VLOOKUP($C127*10&amp;H$1,groupitems!$B:$D,3,FALSE))</f>
        <v/>
      </c>
      <c r="I127" t="str">
        <f>IF( ISNA(VLOOKUP($C127*10&amp;I$1,groupitems!$B:$D,3,FALSE)),"", VLOOKUP($C127*10&amp;I$1,groupitems!$B:$D,3,FALSE))</f>
        <v/>
      </c>
      <c r="J127" t="str">
        <f>IF( ISNA(VLOOKUP($C127*10&amp;J$1,groupitems!$B:$D,3,FALSE)),"", VLOOKUP($C127*10&amp;J$1,groupitems!$B:$D,3,FALSE))</f>
        <v/>
      </c>
      <c r="K127" t="str">
        <f>IF( ISNA(VLOOKUP($C127*10&amp;K$1,groupitems!$B:$D,3,FALSE)),"", VLOOKUP($C127*10&amp;K$1,groupitems!$B:$D,3,FALSE))</f>
        <v/>
      </c>
      <c r="L127" t="str">
        <f>IF( ISNA(VLOOKUP($C127*10&amp;L$1,groupitems!$B:$D,3,FALSE)),"", VLOOKUP($C127*10&amp;L$1,groupitems!$B:$D,3,FALSE))</f>
        <v/>
      </c>
      <c r="M127" t="str">
        <f>IF( ISNA(VLOOKUP($C127*10&amp;M$1,groupitems!$B:$D,3,FALSE)),"", VLOOKUP($C127*10&amp;M$1,groupitems!$B:$D,3,FALSE))</f>
        <v/>
      </c>
      <c r="N127" t="str">
        <f>IF( ISNA(VLOOKUP($C127*10&amp;N$1,groupitems!$B:$D,3,FALSE)),"", VLOOKUP($C127*10&amp;N$1,groupitems!$B:$D,3,FALSE))</f>
        <v/>
      </c>
      <c r="O127" t="str">
        <f>IF( ISNA(VLOOKUP($C127*10&amp;O$1,groupitems!$B:$D,3,FALSE)),"", VLOOKUP($C127*10&amp;O$1,groupitems!$B:$D,3,FALSE))</f>
        <v/>
      </c>
      <c r="P127" t="str">
        <f>IF( ISNA(VLOOKUP($C127*10&amp;P$1,groupitems!$B:$D,3,FALSE)),"", VLOOKUP($C127*10&amp;P$1,groupitems!$B:$D,3,FALSE))</f>
        <v/>
      </c>
      <c r="Q127" t="str">
        <f>IF( ISNA(VLOOKUP($C127*10&amp;Q$1,groupitems!$B:$D,3,FALSE)),"", VLOOKUP($C127*10&amp;Q$1,groupitems!$B:$D,3,FALSE))</f>
        <v/>
      </c>
      <c r="R127" t="str">
        <f>IF( ISNA(VLOOKUP($C127*10&amp;R$1,groupitems!$B:$D,3,FALSE)),"", VLOOKUP($C127*10&amp;R$1,groupitems!$B:$D,3,FALSE))</f>
        <v/>
      </c>
      <c r="S127" t="str">
        <f>IF( ISNA(VLOOKUP($C127*10&amp;S$1,groupitems!$B:$D,3,FALSE)),"", VLOOKUP($C127*10&amp;S$1,groupitems!$B:$D,3,FALSE))</f>
        <v/>
      </c>
      <c r="T127">
        <v>0</v>
      </c>
      <c r="U127">
        <f>groupAttr!C127</f>
        <v>1</v>
      </c>
      <c r="V127">
        <f t="shared" si="16"/>
        <v>1</v>
      </c>
      <c r="W127" t="str">
        <f>groupAttr!B127</f>
        <v>神兵铸魂</v>
      </c>
      <c r="X127" t="str">
        <f t="shared" si="12"/>
        <v>斬風月≮铸魂≯|</v>
      </c>
      <c r="Y127" t="str">
        <f t="shared" si="13"/>
        <v>151/斬風月≮铸魂≯|</v>
      </c>
      <c r="Z127" t="str">
        <f t="shared" si="14"/>
        <v>斬風月≮铸魂≯</v>
      </c>
      <c r="AA127" t="str">
        <f t="shared" si="15"/>
        <v>151/斬風月≮铸魂≯</v>
      </c>
      <c r="AB127" t="str">
        <f xml:space="preserve"> CONCATENATE( " ",groupAttr!AS127,"|",groupAttr!AX127,"|",groupAttr!AV127,"|",groupAttr!BC127,"|",groupAttr!BB127,"|",groupAttr!BA127,"|",groupAttr!AW127,"|","0","|",groupAttr!AQ127,"|",groupAttr!AT127,"|",groupAttr!AU127,"|",groupAttr!BD127,"|",groupAttr!AY127,"|","0","|",groupAttr!BE127,"|",groupAttr!BJ127,"|",groupAttr!BF127,"|",groupAttr!BG127,"|",groupAttr!BH127,"|",groupAttr!BI127,"|",groupAttr!BK127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27" t="str">
        <f>groupAttr!D127&amp;"|" &amp;groupAttr!E127&amp;"|" &amp;groupAttr!H127&amp;"|" &amp;groupAttr!J127&amp;"|" &amp;groupAttr!L127&amp;"|" &amp;groupAttr!N127&amp;"|" &amp;groupAttr!P127&amp;"|" &amp;groupAttr!R127&amp;"|" &amp;groupAttr!S127&amp;"|" &amp;groupAttr!T127&amp;"|" &amp;groupAttr!U127&amp;"|" &amp;groupAttr!V127&amp;"|" &amp;groupAttr!F127&amp;"|" &amp;groupAttr!G127&amp;"|" &amp;groupAttr!I127&amp;"|" &amp;groupAttr!K127&amp;"|" &amp;groupAttr!M127&amp;"|" &amp;groupAttr!O127&amp;"|" &amp;groupAttr!Q127&amp;"|0|0|0|0|0|0|0|0|0|0|0|0|0|0|0|0|0|0|0|0|0"</f>
        <v>0|0|0|0|10|10|10|0|0|0|0|0|0|0|0|0|10|10|10|0|0|0|0|0|0|0|0|0|0|0|0|0|0|0|0|0|0|0|0|0</v>
      </c>
      <c r="AD127" t="str">
        <f>groupAttr!W127&amp;"|" &amp;groupAttr!X127&amp;"|" &amp;groupAttr!AA127&amp;"|" &amp;groupAttr!AC127&amp;"|" &amp;groupAttr!AE127&amp;"|" &amp;groupAttr!AG127&amp;"|" &amp;groupAttr!AI127&amp;"|" &amp;groupAttr!AK127&amp;"|" &amp;groupAttr!AL127&amp;"|" &amp;groupAttr!AM127&amp;"|" &amp;groupAttr!AN127&amp;"|" &amp;groupAttr!AO127&amp;"|" &amp;groupAttr!Y127&amp;"|" &amp;groupAttr!Z127&amp;"|" &amp;groupAttr!AB127&amp;"|" &amp;groupAttr!AD127&amp;"|" &amp;groupAttr!AF127&amp;"|" &amp;groupAttr!AH127&amp;"|" &amp;groupAttr!AJ127&amp;"|" &amp;(groupAttr!AP127 + 100)&amp;"|0|0|0|0|0|0|0|0|0|0|0|0|0|0|0|0|0|0|0|0|0"</f>
        <v>0|0|0|0|0|0|0|0|0|0|0|0|0|0|0|0|0|0|0|100|0|0|0|0|0|0|0|0|0|0|0|0|0|0|0|0|0|0|0|0|0</v>
      </c>
    </row>
    <row r="128" spans="1:30" x14ac:dyDescent="0.2">
      <c r="A128" t="str">
        <f t="shared" si="6"/>
        <v>127 1 神兵铸魂 春秋闕≮铸魂≯  0|0|0|0|0|0|0|0|0|0|0|0|0|0|0|0|0|0|0|0|0|0|0|0|0|0|0|0|0|0|0|0|0|0|0|0|0|0|0|0 0|0|0|0|10|10|10|0|0|0|0|0|0|0|0|0|10|10|10|0|0|0|0|0|0|0|0|0|0|0|0|0|0|0|0|0|0|0|0|0 0|0|0|0|0|0|0|0|0|0|0|0|0|0|0|0|0|0|0|100|0|0|0|0|0|0|0|0|0|0|0|0|0|0|0|0|0|0|0|0|0</v>
      </c>
      <c r="B128">
        <v>127</v>
      </c>
      <c r="C128">
        <f>groupAttr!A128</f>
        <v>169</v>
      </c>
      <c r="D128" t="str">
        <f>IF( ISNA(VLOOKUP($C128*10&amp;D$1,groupitems!$B:$D,3,FALSE)),"", VLOOKUP($C128*10&amp;D$1,groupitems!$B:$D,3,FALSE))</f>
        <v>春秋闕≮铸魂≯</v>
      </c>
      <c r="E128" t="str">
        <f>IF( ISNA(VLOOKUP($C128*10&amp;E$1,groupitems!$B:$D,3,FALSE)),"", VLOOKUP($C128*10&amp;E$1,groupitems!$B:$D,3,FALSE))</f>
        <v/>
      </c>
      <c r="F128" t="str">
        <f>IF( ISNA(VLOOKUP($C128*10&amp;F$1,groupitems!$B:$D,3,FALSE)),"", VLOOKUP($C128*10&amp;F$1,groupitems!$B:$D,3,FALSE))</f>
        <v/>
      </c>
      <c r="G128" t="str">
        <f>IF( ISNA(VLOOKUP($C128*10&amp;G$1,groupitems!$B:$D,3,FALSE)),"", VLOOKUP($C128*10&amp;G$1,groupitems!$B:$D,3,FALSE))</f>
        <v/>
      </c>
      <c r="H128" t="str">
        <f>IF( ISNA(VLOOKUP($C128*10&amp;H$1,groupitems!$B:$D,3,FALSE)),"", VLOOKUP($C128*10&amp;H$1,groupitems!$B:$D,3,FALSE))</f>
        <v/>
      </c>
      <c r="I128" t="str">
        <f>IF( ISNA(VLOOKUP($C128*10&amp;I$1,groupitems!$B:$D,3,FALSE)),"", VLOOKUP($C128*10&amp;I$1,groupitems!$B:$D,3,FALSE))</f>
        <v/>
      </c>
      <c r="J128" t="str">
        <f>IF( ISNA(VLOOKUP($C128*10&amp;J$1,groupitems!$B:$D,3,FALSE)),"", VLOOKUP($C128*10&amp;J$1,groupitems!$B:$D,3,FALSE))</f>
        <v/>
      </c>
      <c r="K128" t="str">
        <f>IF( ISNA(VLOOKUP($C128*10&amp;K$1,groupitems!$B:$D,3,FALSE)),"", VLOOKUP($C128*10&amp;K$1,groupitems!$B:$D,3,FALSE))</f>
        <v/>
      </c>
      <c r="L128" t="str">
        <f>IF( ISNA(VLOOKUP($C128*10&amp;L$1,groupitems!$B:$D,3,FALSE)),"", VLOOKUP($C128*10&amp;L$1,groupitems!$B:$D,3,FALSE))</f>
        <v/>
      </c>
      <c r="M128" t="str">
        <f>IF( ISNA(VLOOKUP($C128*10&amp;M$1,groupitems!$B:$D,3,FALSE)),"", VLOOKUP($C128*10&amp;M$1,groupitems!$B:$D,3,FALSE))</f>
        <v/>
      </c>
      <c r="N128" t="str">
        <f>IF( ISNA(VLOOKUP($C128*10&amp;N$1,groupitems!$B:$D,3,FALSE)),"", VLOOKUP($C128*10&amp;N$1,groupitems!$B:$D,3,FALSE))</f>
        <v/>
      </c>
      <c r="O128" t="str">
        <f>IF( ISNA(VLOOKUP($C128*10&amp;O$1,groupitems!$B:$D,3,FALSE)),"", VLOOKUP($C128*10&amp;O$1,groupitems!$B:$D,3,FALSE))</f>
        <v/>
      </c>
      <c r="P128" t="str">
        <f>IF( ISNA(VLOOKUP($C128*10&amp;P$1,groupitems!$B:$D,3,FALSE)),"", VLOOKUP($C128*10&amp;P$1,groupitems!$B:$D,3,FALSE))</f>
        <v/>
      </c>
      <c r="Q128" t="str">
        <f>IF( ISNA(VLOOKUP($C128*10&amp;Q$1,groupitems!$B:$D,3,FALSE)),"", VLOOKUP($C128*10&amp;Q$1,groupitems!$B:$D,3,FALSE))</f>
        <v/>
      </c>
      <c r="R128" t="str">
        <f>IF( ISNA(VLOOKUP($C128*10&amp;R$1,groupitems!$B:$D,3,FALSE)),"", VLOOKUP($C128*10&amp;R$1,groupitems!$B:$D,3,FALSE))</f>
        <v/>
      </c>
      <c r="S128" t="str">
        <f>IF( ISNA(VLOOKUP($C128*10&amp;S$1,groupitems!$B:$D,3,FALSE)),"", VLOOKUP($C128*10&amp;S$1,groupitems!$B:$D,3,FALSE))</f>
        <v/>
      </c>
      <c r="T128">
        <v>0</v>
      </c>
      <c r="U128">
        <f>groupAttr!C128</f>
        <v>1</v>
      </c>
      <c r="V128">
        <f t="shared" si="16"/>
        <v>1</v>
      </c>
      <c r="W128" t="str">
        <f>groupAttr!B128</f>
        <v>神兵铸魂</v>
      </c>
      <c r="X128" t="str">
        <f t="shared" si="12"/>
        <v>春秋闕≮铸魂≯|</v>
      </c>
      <c r="Y128" t="str">
        <f t="shared" si="13"/>
        <v>151/春秋闕≮铸魂≯|</v>
      </c>
      <c r="Z128" t="str">
        <f t="shared" si="14"/>
        <v>春秋闕≮铸魂≯</v>
      </c>
      <c r="AA128" t="str">
        <f t="shared" si="15"/>
        <v>151/春秋闕≮铸魂≯</v>
      </c>
      <c r="AB128" t="str">
        <f xml:space="preserve"> CONCATENATE( " ",groupAttr!AS128,"|",groupAttr!AX128,"|",groupAttr!AV128,"|",groupAttr!BC128,"|",groupAttr!BB128,"|",groupAttr!BA128,"|",groupAttr!AW128,"|","0","|",groupAttr!AQ128,"|",groupAttr!AT128,"|",groupAttr!AU128,"|",groupAttr!BD128,"|",groupAttr!AY128,"|","0","|",groupAttr!BE128,"|",groupAttr!BJ128,"|",groupAttr!BF128,"|",groupAttr!BG128,"|",groupAttr!BH128,"|",groupAttr!BI128,"|",groupAttr!BK128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28" t="str">
        <f>groupAttr!D128&amp;"|" &amp;groupAttr!E128&amp;"|" &amp;groupAttr!H128&amp;"|" &amp;groupAttr!J128&amp;"|" &amp;groupAttr!L128&amp;"|" &amp;groupAttr!N128&amp;"|" &amp;groupAttr!P128&amp;"|" &amp;groupAttr!R128&amp;"|" &amp;groupAttr!S128&amp;"|" &amp;groupAttr!T128&amp;"|" &amp;groupAttr!U128&amp;"|" &amp;groupAttr!V128&amp;"|" &amp;groupAttr!F128&amp;"|" &amp;groupAttr!G128&amp;"|" &amp;groupAttr!I128&amp;"|" &amp;groupAttr!K128&amp;"|" &amp;groupAttr!M128&amp;"|" &amp;groupAttr!O128&amp;"|" &amp;groupAttr!Q128&amp;"|0|0|0|0|0|0|0|0|0|0|0|0|0|0|0|0|0|0|0|0|0"</f>
        <v>0|0|0|0|10|10|10|0|0|0|0|0|0|0|0|0|10|10|10|0|0|0|0|0|0|0|0|0|0|0|0|0|0|0|0|0|0|0|0|0</v>
      </c>
      <c r="AD128" t="str">
        <f>groupAttr!W128&amp;"|" &amp;groupAttr!X128&amp;"|" &amp;groupAttr!AA128&amp;"|" &amp;groupAttr!AC128&amp;"|" &amp;groupAttr!AE128&amp;"|" &amp;groupAttr!AG128&amp;"|" &amp;groupAttr!AI128&amp;"|" &amp;groupAttr!AK128&amp;"|" &amp;groupAttr!AL128&amp;"|" &amp;groupAttr!AM128&amp;"|" &amp;groupAttr!AN128&amp;"|" &amp;groupAttr!AO128&amp;"|" &amp;groupAttr!Y128&amp;"|" &amp;groupAttr!Z128&amp;"|" &amp;groupAttr!AB128&amp;"|" &amp;groupAttr!AD128&amp;"|" &amp;groupAttr!AF128&amp;"|" &amp;groupAttr!AH128&amp;"|" &amp;groupAttr!AJ128&amp;"|" &amp;(groupAttr!AP128 + 100)&amp;"|0|0|0|0|0|0|0|0|0|0|0|0|0|0|0|0|0|0|0|0|0"</f>
        <v>0|0|0|0|0|0|0|0|0|0|0|0|0|0|0|0|0|0|0|100|0|0|0|0|0|0|0|0|0|0|0|0|0|0|0|0|0|0|0|0|0</v>
      </c>
    </row>
    <row r="129" spans="1:30" x14ac:dyDescent="0.2">
      <c r="A129" t="str">
        <f t="shared" si="6"/>
        <v>128 1 神兵铸魂 苍暮≮铸魂≯  0|0|0|0|0|0|0|0|0|0|0|0|0|0|0|0|0|0|0|0|0|0|0|0|0|0|0|0|0|0|0|0|0|0|0|0|0|0|0|0 0|0|0|0|10|10|10|0|0|0|0|0|0|0|0|0|10|10|10|0|0|0|0|0|0|0|0|0|0|0|0|0|0|0|0|0|0|0|0|0 0|0|0|0|0|0|0|0|0|0|0|0|0|0|0|0|0|0|0|100|0|0|0|0|0|0|0|0|0|0|0|0|0|0|0|0|0|0|0|0|0</v>
      </c>
      <c r="B129">
        <v>128</v>
      </c>
      <c r="C129">
        <f>groupAttr!A129</f>
        <v>170</v>
      </c>
      <c r="D129" t="str">
        <f>IF( ISNA(VLOOKUP($C129*10&amp;D$1,groupitems!$B:$D,3,FALSE)),"", VLOOKUP($C129*10&amp;D$1,groupitems!$B:$D,3,FALSE))</f>
        <v>苍暮≮铸魂≯</v>
      </c>
      <c r="E129" t="str">
        <f>IF( ISNA(VLOOKUP($C129*10&amp;E$1,groupitems!$B:$D,3,FALSE)),"", VLOOKUP($C129*10&amp;E$1,groupitems!$B:$D,3,FALSE))</f>
        <v/>
      </c>
      <c r="F129" t="str">
        <f>IF( ISNA(VLOOKUP($C129*10&amp;F$1,groupitems!$B:$D,3,FALSE)),"", VLOOKUP($C129*10&amp;F$1,groupitems!$B:$D,3,FALSE))</f>
        <v/>
      </c>
      <c r="G129" t="str">
        <f>IF( ISNA(VLOOKUP($C129*10&amp;G$1,groupitems!$B:$D,3,FALSE)),"", VLOOKUP($C129*10&amp;G$1,groupitems!$B:$D,3,FALSE))</f>
        <v/>
      </c>
      <c r="H129" t="str">
        <f>IF( ISNA(VLOOKUP($C129*10&amp;H$1,groupitems!$B:$D,3,FALSE)),"", VLOOKUP($C129*10&amp;H$1,groupitems!$B:$D,3,FALSE))</f>
        <v/>
      </c>
      <c r="I129" t="str">
        <f>IF( ISNA(VLOOKUP($C129*10&amp;I$1,groupitems!$B:$D,3,FALSE)),"", VLOOKUP($C129*10&amp;I$1,groupitems!$B:$D,3,FALSE))</f>
        <v/>
      </c>
      <c r="J129" t="str">
        <f>IF( ISNA(VLOOKUP($C129*10&amp;J$1,groupitems!$B:$D,3,FALSE)),"", VLOOKUP($C129*10&amp;J$1,groupitems!$B:$D,3,FALSE))</f>
        <v/>
      </c>
      <c r="K129" t="str">
        <f>IF( ISNA(VLOOKUP($C129*10&amp;K$1,groupitems!$B:$D,3,FALSE)),"", VLOOKUP($C129*10&amp;K$1,groupitems!$B:$D,3,FALSE))</f>
        <v/>
      </c>
      <c r="L129" t="str">
        <f>IF( ISNA(VLOOKUP($C129*10&amp;L$1,groupitems!$B:$D,3,FALSE)),"", VLOOKUP($C129*10&amp;L$1,groupitems!$B:$D,3,FALSE))</f>
        <v/>
      </c>
      <c r="M129" t="str">
        <f>IF( ISNA(VLOOKUP($C129*10&amp;M$1,groupitems!$B:$D,3,FALSE)),"", VLOOKUP($C129*10&amp;M$1,groupitems!$B:$D,3,FALSE))</f>
        <v/>
      </c>
      <c r="N129" t="str">
        <f>IF( ISNA(VLOOKUP($C129*10&amp;N$1,groupitems!$B:$D,3,FALSE)),"", VLOOKUP($C129*10&amp;N$1,groupitems!$B:$D,3,FALSE))</f>
        <v/>
      </c>
      <c r="O129" t="str">
        <f>IF( ISNA(VLOOKUP($C129*10&amp;O$1,groupitems!$B:$D,3,FALSE)),"", VLOOKUP($C129*10&amp;O$1,groupitems!$B:$D,3,FALSE))</f>
        <v/>
      </c>
      <c r="P129" t="str">
        <f>IF( ISNA(VLOOKUP($C129*10&amp;P$1,groupitems!$B:$D,3,FALSE)),"", VLOOKUP($C129*10&amp;P$1,groupitems!$B:$D,3,FALSE))</f>
        <v/>
      </c>
      <c r="Q129" t="str">
        <f>IF( ISNA(VLOOKUP($C129*10&amp;Q$1,groupitems!$B:$D,3,FALSE)),"", VLOOKUP($C129*10&amp;Q$1,groupitems!$B:$D,3,FALSE))</f>
        <v/>
      </c>
      <c r="R129" t="str">
        <f>IF( ISNA(VLOOKUP($C129*10&amp;R$1,groupitems!$B:$D,3,FALSE)),"", VLOOKUP($C129*10&amp;R$1,groupitems!$B:$D,3,FALSE))</f>
        <v/>
      </c>
      <c r="S129" t="str">
        <f>IF( ISNA(VLOOKUP($C129*10&amp;S$1,groupitems!$B:$D,3,FALSE)),"", VLOOKUP($C129*10&amp;S$1,groupitems!$B:$D,3,FALSE))</f>
        <v/>
      </c>
      <c r="T129">
        <v>0</v>
      </c>
      <c r="U129">
        <f>groupAttr!C129</f>
        <v>1</v>
      </c>
      <c r="V129">
        <f t="shared" si="16"/>
        <v>1</v>
      </c>
      <c r="W129" t="str">
        <f>groupAttr!B129</f>
        <v>神兵铸魂</v>
      </c>
      <c r="X129" t="str">
        <f t="shared" si="12"/>
        <v>苍暮≮铸魂≯|</v>
      </c>
      <c r="Y129" t="str">
        <f t="shared" si="13"/>
        <v>151/苍暮≮铸魂≯|</v>
      </c>
      <c r="Z129" t="str">
        <f t="shared" si="14"/>
        <v>苍暮≮铸魂≯</v>
      </c>
      <c r="AA129" t="str">
        <f t="shared" si="15"/>
        <v>151/苍暮≮铸魂≯</v>
      </c>
      <c r="AB129" t="str">
        <f xml:space="preserve"> CONCATENATE( " ",groupAttr!AS129,"|",groupAttr!AX129,"|",groupAttr!AV129,"|",groupAttr!BC129,"|",groupAttr!BB129,"|",groupAttr!BA129,"|",groupAttr!AW129,"|","0","|",groupAttr!AQ129,"|",groupAttr!AT129,"|",groupAttr!AU129,"|",groupAttr!BD129,"|",groupAttr!AY129,"|","0","|",groupAttr!BE129,"|",groupAttr!BJ129,"|",groupAttr!BF129,"|",groupAttr!BG129,"|",groupAttr!BH129,"|",groupAttr!BI129,"|",groupAttr!BK129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29" t="str">
        <f>groupAttr!D129&amp;"|" &amp;groupAttr!E129&amp;"|" &amp;groupAttr!H129&amp;"|" &amp;groupAttr!J129&amp;"|" &amp;groupAttr!L129&amp;"|" &amp;groupAttr!N129&amp;"|" &amp;groupAttr!P129&amp;"|" &amp;groupAttr!R129&amp;"|" &amp;groupAttr!S129&amp;"|" &amp;groupAttr!T129&amp;"|" &amp;groupAttr!U129&amp;"|" &amp;groupAttr!V129&amp;"|" &amp;groupAttr!F129&amp;"|" &amp;groupAttr!G129&amp;"|" &amp;groupAttr!I129&amp;"|" &amp;groupAttr!K129&amp;"|" &amp;groupAttr!M129&amp;"|" &amp;groupAttr!O129&amp;"|" &amp;groupAttr!Q129&amp;"|0|0|0|0|0|0|0|0|0|0|0|0|0|0|0|0|0|0|0|0|0"</f>
        <v>0|0|0|0|10|10|10|0|0|0|0|0|0|0|0|0|10|10|10|0|0|0|0|0|0|0|0|0|0|0|0|0|0|0|0|0|0|0|0|0</v>
      </c>
      <c r="AD129" t="str">
        <f>groupAttr!W129&amp;"|" &amp;groupAttr!X129&amp;"|" &amp;groupAttr!AA129&amp;"|" &amp;groupAttr!AC129&amp;"|" &amp;groupAttr!AE129&amp;"|" &amp;groupAttr!AG129&amp;"|" &amp;groupAttr!AI129&amp;"|" &amp;groupAttr!AK129&amp;"|" &amp;groupAttr!AL129&amp;"|" &amp;groupAttr!AM129&amp;"|" &amp;groupAttr!AN129&amp;"|" &amp;groupAttr!AO129&amp;"|" &amp;groupAttr!Y129&amp;"|" &amp;groupAttr!Z129&amp;"|" &amp;groupAttr!AB129&amp;"|" &amp;groupAttr!AD129&amp;"|" &amp;groupAttr!AF129&amp;"|" &amp;groupAttr!AH129&amp;"|" &amp;groupAttr!AJ129&amp;"|" &amp;(groupAttr!AP129 + 100)&amp;"|0|0|0|0|0|0|0|0|0|0|0|0|0|0|0|0|0|0|0|0|0"</f>
        <v>0|0|0|0|0|0|0|0|0|0|0|0|0|0|0|0|0|0|0|100|0|0|0|0|0|0|0|0|0|0|0|0|0|0|0|0|0|0|0|0|0</v>
      </c>
    </row>
    <row r="130" spans="1:30" x14ac:dyDescent="0.2">
      <c r="A130" t="str">
        <f t="shared" si="6"/>
        <v>129 1 神兵铸魂 情殇≮铸魂≯  0|0|0|0|0|0|0|0|0|0|0|0|0|0|0|0|0|0|0|0|0|0|0|0|0|0|0|0|0|0|0|0|0|0|0|0|0|0|0|0 0|0|0|0|10|10|10|0|0|0|0|0|0|0|0|0|10|10|10|0|0|0|0|0|0|0|0|0|0|0|0|0|0|0|0|0|0|0|0|0 0|0|0|0|0|0|0|0|0|0|0|0|0|0|0|0|0|0|0|100|0|0|0|0|0|0|0|0|0|0|0|0|0|0|0|0|0|0|0|0|0</v>
      </c>
      <c r="B130">
        <v>129</v>
      </c>
      <c r="C130">
        <f>groupAttr!A130</f>
        <v>171</v>
      </c>
      <c r="D130" t="str">
        <f>IF( ISNA(VLOOKUP($C130*10&amp;D$1,groupitems!$B:$D,3,FALSE)),"", VLOOKUP($C130*10&amp;D$1,groupitems!$B:$D,3,FALSE))</f>
        <v>情殇≮铸魂≯</v>
      </c>
      <c r="E130" t="str">
        <f>IF( ISNA(VLOOKUP($C130*10&amp;E$1,groupitems!$B:$D,3,FALSE)),"", VLOOKUP($C130*10&amp;E$1,groupitems!$B:$D,3,FALSE))</f>
        <v/>
      </c>
      <c r="F130" t="str">
        <f>IF( ISNA(VLOOKUP($C130*10&amp;F$1,groupitems!$B:$D,3,FALSE)),"", VLOOKUP($C130*10&amp;F$1,groupitems!$B:$D,3,FALSE))</f>
        <v/>
      </c>
      <c r="G130" t="str">
        <f>IF( ISNA(VLOOKUP($C130*10&amp;G$1,groupitems!$B:$D,3,FALSE)),"", VLOOKUP($C130*10&amp;G$1,groupitems!$B:$D,3,FALSE))</f>
        <v/>
      </c>
      <c r="H130" t="str">
        <f>IF( ISNA(VLOOKUP($C130*10&amp;H$1,groupitems!$B:$D,3,FALSE)),"", VLOOKUP($C130*10&amp;H$1,groupitems!$B:$D,3,FALSE))</f>
        <v/>
      </c>
      <c r="I130" t="str">
        <f>IF( ISNA(VLOOKUP($C130*10&amp;I$1,groupitems!$B:$D,3,FALSE)),"", VLOOKUP($C130*10&amp;I$1,groupitems!$B:$D,3,FALSE))</f>
        <v/>
      </c>
      <c r="J130" t="str">
        <f>IF( ISNA(VLOOKUP($C130*10&amp;J$1,groupitems!$B:$D,3,FALSE)),"", VLOOKUP($C130*10&amp;J$1,groupitems!$B:$D,3,FALSE))</f>
        <v/>
      </c>
      <c r="K130" t="str">
        <f>IF( ISNA(VLOOKUP($C130*10&amp;K$1,groupitems!$B:$D,3,FALSE)),"", VLOOKUP($C130*10&amp;K$1,groupitems!$B:$D,3,FALSE))</f>
        <v/>
      </c>
      <c r="L130" t="str">
        <f>IF( ISNA(VLOOKUP($C130*10&amp;L$1,groupitems!$B:$D,3,FALSE)),"", VLOOKUP($C130*10&amp;L$1,groupitems!$B:$D,3,FALSE))</f>
        <v/>
      </c>
      <c r="M130" t="str">
        <f>IF( ISNA(VLOOKUP($C130*10&amp;M$1,groupitems!$B:$D,3,FALSE)),"", VLOOKUP($C130*10&amp;M$1,groupitems!$B:$D,3,FALSE))</f>
        <v/>
      </c>
      <c r="N130" t="str">
        <f>IF( ISNA(VLOOKUP($C130*10&amp;N$1,groupitems!$B:$D,3,FALSE)),"", VLOOKUP($C130*10&amp;N$1,groupitems!$B:$D,3,FALSE))</f>
        <v/>
      </c>
      <c r="O130" t="str">
        <f>IF( ISNA(VLOOKUP($C130*10&amp;O$1,groupitems!$B:$D,3,FALSE)),"", VLOOKUP($C130*10&amp;O$1,groupitems!$B:$D,3,FALSE))</f>
        <v/>
      </c>
      <c r="P130" t="str">
        <f>IF( ISNA(VLOOKUP($C130*10&amp;P$1,groupitems!$B:$D,3,FALSE)),"", VLOOKUP($C130*10&amp;P$1,groupitems!$B:$D,3,FALSE))</f>
        <v/>
      </c>
      <c r="Q130" t="str">
        <f>IF( ISNA(VLOOKUP($C130*10&amp;Q$1,groupitems!$B:$D,3,FALSE)),"", VLOOKUP($C130*10&amp;Q$1,groupitems!$B:$D,3,FALSE))</f>
        <v/>
      </c>
      <c r="R130" t="str">
        <f>IF( ISNA(VLOOKUP($C130*10&amp;R$1,groupitems!$B:$D,3,FALSE)),"", VLOOKUP($C130*10&amp;R$1,groupitems!$B:$D,3,FALSE))</f>
        <v/>
      </c>
      <c r="S130" t="str">
        <f>IF( ISNA(VLOOKUP($C130*10&amp;S$1,groupitems!$B:$D,3,FALSE)),"", VLOOKUP($C130*10&amp;S$1,groupitems!$B:$D,3,FALSE))</f>
        <v/>
      </c>
      <c r="T130">
        <v>0</v>
      </c>
      <c r="U130">
        <f>groupAttr!C130</f>
        <v>1</v>
      </c>
      <c r="V130">
        <f t="shared" si="16"/>
        <v>1</v>
      </c>
      <c r="W130" t="str">
        <f>groupAttr!B130</f>
        <v>神兵铸魂</v>
      </c>
      <c r="X130" t="str">
        <f t="shared" si="12"/>
        <v>情殇≮铸魂≯|</v>
      </c>
      <c r="Y130" t="str">
        <f t="shared" si="13"/>
        <v>151/情殇≮铸魂≯|</v>
      </c>
      <c r="Z130" t="str">
        <f t="shared" si="14"/>
        <v>情殇≮铸魂≯</v>
      </c>
      <c r="AA130" t="str">
        <f t="shared" si="15"/>
        <v>151/情殇≮铸魂≯</v>
      </c>
      <c r="AB130" t="str">
        <f xml:space="preserve"> CONCATENATE( " ",groupAttr!AS130,"|",groupAttr!AX130,"|",groupAttr!AV130,"|",groupAttr!BC130,"|",groupAttr!BB130,"|",groupAttr!BA130,"|",groupAttr!AW130,"|","0","|",groupAttr!AQ130,"|",groupAttr!AT130,"|",groupAttr!AU130,"|",groupAttr!BD130,"|",groupAttr!AY130,"|","0","|",groupAttr!BE130,"|",groupAttr!BJ130,"|",groupAttr!BF130,"|",groupAttr!BG130,"|",groupAttr!BH130,"|",groupAttr!BI130,"|",groupAttr!BK130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30" t="str">
        <f>groupAttr!D130&amp;"|" &amp;groupAttr!E130&amp;"|" &amp;groupAttr!H130&amp;"|" &amp;groupAttr!J130&amp;"|" &amp;groupAttr!L130&amp;"|" &amp;groupAttr!N130&amp;"|" &amp;groupAttr!P130&amp;"|" &amp;groupAttr!R130&amp;"|" &amp;groupAttr!S130&amp;"|" &amp;groupAttr!T130&amp;"|" &amp;groupAttr!U130&amp;"|" &amp;groupAttr!V130&amp;"|" &amp;groupAttr!F130&amp;"|" &amp;groupAttr!G130&amp;"|" &amp;groupAttr!I130&amp;"|" &amp;groupAttr!K130&amp;"|" &amp;groupAttr!M130&amp;"|" &amp;groupAttr!O130&amp;"|" &amp;groupAttr!Q130&amp;"|0|0|0|0|0|0|0|0|0|0|0|0|0|0|0|0|0|0|0|0|0"</f>
        <v>0|0|0|0|10|10|10|0|0|0|0|0|0|0|0|0|10|10|10|0|0|0|0|0|0|0|0|0|0|0|0|0|0|0|0|0|0|0|0|0</v>
      </c>
      <c r="AD130" t="str">
        <f>groupAttr!W130&amp;"|" &amp;groupAttr!X130&amp;"|" &amp;groupAttr!AA130&amp;"|" &amp;groupAttr!AC130&amp;"|" &amp;groupAttr!AE130&amp;"|" &amp;groupAttr!AG130&amp;"|" &amp;groupAttr!AI130&amp;"|" &amp;groupAttr!AK130&amp;"|" &amp;groupAttr!AL130&amp;"|" &amp;groupAttr!AM130&amp;"|" &amp;groupAttr!AN130&amp;"|" &amp;groupAttr!AO130&amp;"|" &amp;groupAttr!Y130&amp;"|" &amp;groupAttr!Z130&amp;"|" &amp;groupAttr!AB130&amp;"|" &amp;groupAttr!AD130&amp;"|" &amp;groupAttr!AF130&amp;"|" &amp;groupAttr!AH130&amp;"|" &amp;groupAttr!AJ130&amp;"|" &amp;(groupAttr!AP130 + 100)&amp;"|0|0|0|0|0|0|0|0|0|0|0|0|0|0|0|0|0|0|0|0|0"</f>
        <v>0|0|0|0|0|0|0|0|0|0|0|0|0|0|0|0|0|0|0|100|0|0|0|0|0|0|0|0|0|0|0|0|0|0|0|0|0|0|0|0|0</v>
      </c>
    </row>
    <row r="131" spans="1:30" x14ac:dyDescent="0.2">
      <c r="A131" t="str">
        <f t="shared" ref="A131:A160" si="17">CONCATENATE(B131," ",U131," ",W131," ",Z131," ",AB131," ",AC131," ",AD131)</f>
        <v>130 1 神兵铸魂 轩辕≮铸魂≯  0|0|0|0|0|0|0|0|0|0|0|0|0|0|0|0|0|0|0|0|0|0|0|0|0|0|0|0|0|0|0|0|0|0|0|0|0|0|0|0 0|0|0|0|10|10|10|0|0|0|0|0|0|0|0|0|10|10|10|0|0|0|0|0|0|0|0|0|0|0|0|0|0|0|0|0|0|0|0|0 0|0|0|0|0|0|0|0|0|0|0|0|0|0|0|0|0|0|0|100|0|0|0|0|0|0|0|0|0|0|0|0|0|0|0|0|0|0|0|0|0</v>
      </c>
      <c r="B131">
        <v>130</v>
      </c>
      <c r="C131">
        <f>groupAttr!A131</f>
        <v>172</v>
      </c>
      <c r="D131" t="str">
        <f>IF( ISNA(VLOOKUP($C131*10&amp;D$1,groupitems!$B:$D,3,FALSE)),"", VLOOKUP($C131*10&amp;D$1,groupitems!$B:$D,3,FALSE))</f>
        <v>轩辕≮铸魂≯</v>
      </c>
      <c r="E131" t="str">
        <f>IF( ISNA(VLOOKUP($C131*10&amp;E$1,groupitems!$B:$D,3,FALSE)),"", VLOOKUP($C131*10&amp;E$1,groupitems!$B:$D,3,FALSE))</f>
        <v/>
      </c>
      <c r="F131" t="str">
        <f>IF( ISNA(VLOOKUP($C131*10&amp;F$1,groupitems!$B:$D,3,FALSE)),"", VLOOKUP($C131*10&amp;F$1,groupitems!$B:$D,3,FALSE))</f>
        <v/>
      </c>
      <c r="G131" t="str">
        <f>IF( ISNA(VLOOKUP($C131*10&amp;G$1,groupitems!$B:$D,3,FALSE)),"", VLOOKUP($C131*10&amp;G$1,groupitems!$B:$D,3,FALSE))</f>
        <v/>
      </c>
      <c r="H131" t="str">
        <f>IF( ISNA(VLOOKUP($C131*10&amp;H$1,groupitems!$B:$D,3,FALSE)),"", VLOOKUP($C131*10&amp;H$1,groupitems!$B:$D,3,FALSE))</f>
        <v/>
      </c>
      <c r="I131" t="str">
        <f>IF( ISNA(VLOOKUP($C131*10&amp;I$1,groupitems!$B:$D,3,FALSE)),"", VLOOKUP($C131*10&amp;I$1,groupitems!$B:$D,3,FALSE))</f>
        <v/>
      </c>
      <c r="J131" t="str">
        <f>IF( ISNA(VLOOKUP($C131*10&amp;J$1,groupitems!$B:$D,3,FALSE)),"", VLOOKUP($C131*10&amp;J$1,groupitems!$B:$D,3,FALSE))</f>
        <v/>
      </c>
      <c r="K131" t="str">
        <f>IF( ISNA(VLOOKUP($C131*10&amp;K$1,groupitems!$B:$D,3,FALSE)),"", VLOOKUP($C131*10&amp;K$1,groupitems!$B:$D,3,FALSE))</f>
        <v/>
      </c>
      <c r="L131" t="str">
        <f>IF( ISNA(VLOOKUP($C131*10&amp;L$1,groupitems!$B:$D,3,FALSE)),"", VLOOKUP($C131*10&amp;L$1,groupitems!$B:$D,3,FALSE))</f>
        <v/>
      </c>
      <c r="M131" t="str">
        <f>IF( ISNA(VLOOKUP($C131*10&amp;M$1,groupitems!$B:$D,3,FALSE)),"", VLOOKUP($C131*10&amp;M$1,groupitems!$B:$D,3,FALSE))</f>
        <v/>
      </c>
      <c r="N131" t="str">
        <f>IF( ISNA(VLOOKUP($C131*10&amp;N$1,groupitems!$B:$D,3,FALSE)),"", VLOOKUP($C131*10&amp;N$1,groupitems!$B:$D,3,FALSE))</f>
        <v/>
      </c>
      <c r="O131" t="str">
        <f>IF( ISNA(VLOOKUP($C131*10&amp;O$1,groupitems!$B:$D,3,FALSE)),"", VLOOKUP($C131*10&amp;O$1,groupitems!$B:$D,3,FALSE))</f>
        <v/>
      </c>
      <c r="P131" t="str">
        <f>IF( ISNA(VLOOKUP($C131*10&amp;P$1,groupitems!$B:$D,3,FALSE)),"", VLOOKUP($C131*10&amp;P$1,groupitems!$B:$D,3,FALSE))</f>
        <v/>
      </c>
      <c r="Q131" t="str">
        <f>IF( ISNA(VLOOKUP($C131*10&amp;Q$1,groupitems!$B:$D,3,FALSE)),"", VLOOKUP($C131*10&amp;Q$1,groupitems!$B:$D,3,FALSE))</f>
        <v/>
      </c>
      <c r="R131" t="str">
        <f>IF( ISNA(VLOOKUP($C131*10&amp;R$1,groupitems!$B:$D,3,FALSE)),"", VLOOKUP($C131*10&amp;R$1,groupitems!$B:$D,3,FALSE))</f>
        <v/>
      </c>
      <c r="S131" t="str">
        <f>IF( ISNA(VLOOKUP($C131*10&amp;S$1,groupitems!$B:$D,3,FALSE)),"", VLOOKUP($C131*10&amp;S$1,groupitems!$B:$D,3,FALSE))</f>
        <v/>
      </c>
      <c r="T131">
        <v>0</v>
      </c>
      <c r="U131">
        <f>groupAttr!C131</f>
        <v>1</v>
      </c>
      <c r="V131">
        <f t="shared" si="16"/>
        <v>1</v>
      </c>
      <c r="W131" t="str">
        <f>groupAttr!B131</f>
        <v>神兵铸魂</v>
      </c>
      <c r="X131" t="str">
        <f t="shared" si="12"/>
        <v>轩辕≮铸魂≯|</v>
      </c>
      <c r="Y131" t="str">
        <f t="shared" si="13"/>
        <v>151/轩辕≮铸魂≯|</v>
      </c>
      <c r="Z131" t="str">
        <f t="shared" si="14"/>
        <v>轩辕≮铸魂≯</v>
      </c>
      <c r="AA131" t="str">
        <f t="shared" si="15"/>
        <v>151/轩辕≮铸魂≯</v>
      </c>
      <c r="AB131" t="str">
        <f xml:space="preserve"> CONCATENATE( " ",groupAttr!AS131,"|",groupAttr!AX131,"|",groupAttr!AV131,"|",groupAttr!BC131,"|",groupAttr!BB131,"|",groupAttr!BA131,"|",groupAttr!AW131,"|","0","|",groupAttr!AQ131,"|",groupAttr!AT131,"|",groupAttr!AU131,"|",groupAttr!BD131,"|",groupAttr!AY131,"|","0","|",groupAttr!BE131,"|",groupAttr!BJ131,"|",groupAttr!BF131,"|",groupAttr!BG131,"|",groupAttr!BH131,"|",groupAttr!BI131,"|",groupAttr!BK131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31" t="str">
        <f>groupAttr!D131&amp;"|" &amp;groupAttr!E131&amp;"|" &amp;groupAttr!H131&amp;"|" &amp;groupAttr!J131&amp;"|" &amp;groupAttr!L131&amp;"|" &amp;groupAttr!N131&amp;"|" &amp;groupAttr!P131&amp;"|" &amp;groupAttr!R131&amp;"|" &amp;groupAttr!S131&amp;"|" &amp;groupAttr!T131&amp;"|" &amp;groupAttr!U131&amp;"|" &amp;groupAttr!V131&amp;"|" &amp;groupAttr!F131&amp;"|" &amp;groupAttr!G131&amp;"|" &amp;groupAttr!I131&amp;"|" &amp;groupAttr!K131&amp;"|" &amp;groupAttr!M131&amp;"|" &amp;groupAttr!O131&amp;"|" &amp;groupAttr!Q131&amp;"|0|0|0|0|0|0|0|0|0|0|0|0|0|0|0|0|0|0|0|0|0"</f>
        <v>0|0|0|0|10|10|10|0|0|0|0|0|0|0|0|0|10|10|10|0|0|0|0|0|0|0|0|0|0|0|0|0|0|0|0|0|0|0|0|0</v>
      </c>
      <c r="AD131" t="str">
        <f>groupAttr!W131&amp;"|" &amp;groupAttr!X131&amp;"|" &amp;groupAttr!AA131&amp;"|" &amp;groupAttr!AC131&amp;"|" &amp;groupAttr!AE131&amp;"|" &amp;groupAttr!AG131&amp;"|" &amp;groupAttr!AI131&amp;"|" &amp;groupAttr!AK131&amp;"|" &amp;groupAttr!AL131&amp;"|" &amp;groupAttr!AM131&amp;"|" &amp;groupAttr!AN131&amp;"|" &amp;groupAttr!AO131&amp;"|" &amp;groupAttr!Y131&amp;"|" &amp;groupAttr!Z131&amp;"|" &amp;groupAttr!AB131&amp;"|" &amp;groupAttr!AD131&amp;"|" &amp;groupAttr!AF131&amp;"|" &amp;groupAttr!AH131&amp;"|" &amp;groupAttr!AJ131&amp;"|" &amp;(groupAttr!AP131 + 100)&amp;"|0|0|0|0|0|0|0|0|0|0|0|0|0|0|0|0|0|0|0|0|0"</f>
        <v>0|0|0|0|0|0|0|0|0|0|0|0|0|0|0|0|0|0|0|100|0|0|0|0|0|0|0|0|0|0|0|0|0|0|0|0|0|0|0|0|0</v>
      </c>
    </row>
    <row r="132" spans="1:30" x14ac:dyDescent="0.2">
      <c r="A132" t="str">
        <f t="shared" si="17"/>
        <v>131 1 神兵铸魂 夔殇≮铸魂≯  0|0|0|0|0|0|0|0|0|0|0|0|0|0|0|0|0|0|0|0|0|0|0|0|0|0|0|0|0|0|0|0|0|0|0|0|0|0|0|0 0|0|0|0|10|10|10|0|0|0|0|0|0|0|0|0|10|10|10|0|0|0|0|0|0|0|0|0|0|0|0|0|0|0|0|0|0|0|0|0 0|0|0|0|0|0|0|0|0|0|0|0|0|0|0|0|0|0|0|100|0|0|0|0|0|0|0|0|0|0|0|0|0|0|0|0|0|0|0|0|0</v>
      </c>
      <c r="B132">
        <v>131</v>
      </c>
      <c r="C132">
        <f>groupAttr!A132</f>
        <v>173</v>
      </c>
      <c r="D132" t="str">
        <f>IF( ISNA(VLOOKUP($C132*10&amp;D$1,groupitems!$B:$D,3,FALSE)),"", VLOOKUP($C132*10&amp;D$1,groupitems!$B:$D,3,FALSE))</f>
        <v>夔殇≮铸魂≯</v>
      </c>
      <c r="E132" t="str">
        <f>IF( ISNA(VLOOKUP($C132*10&amp;E$1,groupitems!$B:$D,3,FALSE)),"", VLOOKUP($C132*10&amp;E$1,groupitems!$B:$D,3,FALSE))</f>
        <v/>
      </c>
      <c r="F132" t="str">
        <f>IF( ISNA(VLOOKUP($C132*10&amp;F$1,groupitems!$B:$D,3,FALSE)),"", VLOOKUP($C132*10&amp;F$1,groupitems!$B:$D,3,FALSE))</f>
        <v/>
      </c>
      <c r="G132" t="str">
        <f>IF( ISNA(VLOOKUP($C132*10&amp;G$1,groupitems!$B:$D,3,FALSE)),"", VLOOKUP($C132*10&amp;G$1,groupitems!$B:$D,3,FALSE))</f>
        <v/>
      </c>
      <c r="H132" t="str">
        <f>IF( ISNA(VLOOKUP($C132*10&amp;H$1,groupitems!$B:$D,3,FALSE)),"", VLOOKUP($C132*10&amp;H$1,groupitems!$B:$D,3,FALSE))</f>
        <v/>
      </c>
      <c r="I132" t="str">
        <f>IF( ISNA(VLOOKUP($C132*10&amp;I$1,groupitems!$B:$D,3,FALSE)),"", VLOOKUP($C132*10&amp;I$1,groupitems!$B:$D,3,FALSE))</f>
        <v/>
      </c>
      <c r="J132" t="str">
        <f>IF( ISNA(VLOOKUP($C132*10&amp;J$1,groupitems!$B:$D,3,FALSE)),"", VLOOKUP($C132*10&amp;J$1,groupitems!$B:$D,3,FALSE))</f>
        <v/>
      </c>
      <c r="K132" t="str">
        <f>IF( ISNA(VLOOKUP($C132*10&amp;K$1,groupitems!$B:$D,3,FALSE)),"", VLOOKUP($C132*10&amp;K$1,groupitems!$B:$D,3,FALSE))</f>
        <v/>
      </c>
      <c r="L132" t="str">
        <f>IF( ISNA(VLOOKUP($C132*10&amp;L$1,groupitems!$B:$D,3,FALSE)),"", VLOOKUP($C132*10&amp;L$1,groupitems!$B:$D,3,FALSE))</f>
        <v/>
      </c>
      <c r="M132" t="str">
        <f>IF( ISNA(VLOOKUP($C132*10&amp;M$1,groupitems!$B:$D,3,FALSE)),"", VLOOKUP($C132*10&amp;M$1,groupitems!$B:$D,3,FALSE))</f>
        <v/>
      </c>
      <c r="N132" t="str">
        <f>IF( ISNA(VLOOKUP($C132*10&amp;N$1,groupitems!$B:$D,3,FALSE)),"", VLOOKUP($C132*10&amp;N$1,groupitems!$B:$D,3,FALSE))</f>
        <v/>
      </c>
      <c r="O132" t="str">
        <f>IF( ISNA(VLOOKUP($C132*10&amp;O$1,groupitems!$B:$D,3,FALSE)),"", VLOOKUP($C132*10&amp;O$1,groupitems!$B:$D,3,FALSE))</f>
        <v/>
      </c>
      <c r="P132" t="str">
        <f>IF( ISNA(VLOOKUP($C132*10&amp;P$1,groupitems!$B:$D,3,FALSE)),"", VLOOKUP($C132*10&amp;P$1,groupitems!$B:$D,3,FALSE))</f>
        <v/>
      </c>
      <c r="Q132" t="str">
        <f>IF( ISNA(VLOOKUP($C132*10&amp;Q$1,groupitems!$B:$D,3,FALSE)),"", VLOOKUP($C132*10&amp;Q$1,groupitems!$B:$D,3,FALSE))</f>
        <v/>
      </c>
      <c r="R132" t="str">
        <f>IF( ISNA(VLOOKUP($C132*10&amp;R$1,groupitems!$B:$D,3,FALSE)),"", VLOOKUP($C132*10&amp;R$1,groupitems!$B:$D,3,FALSE))</f>
        <v/>
      </c>
      <c r="S132" t="str">
        <f>IF( ISNA(VLOOKUP($C132*10&amp;S$1,groupitems!$B:$D,3,FALSE)),"", VLOOKUP($C132*10&amp;S$1,groupitems!$B:$D,3,FALSE))</f>
        <v/>
      </c>
      <c r="T132">
        <v>0</v>
      </c>
      <c r="U132">
        <f>groupAttr!C132</f>
        <v>1</v>
      </c>
      <c r="V132">
        <f t="shared" si="16"/>
        <v>1</v>
      </c>
      <c r="W132" t="str">
        <f>groupAttr!B132</f>
        <v>神兵铸魂</v>
      </c>
      <c r="X132" t="str">
        <f t="shared" si="12"/>
        <v>夔殇≮铸魂≯|</v>
      </c>
      <c r="Y132" t="str">
        <f t="shared" si="13"/>
        <v>151/夔殇≮铸魂≯|</v>
      </c>
      <c r="Z132" t="str">
        <f t="shared" si="14"/>
        <v>夔殇≮铸魂≯</v>
      </c>
      <c r="AA132" t="str">
        <f t="shared" si="15"/>
        <v>151/夔殇≮铸魂≯</v>
      </c>
      <c r="AB132" t="str">
        <f xml:space="preserve"> CONCATENATE( " ",groupAttr!AS132,"|",groupAttr!AX132,"|",groupAttr!AV132,"|",groupAttr!BC132,"|",groupAttr!BB132,"|",groupAttr!BA132,"|",groupAttr!AW132,"|","0","|",groupAttr!AQ132,"|",groupAttr!AT132,"|",groupAttr!AU132,"|",groupAttr!BD132,"|",groupAttr!AY132,"|","0","|",groupAttr!BE132,"|",groupAttr!BJ132,"|",groupAttr!BF132,"|",groupAttr!BG132,"|",groupAttr!BH132,"|",groupAttr!BI132,"|",groupAttr!BK132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32" t="str">
        <f>groupAttr!D132&amp;"|" &amp;groupAttr!E132&amp;"|" &amp;groupAttr!H132&amp;"|" &amp;groupAttr!J132&amp;"|" &amp;groupAttr!L132&amp;"|" &amp;groupAttr!N132&amp;"|" &amp;groupAttr!P132&amp;"|" &amp;groupAttr!R132&amp;"|" &amp;groupAttr!S132&amp;"|" &amp;groupAttr!T132&amp;"|" &amp;groupAttr!U132&amp;"|" &amp;groupAttr!V132&amp;"|" &amp;groupAttr!F132&amp;"|" &amp;groupAttr!G132&amp;"|" &amp;groupAttr!I132&amp;"|" &amp;groupAttr!K132&amp;"|" &amp;groupAttr!M132&amp;"|" &amp;groupAttr!O132&amp;"|" &amp;groupAttr!Q132&amp;"|0|0|0|0|0|0|0|0|0|0|0|0|0|0|0|0|0|0|0|0|0"</f>
        <v>0|0|0|0|10|10|10|0|0|0|0|0|0|0|0|0|10|10|10|0|0|0|0|0|0|0|0|0|0|0|0|0|0|0|0|0|0|0|0|0</v>
      </c>
      <c r="AD132" t="str">
        <f>groupAttr!W132&amp;"|" &amp;groupAttr!X132&amp;"|" &amp;groupAttr!AA132&amp;"|" &amp;groupAttr!AC132&amp;"|" &amp;groupAttr!AE132&amp;"|" &amp;groupAttr!AG132&amp;"|" &amp;groupAttr!AI132&amp;"|" &amp;groupAttr!AK132&amp;"|" &amp;groupAttr!AL132&amp;"|" &amp;groupAttr!AM132&amp;"|" &amp;groupAttr!AN132&amp;"|" &amp;groupAttr!AO132&amp;"|" &amp;groupAttr!Y132&amp;"|" &amp;groupAttr!Z132&amp;"|" &amp;groupAttr!AB132&amp;"|" &amp;groupAttr!AD132&amp;"|" &amp;groupAttr!AF132&amp;"|" &amp;groupAttr!AH132&amp;"|" &amp;groupAttr!AJ132&amp;"|" &amp;(groupAttr!AP132 + 100)&amp;"|0|0|0|0|0|0|0|0|0|0|0|0|0|0|0|0|0|0|0|0|0"</f>
        <v>0|0|0|0|0|0|0|0|0|0|0|0|0|0|0|0|0|0|0|100|0|0|0|0|0|0|0|0|0|0|0|0|0|0|0|0|0|0|0|0|0</v>
      </c>
    </row>
    <row r="133" spans="1:30" x14ac:dyDescent="0.2">
      <c r="A133" t="str">
        <f t="shared" si="17"/>
        <v>132 1 神兵铸魂 古尘≮铸魂≯  0|0|0|0|0|0|0|0|0|0|0|0|0|0|0|0|0|0|0|0|0|0|0|0|0|0|0|0|0|0|0|0|0|0|0|0|0|0|0|0 0|0|0|0|10|10|10|0|0|0|0|0|0|0|0|0|10|10|10|0|0|0|0|0|0|0|0|0|0|0|0|0|0|0|0|0|0|0|0|0 0|0|0|0|0|0|0|0|0|0|0|0|0|0|0|0|0|0|0|100|0|0|0|0|0|0|0|0|0|0|0|0|0|0|0|0|0|0|0|0|0</v>
      </c>
      <c r="B133">
        <v>132</v>
      </c>
      <c r="C133">
        <f>groupAttr!A133</f>
        <v>174</v>
      </c>
      <c r="D133" t="str">
        <f>IF( ISNA(VLOOKUP($C133*10&amp;D$1,groupitems!$B:$D,3,FALSE)),"", VLOOKUP($C133*10&amp;D$1,groupitems!$B:$D,3,FALSE))</f>
        <v>古尘≮铸魂≯</v>
      </c>
      <c r="E133" t="str">
        <f>IF( ISNA(VLOOKUP($C133*10&amp;E$1,groupitems!$B:$D,3,FALSE)),"", VLOOKUP($C133*10&amp;E$1,groupitems!$B:$D,3,FALSE))</f>
        <v/>
      </c>
      <c r="F133" t="str">
        <f>IF( ISNA(VLOOKUP($C133*10&amp;F$1,groupitems!$B:$D,3,FALSE)),"", VLOOKUP($C133*10&amp;F$1,groupitems!$B:$D,3,FALSE))</f>
        <v/>
      </c>
      <c r="G133" t="str">
        <f>IF( ISNA(VLOOKUP($C133*10&amp;G$1,groupitems!$B:$D,3,FALSE)),"", VLOOKUP($C133*10&amp;G$1,groupitems!$B:$D,3,FALSE))</f>
        <v/>
      </c>
      <c r="H133" t="str">
        <f>IF( ISNA(VLOOKUP($C133*10&amp;H$1,groupitems!$B:$D,3,FALSE)),"", VLOOKUP($C133*10&amp;H$1,groupitems!$B:$D,3,FALSE))</f>
        <v/>
      </c>
      <c r="I133" t="str">
        <f>IF( ISNA(VLOOKUP($C133*10&amp;I$1,groupitems!$B:$D,3,FALSE)),"", VLOOKUP($C133*10&amp;I$1,groupitems!$B:$D,3,FALSE))</f>
        <v/>
      </c>
      <c r="J133" t="str">
        <f>IF( ISNA(VLOOKUP($C133*10&amp;J$1,groupitems!$B:$D,3,FALSE)),"", VLOOKUP($C133*10&amp;J$1,groupitems!$B:$D,3,FALSE))</f>
        <v/>
      </c>
      <c r="K133" t="str">
        <f>IF( ISNA(VLOOKUP($C133*10&amp;K$1,groupitems!$B:$D,3,FALSE)),"", VLOOKUP($C133*10&amp;K$1,groupitems!$B:$D,3,FALSE))</f>
        <v/>
      </c>
      <c r="L133" t="str">
        <f>IF( ISNA(VLOOKUP($C133*10&amp;L$1,groupitems!$B:$D,3,FALSE)),"", VLOOKUP($C133*10&amp;L$1,groupitems!$B:$D,3,FALSE))</f>
        <v/>
      </c>
      <c r="M133" t="str">
        <f>IF( ISNA(VLOOKUP($C133*10&amp;M$1,groupitems!$B:$D,3,FALSE)),"", VLOOKUP($C133*10&amp;M$1,groupitems!$B:$D,3,FALSE))</f>
        <v/>
      </c>
      <c r="N133" t="str">
        <f>IF( ISNA(VLOOKUP($C133*10&amp;N$1,groupitems!$B:$D,3,FALSE)),"", VLOOKUP($C133*10&amp;N$1,groupitems!$B:$D,3,FALSE))</f>
        <v/>
      </c>
      <c r="O133" t="str">
        <f>IF( ISNA(VLOOKUP($C133*10&amp;O$1,groupitems!$B:$D,3,FALSE)),"", VLOOKUP($C133*10&amp;O$1,groupitems!$B:$D,3,FALSE))</f>
        <v/>
      </c>
      <c r="P133" t="str">
        <f>IF( ISNA(VLOOKUP($C133*10&amp;P$1,groupitems!$B:$D,3,FALSE)),"", VLOOKUP($C133*10&amp;P$1,groupitems!$B:$D,3,FALSE))</f>
        <v/>
      </c>
      <c r="Q133" t="str">
        <f>IF( ISNA(VLOOKUP($C133*10&amp;Q$1,groupitems!$B:$D,3,FALSE)),"", VLOOKUP($C133*10&amp;Q$1,groupitems!$B:$D,3,FALSE))</f>
        <v/>
      </c>
      <c r="R133" t="str">
        <f>IF( ISNA(VLOOKUP($C133*10&amp;R$1,groupitems!$B:$D,3,FALSE)),"", VLOOKUP($C133*10&amp;R$1,groupitems!$B:$D,3,FALSE))</f>
        <v/>
      </c>
      <c r="S133" t="str">
        <f>IF( ISNA(VLOOKUP($C133*10&amp;S$1,groupitems!$B:$D,3,FALSE)),"", VLOOKUP($C133*10&amp;S$1,groupitems!$B:$D,3,FALSE))</f>
        <v/>
      </c>
      <c r="T133">
        <v>0</v>
      </c>
      <c r="U133">
        <f>groupAttr!C133</f>
        <v>1</v>
      </c>
      <c r="V133">
        <f t="shared" si="16"/>
        <v>1</v>
      </c>
      <c r="W133" t="str">
        <f>groupAttr!B133</f>
        <v>神兵铸魂</v>
      </c>
      <c r="X133" t="str">
        <f t="shared" si="12"/>
        <v>古尘≮铸魂≯|</v>
      </c>
      <c r="Y133" t="str">
        <f t="shared" si="13"/>
        <v>151/古尘≮铸魂≯|</v>
      </c>
      <c r="Z133" t="str">
        <f t="shared" si="14"/>
        <v>古尘≮铸魂≯</v>
      </c>
      <c r="AA133" t="str">
        <f t="shared" si="15"/>
        <v>151/古尘≮铸魂≯</v>
      </c>
      <c r="AB133" t="str">
        <f xml:space="preserve"> CONCATENATE( " ",groupAttr!AS133,"|",groupAttr!AX133,"|",groupAttr!AV133,"|",groupAttr!BC133,"|",groupAttr!BB133,"|",groupAttr!BA133,"|",groupAttr!AW133,"|","0","|",groupAttr!AQ133,"|",groupAttr!AT133,"|",groupAttr!AU133,"|",groupAttr!BD133,"|",groupAttr!AY133,"|","0","|",groupAttr!BE133,"|",groupAttr!BJ133,"|",groupAttr!BF133,"|",groupAttr!BG133,"|",groupAttr!BH133,"|",groupAttr!BI133,"|",groupAttr!BK133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33" t="str">
        <f>groupAttr!D133&amp;"|" &amp;groupAttr!E133&amp;"|" &amp;groupAttr!H133&amp;"|" &amp;groupAttr!J133&amp;"|" &amp;groupAttr!L133&amp;"|" &amp;groupAttr!N133&amp;"|" &amp;groupAttr!P133&amp;"|" &amp;groupAttr!R133&amp;"|" &amp;groupAttr!S133&amp;"|" &amp;groupAttr!T133&amp;"|" &amp;groupAttr!U133&amp;"|" &amp;groupAttr!V133&amp;"|" &amp;groupAttr!F133&amp;"|" &amp;groupAttr!G133&amp;"|" &amp;groupAttr!I133&amp;"|" &amp;groupAttr!K133&amp;"|" &amp;groupAttr!M133&amp;"|" &amp;groupAttr!O133&amp;"|" &amp;groupAttr!Q133&amp;"|0|0|0|0|0|0|0|0|0|0|0|0|0|0|0|0|0|0|0|0|0"</f>
        <v>0|0|0|0|10|10|10|0|0|0|0|0|0|0|0|0|10|10|10|0|0|0|0|0|0|0|0|0|0|0|0|0|0|0|0|0|0|0|0|0</v>
      </c>
      <c r="AD133" t="str">
        <f>groupAttr!W133&amp;"|" &amp;groupAttr!X133&amp;"|" &amp;groupAttr!AA133&amp;"|" &amp;groupAttr!AC133&amp;"|" &amp;groupAttr!AE133&amp;"|" &amp;groupAttr!AG133&amp;"|" &amp;groupAttr!AI133&amp;"|" &amp;groupAttr!AK133&amp;"|" &amp;groupAttr!AL133&amp;"|" &amp;groupAttr!AM133&amp;"|" &amp;groupAttr!AN133&amp;"|" &amp;groupAttr!AO133&amp;"|" &amp;groupAttr!Y133&amp;"|" &amp;groupAttr!Z133&amp;"|" &amp;groupAttr!AB133&amp;"|" &amp;groupAttr!AD133&amp;"|" &amp;groupAttr!AF133&amp;"|" &amp;groupAttr!AH133&amp;"|" &amp;groupAttr!AJ133&amp;"|" &amp;(groupAttr!AP133 + 100)&amp;"|0|0|0|0|0|0|0|0|0|0|0|0|0|0|0|0|0|0|0|0|0"</f>
        <v>0|0|0|0|0|0|0|0|0|0|0|0|0|0|0|0|0|0|0|100|0|0|0|0|0|0|0|0|0|0|0|0|0|0|0|0|0|0|0|0|0</v>
      </c>
    </row>
    <row r="134" spans="1:30" x14ac:dyDescent="0.2">
      <c r="A134" t="str">
        <f t="shared" si="17"/>
        <v>133 1 神兵铸魂 幽泉≮铸魂≯  0|0|0|0|0|0|0|0|0|0|0|0|0|0|0|0|0|0|0|0|0|0|0|0|0|0|0|0|0|0|0|0|0|0|0|0|0|0|0|0 0|0|0|0|10|10|10|0|0|0|0|0|0|0|0|0|10|10|10|0|0|0|0|0|0|0|0|0|0|0|0|0|0|0|0|0|0|0|0|0 0|0|0|0|0|0|0|0|0|0|0|0|0|0|0|0|0|0|0|100|0|0|0|0|0|0|0|0|0|0|0|0|0|0|0|0|0|0|0|0|0</v>
      </c>
      <c r="B134">
        <v>133</v>
      </c>
      <c r="C134">
        <f>groupAttr!A134</f>
        <v>175</v>
      </c>
      <c r="D134" t="str">
        <f>IF( ISNA(VLOOKUP($C134*10&amp;D$1,groupitems!$B:$D,3,FALSE)),"", VLOOKUP($C134*10&amp;D$1,groupitems!$B:$D,3,FALSE))</f>
        <v>幽泉≮铸魂≯</v>
      </c>
      <c r="E134" t="str">
        <f>IF( ISNA(VLOOKUP($C134*10&amp;E$1,groupitems!$B:$D,3,FALSE)),"", VLOOKUP($C134*10&amp;E$1,groupitems!$B:$D,3,FALSE))</f>
        <v/>
      </c>
      <c r="F134" t="str">
        <f>IF( ISNA(VLOOKUP($C134*10&amp;F$1,groupitems!$B:$D,3,FALSE)),"", VLOOKUP($C134*10&amp;F$1,groupitems!$B:$D,3,FALSE))</f>
        <v/>
      </c>
      <c r="G134" t="str">
        <f>IF( ISNA(VLOOKUP($C134*10&amp;G$1,groupitems!$B:$D,3,FALSE)),"", VLOOKUP($C134*10&amp;G$1,groupitems!$B:$D,3,FALSE))</f>
        <v/>
      </c>
      <c r="H134" t="str">
        <f>IF( ISNA(VLOOKUP($C134*10&amp;H$1,groupitems!$B:$D,3,FALSE)),"", VLOOKUP($C134*10&amp;H$1,groupitems!$B:$D,3,FALSE))</f>
        <v/>
      </c>
      <c r="I134" t="str">
        <f>IF( ISNA(VLOOKUP($C134*10&amp;I$1,groupitems!$B:$D,3,FALSE)),"", VLOOKUP($C134*10&amp;I$1,groupitems!$B:$D,3,FALSE))</f>
        <v/>
      </c>
      <c r="J134" t="str">
        <f>IF( ISNA(VLOOKUP($C134*10&amp;J$1,groupitems!$B:$D,3,FALSE)),"", VLOOKUP($C134*10&amp;J$1,groupitems!$B:$D,3,FALSE))</f>
        <v/>
      </c>
      <c r="K134" t="str">
        <f>IF( ISNA(VLOOKUP($C134*10&amp;K$1,groupitems!$B:$D,3,FALSE)),"", VLOOKUP($C134*10&amp;K$1,groupitems!$B:$D,3,FALSE))</f>
        <v/>
      </c>
      <c r="L134" t="str">
        <f>IF( ISNA(VLOOKUP($C134*10&amp;L$1,groupitems!$B:$D,3,FALSE)),"", VLOOKUP($C134*10&amp;L$1,groupitems!$B:$D,3,FALSE))</f>
        <v/>
      </c>
      <c r="M134" t="str">
        <f>IF( ISNA(VLOOKUP($C134*10&amp;M$1,groupitems!$B:$D,3,FALSE)),"", VLOOKUP($C134*10&amp;M$1,groupitems!$B:$D,3,FALSE))</f>
        <v/>
      </c>
      <c r="N134" t="str">
        <f>IF( ISNA(VLOOKUP($C134*10&amp;N$1,groupitems!$B:$D,3,FALSE)),"", VLOOKUP($C134*10&amp;N$1,groupitems!$B:$D,3,FALSE))</f>
        <v/>
      </c>
      <c r="O134" t="str">
        <f>IF( ISNA(VLOOKUP($C134*10&amp;O$1,groupitems!$B:$D,3,FALSE)),"", VLOOKUP($C134*10&amp;O$1,groupitems!$B:$D,3,FALSE))</f>
        <v/>
      </c>
      <c r="P134" t="str">
        <f>IF( ISNA(VLOOKUP($C134*10&amp;P$1,groupitems!$B:$D,3,FALSE)),"", VLOOKUP($C134*10&amp;P$1,groupitems!$B:$D,3,FALSE))</f>
        <v/>
      </c>
      <c r="Q134" t="str">
        <f>IF( ISNA(VLOOKUP($C134*10&amp;Q$1,groupitems!$B:$D,3,FALSE)),"", VLOOKUP($C134*10&amp;Q$1,groupitems!$B:$D,3,FALSE))</f>
        <v/>
      </c>
      <c r="R134" t="str">
        <f>IF( ISNA(VLOOKUP($C134*10&amp;R$1,groupitems!$B:$D,3,FALSE)),"", VLOOKUP($C134*10&amp;R$1,groupitems!$B:$D,3,FALSE))</f>
        <v/>
      </c>
      <c r="S134" t="str">
        <f>IF( ISNA(VLOOKUP($C134*10&amp;S$1,groupitems!$B:$D,3,FALSE)),"", VLOOKUP($C134*10&amp;S$1,groupitems!$B:$D,3,FALSE))</f>
        <v/>
      </c>
      <c r="T134">
        <v>0</v>
      </c>
      <c r="U134">
        <f>groupAttr!C134</f>
        <v>1</v>
      </c>
      <c r="V134">
        <f t="shared" si="16"/>
        <v>1</v>
      </c>
      <c r="W134" t="str">
        <f>groupAttr!B134</f>
        <v>神兵铸魂</v>
      </c>
      <c r="X134" t="str">
        <f t="shared" si="12"/>
        <v>幽泉≮铸魂≯|</v>
      </c>
      <c r="Y134" t="str">
        <f t="shared" si="13"/>
        <v>151/幽泉≮铸魂≯|</v>
      </c>
      <c r="Z134" t="str">
        <f t="shared" si="14"/>
        <v>幽泉≮铸魂≯</v>
      </c>
      <c r="AA134" t="str">
        <f t="shared" si="15"/>
        <v>151/幽泉≮铸魂≯</v>
      </c>
      <c r="AB134" t="str">
        <f xml:space="preserve"> CONCATENATE( " ",groupAttr!AS134,"|",groupAttr!AX134,"|",groupAttr!AV134,"|",groupAttr!BC134,"|",groupAttr!BB134,"|",groupAttr!BA134,"|",groupAttr!AW134,"|","0","|",groupAttr!AQ134,"|",groupAttr!AT134,"|",groupAttr!AU134,"|",groupAttr!BD134,"|",groupAttr!AY134,"|","0","|",groupAttr!BE134,"|",groupAttr!BJ134,"|",groupAttr!BF134,"|",groupAttr!BG134,"|",groupAttr!BH134,"|",groupAttr!BI134,"|",groupAttr!BK134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34" t="str">
        <f>groupAttr!D134&amp;"|" &amp;groupAttr!E134&amp;"|" &amp;groupAttr!H134&amp;"|" &amp;groupAttr!J134&amp;"|" &amp;groupAttr!L134&amp;"|" &amp;groupAttr!N134&amp;"|" &amp;groupAttr!P134&amp;"|" &amp;groupAttr!R134&amp;"|" &amp;groupAttr!S134&amp;"|" &amp;groupAttr!T134&amp;"|" &amp;groupAttr!U134&amp;"|" &amp;groupAttr!V134&amp;"|" &amp;groupAttr!F134&amp;"|" &amp;groupAttr!G134&amp;"|" &amp;groupAttr!I134&amp;"|" &amp;groupAttr!K134&amp;"|" &amp;groupAttr!M134&amp;"|" &amp;groupAttr!O134&amp;"|" &amp;groupAttr!Q134&amp;"|0|0|0|0|0|0|0|0|0|0|0|0|0|0|0|0|0|0|0|0|0"</f>
        <v>0|0|0|0|10|10|10|0|0|0|0|0|0|0|0|0|10|10|10|0|0|0|0|0|0|0|0|0|0|0|0|0|0|0|0|0|0|0|0|0</v>
      </c>
      <c r="AD134" t="str">
        <f>groupAttr!W134&amp;"|" &amp;groupAttr!X134&amp;"|" &amp;groupAttr!AA134&amp;"|" &amp;groupAttr!AC134&amp;"|" &amp;groupAttr!AE134&amp;"|" &amp;groupAttr!AG134&amp;"|" &amp;groupAttr!AI134&amp;"|" &amp;groupAttr!AK134&amp;"|" &amp;groupAttr!AL134&amp;"|" &amp;groupAttr!AM134&amp;"|" &amp;groupAttr!AN134&amp;"|" &amp;groupAttr!AO134&amp;"|" &amp;groupAttr!Y134&amp;"|" &amp;groupAttr!Z134&amp;"|" &amp;groupAttr!AB134&amp;"|" &amp;groupAttr!AD134&amp;"|" &amp;groupAttr!AF134&amp;"|" &amp;groupAttr!AH134&amp;"|" &amp;groupAttr!AJ134&amp;"|" &amp;(groupAttr!AP134 + 100)&amp;"|0|0|0|0|0|0|0|0|0|0|0|0|0|0|0|0|0|0|0|0|0"</f>
        <v>0|0|0|0|0|0|0|0|0|0|0|0|0|0|0|0|0|0|0|100|0|0|0|0|0|0|0|0|0|0|0|0|0|0|0|0|0|0|0|0|0</v>
      </c>
    </row>
    <row r="135" spans="1:30" x14ac:dyDescent="0.2">
      <c r="A135" t="str">
        <f t="shared" si="17"/>
        <v>134 1 神兵铸魂 破晓≮铸魂≯  0|0|0|0|0|0|0|0|0|0|0|0|0|0|0|0|0|0|0|0|0|0|0|0|0|0|0|0|0|0|0|0|0|0|0|0|0|0|0|0 0|0|0|0|10|10|10|0|0|0|0|0|0|0|0|0|10|10|10|0|0|0|0|0|0|0|0|0|0|0|0|0|0|0|0|0|0|0|0|0 0|0|0|0|0|0|0|0|0|0|0|0|0|0|0|0|0|0|0|100|0|0|0|0|0|0|0|0|0|0|0|0|0|0|0|0|0|0|0|0|0</v>
      </c>
      <c r="B135">
        <v>134</v>
      </c>
      <c r="C135">
        <f>groupAttr!A135</f>
        <v>176</v>
      </c>
      <c r="D135" t="str">
        <f>IF( ISNA(VLOOKUP($C135*10&amp;D$1,groupitems!$B:$D,3,FALSE)),"", VLOOKUP($C135*10&amp;D$1,groupitems!$B:$D,3,FALSE))</f>
        <v>破晓≮铸魂≯</v>
      </c>
      <c r="E135" t="str">
        <f>IF( ISNA(VLOOKUP($C135*10&amp;E$1,groupitems!$B:$D,3,FALSE)),"", VLOOKUP($C135*10&amp;E$1,groupitems!$B:$D,3,FALSE))</f>
        <v/>
      </c>
      <c r="F135" t="str">
        <f>IF( ISNA(VLOOKUP($C135*10&amp;F$1,groupitems!$B:$D,3,FALSE)),"", VLOOKUP($C135*10&amp;F$1,groupitems!$B:$D,3,FALSE))</f>
        <v/>
      </c>
      <c r="G135" t="str">
        <f>IF( ISNA(VLOOKUP($C135*10&amp;G$1,groupitems!$B:$D,3,FALSE)),"", VLOOKUP($C135*10&amp;G$1,groupitems!$B:$D,3,FALSE))</f>
        <v/>
      </c>
      <c r="H135" t="str">
        <f>IF( ISNA(VLOOKUP($C135*10&amp;H$1,groupitems!$B:$D,3,FALSE)),"", VLOOKUP($C135*10&amp;H$1,groupitems!$B:$D,3,FALSE))</f>
        <v/>
      </c>
      <c r="I135" t="str">
        <f>IF( ISNA(VLOOKUP($C135*10&amp;I$1,groupitems!$B:$D,3,FALSE)),"", VLOOKUP($C135*10&amp;I$1,groupitems!$B:$D,3,FALSE))</f>
        <v/>
      </c>
      <c r="J135" t="str">
        <f>IF( ISNA(VLOOKUP($C135*10&amp;J$1,groupitems!$B:$D,3,FALSE)),"", VLOOKUP($C135*10&amp;J$1,groupitems!$B:$D,3,FALSE))</f>
        <v/>
      </c>
      <c r="K135" t="str">
        <f>IF( ISNA(VLOOKUP($C135*10&amp;K$1,groupitems!$B:$D,3,FALSE)),"", VLOOKUP($C135*10&amp;K$1,groupitems!$B:$D,3,FALSE))</f>
        <v/>
      </c>
      <c r="L135" t="str">
        <f>IF( ISNA(VLOOKUP($C135*10&amp;L$1,groupitems!$B:$D,3,FALSE)),"", VLOOKUP($C135*10&amp;L$1,groupitems!$B:$D,3,FALSE))</f>
        <v/>
      </c>
      <c r="M135" t="str">
        <f>IF( ISNA(VLOOKUP($C135*10&amp;M$1,groupitems!$B:$D,3,FALSE)),"", VLOOKUP($C135*10&amp;M$1,groupitems!$B:$D,3,FALSE))</f>
        <v/>
      </c>
      <c r="N135" t="str">
        <f>IF( ISNA(VLOOKUP($C135*10&amp;N$1,groupitems!$B:$D,3,FALSE)),"", VLOOKUP($C135*10&amp;N$1,groupitems!$B:$D,3,FALSE))</f>
        <v/>
      </c>
      <c r="O135" t="str">
        <f>IF( ISNA(VLOOKUP($C135*10&amp;O$1,groupitems!$B:$D,3,FALSE)),"", VLOOKUP($C135*10&amp;O$1,groupitems!$B:$D,3,FALSE))</f>
        <v/>
      </c>
      <c r="P135" t="str">
        <f>IF( ISNA(VLOOKUP($C135*10&amp;P$1,groupitems!$B:$D,3,FALSE)),"", VLOOKUP($C135*10&amp;P$1,groupitems!$B:$D,3,FALSE))</f>
        <v/>
      </c>
      <c r="Q135" t="str">
        <f>IF( ISNA(VLOOKUP($C135*10&amp;Q$1,groupitems!$B:$D,3,FALSE)),"", VLOOKUP($C135*10&amp;Q$1,groupitems!$B:$D,3,FALSE))</f>
        <v/>
      </c>
      <c r="R135" t="str">
        <f>IF( ISNA(VLOOKUP($C135*10&amp;R$1,groupitems!$B:$D,3,FALSE)),"", VLOOKUP($C135*10&amp;R$1,groupitems!$B:$D,3,FALSE))</f>
        <v/>
      </c>
      <c r="S135" t="str">
        <f>IF( ISNA(VLOOKUP($C135*10&amp;S$1,groupitems!$B:$D,3,FALSE)),"", VLOOKUP($C135*10&amp;S$1,groupitems!$B:$D,3,FALSE))</f>
        <v/>
      </c>
      <c r="T135">
        <v>0</v>
      </c>
      <c r="U135">
        <f>groupAttr!C135</f>
        <v>1</v>
      </c>
      <c r="V135">
        <f t="shared" si="16"/>
        <v>1</v>
      </c>
      <c r="W135" t="str">
        <f>groupAttr!B135</f>
        <v>神兵铸魂</v>
      </c>
      <c r="X135" t="str">
        <f t="shared" si="12"/>
        <v>破晓≮铸魂≯|</v>
      </c>
      <c r="Y135" t="str">
        <f t="shared" si="13"/>
        <v>151/破晓≮铸魂≯|</v>
      </c>
      <c r="Z135" t="str">
        <f t="shared" si="14"/>
        <v>破晓≮铸魂≯</v>
      </c>
      <c r="AA135" t="str">
        <f t="shared" si="15"/>
        <v>151/破晓≮铸魂≯</v>
      </c>
      <c r="AB135" t="str">
        <f xml:space="preserve"> CONCATENATE( " ",groupAttr!AS135,"|",groupAttr!AX135,"|",groupAttr!AV135,"|",groupAttr!BC135,"|",groupAttr!BB135,"|",groupAttr!BA135,"|",groupAttr!AW135,"|","0","|",groupAttr!AQ135,"|",groupAttr!AT135,"|",groupAttr!AU135,"|",groupAttr!BD135,"|",groupAttr!AY135,"|","0","|",groupAttr!BE135,"|",groupAttr!BJ135,"|",groupAttr!BF135,"|",groupAttr!BG135,"|",groupAttr!BH135,"|",groupAttr!BI135,"|",groupAttr!BK135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35" t="str">
        <f>groupAttr!D135&amp;"|" &amp;groupAttr!E135&amp;"|" &amp;groupAttr!H135&amp;"|" &amp;groupAttr!J135&amp;"|" &amp;groupAttr!L135&amp;"|" &amp;groupAttr!N135&amp;"|" &amp;groupAttr!P135&amp;"|" &amp;groupAttr!R135&amp;"|" &amp;groupAttr!S135&amp;"|" &amp;groupAttr!T135&amp;"|" &amp;groupAttr!U135&amp;"|" &amp;groupAttr!V135&amp;"|" &amp;groupAttr!F135&amp;"|" &amp;groupAttr!G135&amp;"|" &amp;groupAttr!I135&amp;"|" &amp;groupAttr!K135&amp;"|" &amp;groupAttr!M135&amp;"|" &amp;groupAttr!O135&amp;"|" &amp;groupAttr!Q135&amp;"|0|0|0|0|0|0|0|0|0|0|0|0|0|0|0|0|0|0|0|0|0"</f>
        <v>0|0|0|0|10|10|10|0|0|0|0|0|0|0|0|0|10|10|10|0|0|0|0|0|0|0|0|0|0|0|0|0|0|0|0|0|0|0|0|0</v>
      </c>
      <c r="AD135" t="str">
        <f>groupAttr!W135&amp;"|" &amp;groupAttr!X135&amp;"|" &amp;groupAttr!AA135&amp;"|" &amp;groupAttr!AC135&amp;"|" &amp;groupAttr!AE135&amp;"|" &amp;groupAttr!AG135&amp;"|" &amp;groupAttr!AI135&amp;"|" &amp;groupAttr!AK135&amp;"|" &amp;groupAttr!AL135&amp;"|" &amp;groupAttr!AM135&amp;"|" &amp;groupAttr!AN135&amp;"|" &amp;groupAttr!AO135&amp;"|" &amp;groupAttr!Y135&amp;"|" &amp;groupAttr!Z135&amp;"|" &amp;groupAttr!AB135&amp;"|" &amp;groupAttr!AD135&amp;"|" &amp;groupAttr!AF135&amp;"|" &amp;groupAttr!AH135&amp;"|" &amp;groupAttr!AJ135&amp;"|" &amp;(groupAttr!AP135 + 100)&amp;"|0|0|0|0|0|0|0|0|0|0|0|0|0|0|0|0|0|0|0|0|0"</f>
        <v>0|0|0|0|0|0|0|0|0|0|0|0|0|0|0|0|0|0|0|100|0|0|0|0|0|0|0|0|0|0|0|0|0|0|0|0|0|0|0|0|0</v>
      </c>
    </row>
    <row r="136" spans="1:30" x14ac:dyDescent="0.2">
      <c r="A136" t="str">
        <f t="shared" si="17"/>
        <v>135 1 神兵铸魂 寒裂≮铸魂≯  0|0|0|0|0|0|0|0|0|0|0|0|0|0|0|0|0|0|0|0|0|0|0|0|0|0|0|0|0|0|0|0|0|0|0|0|0|0|0|0 0|0|0|0|10|10|10|0|0|0|0|0|0|0|0|0|10|10|10|0|0|0|0|0|0|0|0|0|0|0|0|0|0|0|0|0|0|0|0|0 0|0|0|0|0|0|0|0|0|0|0|0|0|0|0|0|0|0|0|100|0|0|0|0|0|0|0|0|0|0|0|0|0|0|0|0|0|0|0|0|0</v>
      </c>
      <c r="B136">
        <v>135</v>
      </c>
      <c r="C136">
        <f>groupAttr!A136</f>
        <v>177</v>
      </c>
      <c r="D136" t="str">
        <f>IF( ISNA(VLOOKUP($C136*10&amp;D$1,groupitems!$B:$D,3,FALSE)),"", VLOOKUP($C136*10&amp;D$1,groupitems!$B:$D,3,FALSE))</f>
        <v>寒裂≮铸魂≯</v>
      </c>
      <c r="E136" t="str">
        <f>IF( ISNA(VLOOKUP($C136*10&amp;E$1,groupitems!$B:$D,3,FALSE)),"", VLOOKUP($C136*10&amp;E$1,groupitems!$B:$D,3,FALSE))</f>
        <v/>
      </c>
      <c r="F136" t="str">
        <f>IF( ISNA(VLOOKUP($C136*10&amp;F$1,groupitems!$B:$D,3,FALSE)),"", VLOOKUP($C136*10&amp;F$1,groupitems!$B:$D,3,FALSE))</f>
        <v/>
      </c>
      <c r="G136" t="str">
        <f>IF( ISNA(VLOOKUP($C136*10&amp;G$1,groupitems!$B:$D,3,FALSE)),"", VLOOKUP($C136*10&amp;G$1,groupitems!$B:$D,3,FALSE))</f>
        <v/>
      </c>
      <c r="H136" t="str">
        <f>IF( ISNA(VLOOKUP($C136*10&amp;H$1,groupitems!$B:$D,3,FALSE)),"", VLOOKUP($C136*10&amp;H$1,groupitems!$B:$D,3,FALSE))</f>
        <v/>
      </c>
      <c r="I136" t="str">
        <f>IF( ISNA(VLOOKUP($C136*10&amp;I$1,groupitems!$B:$D,3,FALSE)),"", VLOOKUP($C136*10&amp;I$1,groupitems!$B:$D,3,FALSE))</f>
        <v/>
      </c>
      <c r="J136" t="str">
        <f>IF( ISNA(VLOOKUP($C136*10&amp;J$1,groupitems!$B:$D,3,FALSE)),"", VLOOKUP($C136*10&amp;J$1,groupitems!$B:$D,3,FALSE))</f>
        <v/>
      </c>
      <c r="K136" t="str">
        <f>IF( ISNA(VLOOKUP($C136*10&amp;K$1,groupitems!$B:$D,3,FALSE)),"", VLOOKUP($C136*10&amp;K$1,groupitems!$B:$D,3,FALSE))</f>
        <v/>
      </c>
      <c r="L136" t="str">
        <f>IF( ISNA(VLOOKUP($C136*10&amp;L$1,groupitems!$B:$D,3,FALSE)),"", VLOOKUP($C136*10&amp;L$1,groupitems!$B:$D,3,FALSE))</f>
        <v/>
      </c>
      <c r="M136" t="str">
        <f>IF( ISNA(VLOOKUP($C136*10&amp;M$1,groupitems!$B:$D,3,FALSE)),"", VLOOKUP($C136*10&amp;M$1,groupitems!$B:$D,3,FALSE))</f>
        <v/>
      </c>
      <c r="N136" t="str">
        <f>IF( ISNA(VLOOKUP($C136*10&amp;N$1,groupitems!$B:$D,3,FALSE)),"", VLOOKUP($C136*10&amp;N$1,groupitems!$B:$D,3,FALSE))</f>
        <v/>
      </c>
      <c r="O136" t="str">
        <f>IF( ISNA(VLOOKUP($C136*10&amp;O$1,groupitems!$B:$D,3,FALSE)),"", VLOOKUP($C136*10&amp;O$1,groupitems!$B:$D,3,FALSE))</f>
        <v/>
      </c>
      <c r="P136" t="str">
        <f>IF( ISNA(VLOOKUP($C136*10&amp;P$1,groupitems!$B:$D,3,FALSE)),"", VLOOKUP($C136*10&amp;P$1,groupitems!$B:$D,3,FALSE))</f>
        <v/>
      </c>
      <c r="Q136" t="str">
        <f>IF( ISNA(VLOOKUP($C136*10&amp;Q$1,groupitems!$B:$D,3,FALSE)),"", VLOOKUP($C136*10&amp;Q$1,groupitems!$B:$D,3,FALSE))</f>
        <v/>
      </c>
      <c r="R136" t="str">
        <f>IF( ISNA(VLOOKUP($C136*10&amp;R$1,groupitems!$B:$D,3,FALSE)),"", VLOOKUP($C136*10&amp;R$1,groupitems!$B:$D,3,FALSE))</f>
        <v/>
      </c>
      <c r="S136" t="str">
        <f>IF( ISNA(VLOOKUP($C136*10&amp;S$1,groupitems!$B:$D,3,FALSE)),"", VLOOKUP($C136*10&amp;S$1,groupitems!$B:$D,3,FALSE))</f>
        <v/>
      </c>
      <c r="T136">
        <v>0</v>
      </c>
      <c r="U136">
        <f>groupAttr!C136</f>
        <v>1</v>
      </c>
      <c r="V136">
        <f t="shared" si="16"/>
        <v>1</v>
      </c>
      <c r="W136" t="str">
        <f>groupAttr!B136</f>
        <v>神兵铸魂</v>
      </c>
      <c r="X136" t="str">
        <f t="shared" si="12"/>
        <v>寒裂≮铸魂≯|</v>
      </c>
      <c r="Y136" t="str">
        <f t="shared" si="13"/>
        <v>151/寒裂≮铸魂≯|</v>
      </c>
      <c r="Z136" t="str">
        <f t="shared" si="14"/>
        <v>寒裂≮铸魂≯</v>
      </c>
      <c r="AA136" t="str">
        <f t="shared" si="15"/>
        <v>151/寒裂≮铸魂≯</v>
      </c>
      <c r="AB136" t="str">
        <f xml:space="preserve"> CONCATENATE( " ",groupAttr!AS136,"|",groupAttr!AX136,"|",groupAttr!AV136,"|",groupAttr!BC136,"|",groupAttr!BB136,"|",groupAttr!BA136,"|",groupAttr!AW136,"|","0","|",groupAttr!AQ136,"|",groupAttr!AT136,"|",groupAttr!AU136,"|",groupAttr!BD136,"|",groupAttr!AY136,"|","0","|",groupAttr!BE136,"|",groupAttr!BJ136,"|",groupAttr!BF136,"|",groupAttr!BG136,"|",groupAttr!BH136,"|",groupAttr!BI136,"|",groupAttr!BK136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36" t="str">
        <f>groupAttr!D136&amp;"|" &amp;groupAttr!E136&amp;"|" &amp;groupAttr!H136&amp;"|" &amp;groupAttr!J136&amp;"|" &amp;groupAttr!L136&amp;"|" &amp;groupAttr!N136&amp;"|" &amp;groupAttr!P136&amp;"|" &amp;groupAttr!R136&amp;"|" &amp;groupAttr!S136&amp;"|" &amp;groupAttr!T136&amp;"|" &amp;groupAttr!U136&amp;"|" &amp;groupAttr!V136&amp;"|" &amp;groupAttr!F136&amp;"|" &amp;groupAttr!G136&amp;"|" &amp;groupAttr!I136&amp;"|" &amp;groupAttr!K136&amp;"|" &amp;groupAttr!M136&amp;"|" &amp;groupAttr!O136&amp;"|" &amp;groupAttr!Q136&amp;"|0|0|0|0|0|0|0|0|0|0|0|0|0|0|0|0|0|0|0|0|0"</f>
        <v>0|0|0|0|10|10|10|0|0|0|0|0|0|0|0|0|10|10|10|0|0|0|0|0|0|0|0|0|0|0|0|0|0|0|0|0|0|0|0|0</v>
      </c>
      <c r="AD136" t="str">
        <f>groupAttr!W136&amp;"|" &amp;groupAttr!X136&amp;"|" &amp;groupAttr!AA136&amp;"|" &amp;groupAttr!AC136&amp;"|" &amp;groupAttr!AE136&amp;"|" &amp;groupAttr!AG136&amp;"|" &amp;groupAttr!AI136&amp;"|" &amp;groupAttr!AK136&amp;"|" &amp;groupAttr!AL136&amp;"|" &amp;groupAttr!AM136&amp;"|" &amp;groupAttr!AN136&amp;"|" &amp;groupAttr!AO136&amp;"|" &amp;groupAttr!Y136&amp;"|" &amp;groupAttr!Z136&amp;"|" &amp;groupAttr!AB136&amp;"|" &amp;groupAttr!AD136&amp;"|" &amp;groupAttr!AF136&amp;"|" &amp;groupAttr!AH136&amp;"|" &amp;groupAttr!AJ136&amp;"|" &amp;(groupAttr!AP136 + 100)&amp;"|0|0|0|0|0|0|0|0|0|0|0|0|0|0|0|0|0|0|0|0|0"</f>
        <v>0|0|0|0|0|0|0|0|0|0|0|0|0|0|0|0|0|0|0|100|0|0|0|0|0|0|0|0|0|0|0|0|0|0|0|0|0|0|0|0|0</v>
      </c>
    </row>
    <row r="137" spans="1:30" x14ac:dyDescent="0.2">
      <c r="A137" t="str">
        <f t="shared" si="17"/>
        <v>136 1 神兵铸魂 碎魂≮铸魂≯  0|0|0|0|0|0|0|0|0|0|0|0|0|0|0|0|0|0|0|0|0|0|0|0|0|0|0|0|0|0|0|0|0|0|0|0|0|0|0|0 0|0|0|0|10|10|10|0|0|0|0|0|0|0|0|0|10|10|10|0|0|0|0|0|0|0|0|0|0|0|0|0|0|0|0|0|0|0|0|0 0|0|0|0|0|0|0|0|0|0|0|0|0|0|0|0|0|0|0|100|0|0|0|0|0|0|0|0|0|0|0|0|0|0|0|0|0|0|0|0|0</v>
      </c>
      <c r="B137">
        <v>136</v>
      </c>
      <c r="C137">
        <f>groupAttr!A137</f>
        <v>178</v>
      </c>
      <c r="D137" t="str">
        <f>IF( ISNA(VLOOKUP($C137*10&amp;D$1,groupitems!$B:$D,3,FALSE)),"", VLOOKUP($C137*10&amp;D$1,groupitems!$B:$D,3,FALSE))</f>
        <v>碎魂≮铸魂≯</v>
      </c>
      <c r="E137" t="str">
        <f>IF( ISNA(VLOOKUP($C137*10&amp;E$1,groupitems!$B:$D,3,FALSE)),"", VLOOKUP($C137*10&amp;E$1,groupitems!$B:$D,3,FALSE))</f>
        <v/>
      </c>
      <c r="F137" t="str">
        <f>IF( ISNA(VLOOKUP($C137*10&amp;F$1,groupitems!$B:$D,3,FALSE)),"", VLOOKUP($C137*10&amp;F$1,groupitems!$B:$D,3,FALSE))</f>
        <v/>
      </c>
      <c r="G137" t="str">
        <f>IF( ISNA(VLOOKUP($C137*10&amp;G$1,groupitems!$B:$D,3,FALSE)),"", VLOOKUP($C137*10&amp;G$1,groupitems!$B:$D,3,FALSE))</f>
        <v/>
      </c>
      <c r="H137" t="str">
        <f>IF( ISNA(VLOOKUP($C137*10&amp;H$1,groupitems!$B:$D,3,FALSE)),"", VLOOKUP($C137*10&amp;H$1,groupitems!$B:$D,3,FALSE))</f>
        <v/>
      </c>
      <c r="I137" t="str">
        <f>IF( ISNA(VLOOKUP($C137*10&amp;I$1,groupitems!$B:$D,3,FALSE)),"", VLOOKUP($C137*10&amp;I$1,groupitems!$B:$D,3,FALSE))</f>
        <v/>
      </c>
      <c r="J137" t="str">
        <f>IF( ISNA(VLOOKUP($C137*10&amp;J$1,groupitems!$B:$D,3,FALSE)),"", VLOOKUP($C137*10&amp;J$1,groupitems!$B:$D,3,FALSE))</f>
        <v/>
      </c>
      <c r="K137" t="str">
        <f>IF( ISNA(VLOOKUP($C137*10&amp;K$1,groupitems!$B:$D,3,FALSE)),"", VLOOKUP($C137*10&amp;K$1,groupitems!$B:$D,3,FALSE))</f>
        <v/>
      </c>
      <c r="L137" t="str">
        <f>IF( ISNA(VLOOKUP($C137*10&amp;L$1,groupitems!$B:$D,3,FALSE)),"", VLOOKUP($C137*10&amp;L$1,groupitems!$B:$D,3,FALSE))</f>
        <v/>
      </c>
      <c r="M137" t="str">
        <f>IF( ISNA(VLOOKUP($C137*10&amp;M$1,groupitems!$B:$D,3,FALSE)),"", VLOOKUP($C137*10&amp;M$1,groupitems!$B:$D,3,FALSE))</f>
        <v/>
      </c>
      <c r="N137" t="str">
        <f>IF( ISNA(VLOOKUP($C137*10&amp;N$1,groupitems!$B:$D,3,FALSE)),"", VLOOKUP($C137*10&amp;N$1,groupitems!$B:$D,3,FALSE))</f>
        <v/>
      </c>
      <c r="O137" t="str">
        <f>IF( ISNA(VLOOKUP($C137*10&amp;O$1,groupitems!$B:$D,3,FALSE)),"", VLOOKUP($C137*10&amp;O$1,groupitems!$B:$D,3,FALSE))</f>
        <v/>
      </c>
      <c r="P137" t="str">
        <f>IF( ISNA(VLOOKUP($C137*10&amp;P$1,groupitems!$B:$D,3,FALSE)),"", VLOOKUP($C137*10&amp;P$1,groupitems!$B:$D,3,FALSE))</f>
        <v/>
      </c>
      <c r="Q137" t="str">
        <f>IF( ISNA(VLOOKUP($C137*10&amp;Q$1,groupitems!$B:$D,3,FALSE)),"", VLOOKUP($C137*10&amp;Q$1,groupitems!$B:$D,3,FALSE))</f>
        <v/>
      </c>
      <c r="R137" t="str">
        <f>IF( ISNA(VLOOKUP($C137*10&amp;R$1,groupitems!$B:$D,3,FALSE)),"", VLOOKUP($C137*10&amp;R$1,groupitems!$B:$D,3,FALSE))</f>
        <v/>
      </c>
      <c r="S137" t="str">
        <f>IF( ISNA(VLOOKUP($C137*10&amp;S$1,groupitems!$B:$D,3,FALSE)),"", VLOOKUP($C137*10&amp;S$1,groupitems!$B:$D,3,FALSE))</f>
        <v/>
      </c>
      <c r="T137">
        <v>0</v>
      </c>
      <c r="U137">
        <f>groupAttr!C137</f>
        <v>1</v>
      </c>
      <c r="V137">
        <f t="shared" si="16"/>
        <v>1</v>
      </c>
      <c r="W137" t="str">
        <f>groupAttr!B137</f>
        <v>神兵铸魂</v>
      </c>
      <c r="X137" t="str">
        <f t="shared" si="12"/>
        <v>碎魂≮铸魂≯|</v>
      </c>
      <c r="Y137" t="str">
        <f t="shared" si="13"/>
        <v>151/碎魂≮铸魂≯|</v>
      </c>
      <c r="Z137" t="str">
        <f t="shared" si="14"/>
        <v>碎魂≮铸魂≯</v>
      </c>
      <c r="AA137" t="str">
        <f t="shared" si="15"/>
        <v>151/碎魂≮铸魂≯</v>
      </c>
      <c r="AB137" t="str">
        <f xml:space="preserve"> CONCATENATE( " ",groupAttr!AS137,"|",groupAttr!AX137,"|",groupAttr!AV137,"|",groupAttr!BC137,"|",groupAttr!BB137,"|",groupAttr!BA137,"|",groupAttr!AW137,"|","0","|",groupAttr!AQ137,"|",groupAttr!AT137,"|",groupAttr!AU137,"|",groupAttr!BD137,"|",groupAttr!AY137,"|","0","|",groupAttr!BE137,"|",groupAttr!BJ137,"|",groupAttr!BF137,"|",groupAttr!BG137,"|",groupAttr!BH137,"|",groupAttr!BI137,"|",groupAttr!BK137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37" t="str">
        <f>groupAttr!D137&amp;"|" &amp;groupAttr!E137&amp;"|" &amp;groupAttr!H137&amp;"|" &amp;groupAttr!J137&amp;"|" &amp;groupAttr!L137&amp;"|" &amp;groupAttr!N137&amp;"|" &amp;groupAttr!P137&amp;"|" &amp;groupAttr!R137&amp;"|" &amp;groupAttr!S137&amp;"|" &amp;groupAttr!T137&amp;"|" &amp;groupAttr!U137&amp;"|" &amp;groupAttr!V137&amp;"|" &amp;groupAttr!F137&amp;"|" &amp;groupAttr!G137&amp;"|" &amp;groupAttr!I137&amp;"|" &amp;groupAttr!K137&amp;"|" &amp;groupAttr!M137&amp;"|" &amp;groupAttr!O137&amp;"|" &amp;groupAttr!Q137&amp;"|0|0|0|0|0|0|0|0|0|0|0|0|0|0|0|0|0|0|0|0|0"</f>
        <v>0|0|0|0|10|10|10|0|0|0|0|0|0|0|0|0|10|10|10|0|0|0|0|0|0|0|0|0|0|0|0|0|0|0|0|0|0|0|0|0</v>
      </c>
      <c r="AD137" t="str">
        <f>groupAttr!W137&amp;"|" &amp;groupAttr!X137&amp;"|" &amp;groupAttr!AA137&amp;"|" &amp;groupAttr!AC137&amp;"|" &amp;groupAttr!AE137&amp;"|" &amp;groupAttr!AG137&amp;"|" &amp;groupAttr!AI137&amp;"|" &amp;groupAttr!AK137&amp;"|" &amp;groupAttr!AL137&amp;"|" &amp;groupAttr!AM137&amp;"|" &amp;groupAttr!AN137&amp;"|" &amp;groupAttr!AO137&amp;"|" &amp;groupAttr!Y137&amp;"|" &amp;groupAttr!Z137&amp;"|" &amp;groupAttr!AB137&amp;"|" &amp;groupAttr!AD137&amp;"|" &amp;groupAttr!AF137&amp;"|" &amp;groupAttr!AH137&amp;"|" &amp;groupAttr!AJ137&amp;"|" &amp;(groupAttr!AP137 + 100)&amp;"|0|0|0|0|0|0|0|0|0|0|0|0|0|0|0|0|0|0|0|0|0"</f>
        <v>0|0|0|0|0|0|0|0|0|0|0|0|0|0|0|0|0|0|0|100|0|0|0|0|0|0|0|0|0|0|0|0|0|0|0|0|0|0|0|0|0</v>
      </c>
    </row>
    <row r="138" spans="1:30" x14ac:dyDescent="0.2">
      <c r="A138" t="str">
        <f t="shared" si="17"/>
        <v>137 1 神兵铸魂 焚海≮铸魂≯  0|0|0|0|0|0|0|0|0|0|0|0|0|0|0|0|0|0|0|0|0|0|0|0|0|0|0|0|0|0|0|0|0|0|0|0|0|0|0|0 0|0|0|0|10|10|10|0|0|0|0|0|0|0|0|0|10|10|10|0|0|0|0|0|0|0|0|0|0|0|0|0|0|0|0|0|0|0|0|0 0|0|0|0|0|0|0|0|0|0|0|0|0|0|0|0|0|0|0|100|0|0|0|0|0|0|0|0|0|0|0|0|0|0|0|0|0|0|0|0|0</v>
      </c>
      <c r="B138">
        <v>137</v>
      </c>
      <c r="C138">
        <f>groupAttr!A138</f>
        <v>179</v>
      </c>
      <c r="D138" t="str">
        <f>IF( ISNA(VLOOKUP($C138*10&amp;D$1,groupitems!$B:$D,3,FALSE)),"", VLOOKUP($C138*10&amp;D$1,groupitems!$B:$D,3,FALSE))</f>
        <v>焚海≮铸魂≯</v>
      </c>
      <c r="E138" t="str">
        <f>IF( ISNA(VLOOKUP($C138*10&amp;E$1,groupitems!$B:$D,3,FALSE)),"", VLOOKUP($C138*10&amp;E$1,groupitems!$B:$D,3,FALSE))</f>
        <v/>
      </c>
      <c r="F138" t="str">
        <f>IF( ISNA(VLOOKUP($C138*10&amp;F$1,groupitems!$B:$D,3,FALSE)),"", VLOOKUP($C138*10&amp;F$1,groupitems!$B:$D,3,FALSE))</f>
        <v/>
      </c>
      <c r="G138" t="str">
        <f>IF( ISNA(VLOOKUP($C138*10&amp;G$1,groupitems!$B:$D,3,FALSE)),"", VLOOKUP($C138*10&amp;G$1,groupitems!$B:$D,3,FALSE))</f>
        <v/>
      </c>
      <c r="H138" t="str">
        <f>IF( ISNA(VLOOKUP($C138*10&amp;H$1,groupitems!$B:$D,3,FALSE)),"", VLOOKUP($C138*10&amp;H$1,groupitems!$B:$D,3,FALSE))</f>
        <v/>
      </c>
      <c r="I138" t="str">
        <f>IF( ISNA(VLOOKUP($C138*10&amp;I$1,groupitems!$B:$D,3,FALSE)),"", VLOOKUP($C138*10&amp;I$1,groupitems!$B:$D,3,FALSE))</f>
        <v/>
      </c>
      <c r="J138" t="str">
        <f>IF( ISNA(VLOOKUP($C138*10&amp;J$1,groupitems!$B:$D,3,FALSE)),"", VLOOKUP($C138*10&amp;J$1,groupitems!$B:$D,3,FALSE))</f>
        <v/>
      </c>
      <c r="K138" t="str">
        <f>IF( ISNA(VLOOKUP($C138*10&amp;K$1,groupitems!$B:$D,3,FALSE)),"", VLOOKUP($C138*10&amp;K$1,groupitems!$B:$D,3,FALSE))</f>
        <v/>
      </c>
      <c r="L138" t="str">
        <f>IF( ISNA(VLOOKUP($C138*10&amp;L$1,groupitems!$B:$D,3,FALSE)),"", VLOOKUP($C138*10&amp;L$1,groupitems!$B:$D,3,FALSE))</f>
        <v/>
      </c>
      <c r="M138" t="str">
        <f>IF( ISNA(VLOOKUP($C138*10&amp;M$1,groupitems!$B:$D,3,FALSE)),"", VLOOKUP($C138*10&amp;M$1,groupitems!$B:$D,3,FALSE))</f>
        <v/>
      </c>
      <c r="N138" t="str">
        <f>IF( ISNA(VLOOKUP($C138*10&amp;N$1,groupitems!$B:$D,3,FALSE)),"", VLOOKUP($C138*10&amp;N$1,groupitems!$B:$D,3,FALSE))</f>
        <v/>
      </c>
      <c r="O138" t="str">
        <f>IF( ISNA(VLOOKUP($C138*10&amp;O$1,groupitems!$B:$D,3,FALSE)),"", VLOOKUP($C138*10&amp;O$1,groupitems!$B:$D,3,FALSE))</f>
        <v/>
      </c>
      <c r="P138" t="str">
        <f>IF( ISNA(VLOOKUP($C138*10&amp;P$1,groupitems!$B:$D,3,FALSE)),"", VLOOKUP($C138*10&amp;P$1,groupitems!$B:$D,3,FALSE))</f>
        <v/>
      </c>
      <c r="Q138" t="str">
        <f>IF( ISNA(VLOOKUP($C138*10&amp;Q$1,groupitems!$B:$D,3,FALSE)),"", VLOOKUP($C138*10&amp;Q$1,groupitems!$B:$D,3,FALSE))</f>
        <v/>
      </c>
      <c r="R138" t="str">
        <f>IF( ISNA(VLOOKUP($C138*10&amp;R$1,groupitems!$B:$D,3,FALSE)),"", VLOOKUP($C138*10&amp;R$1,groupitems!$B:$D,3,FALSE))</f>
        <v/>
      </c>
      <c r="S138" t="str">
        <f>IF( ISNA(VLOOKUP($C138*10&amp;S$1,groupitems!$B:$D,3,FALSE)),"", VLOOKUP($C138*10&amp;S$1,groupitems!$B:$D,3,FALSE))</f>
        <v/>
      </c>
      <c r="T138">
        <v>0</v>
      </c>
      <c r="U138">
        <f>groupAttr!C138</f>
        <v>1</v>
      </c>
      <c r="V138">
        <f t="shared" si="16"/>
        <v>1</v>
      </c>
      <c r="W138" t="str">
        <f>groupAttr!B138</f>
        <v>神兵铸魂</v>
      </c>
      <c r="X138" t="str">
        <f t="shared" si="12"/>
        <v>焚海≮铸魂≯|</v>
      </c>
      <c r="Y138" t="str">
        <f t="shared" si="13"/>
        <v>151/焚海≮铸魂≯|</v>
      </c>
      <c r="Z138" t="str">
        <f t="shared" si="14"/>
        <v>焚海≮铸魂≯</v>
      </c>
      <c r="AA138" t="str">
        <f t="shared" si="15"/>
        <v>151/焚海≮铸魂≯</v>
      </c>
      <c r="AB138" t="str">
        <f xml:space="preserve"> CONCATENATE( " ",groupAttr!AS138,"|",groupAttr!AX138,"|",groupAttr!AV138,"|",groupAttr!BC138,"|",groupAttr!BB138,"|",groupAttr!BA138,"|",groupAttr!AW138,"|","0","|",groupAttr!AQ138,"|",groupAttr!AT138,"|",groupAttr!AU138,"|",groupAttr!BD138,"|",groupAttr!AY138,"|","0","|",groupAttr!BE138,"|",groupAttr!BJ138,"|",groupAttr!BF138,"|",groupAttr!BG138,"|",groupAttr!BH138,"|",groupAttr!BI138,"|",groupAttr!BK138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38" t="str">
        <f>groupAttr!D138&amp;"|" &amp;groupAttr!E138&amp;"|" &amp;groupAttr!H138&amp;"|" &amp;groupAttr!J138&amp;"|" &amp;groupAttr!L138&amp;"|" &amp;groupAttr!N138&amp;"|" &amp;groupAttr!P138&amp;"|" &amp;groupAttr!R138&amp;"|" &amp;groupAttr!S138&amp;"|" &amp;groupAttr!T138&amp;"|" &amp;groupAttr!U138&amp;"|" &amp;groupAttr!V138&amp;"|" &amp;groupAttr!F138&amp;"|" &amp;groupAttr!G138&amp;"|" &amp;groupAttr!I138&amp;"|" &amp;groupAttr!K138&amp;"|" &amp;groupAttr!M138&amp;"|" &amp;groupAttr!O138&amp;"|" &amp;groupAttr!Q138&amp;"|0|0|0|0|0|0|0|0|0|0|0|0|0|0|0|0|0|0|0|0|0"</f>
        <v>0|0|0|0|10|10|10|0|0|0|0|0|0|0|0|0|10|10|10|0|0|0|0|0|0|0|0|0|0|0|0|0|0|0|0|0|0|0|0|0</v>
      </c>
      <c r="AD138" t="str">
        <f>groupAttr!W138&amp;"|" &amp;groupAttr!X138&amp;"|" &amp;groupAttr!AA138&amp;"|" &amp;groupAttr!AC138&amp;"|" &amp;groupAttr!AE138&amp;"|" &amp;groupAttr!AG138&amp;"|" &amp;groupAttr!AI138&amp;"|" &amp;groupAttr!AK138&amp;"|" &amp;groupAttr!AL138&amp;"|" &amp;groupAttr!AM138&amp;"|" &amp;groupAttr!AN138&amp;"|" &amp;groupAttr!AO138&amp;"|" &amp;groupAttr!Y138&amp;"|" &amp;groupAttr!Z138&amp;"|" &amp;groupAttr!AB138&amp;"|" &amp;groupAttr!AD138&amp;"|" &amp;groupAttr!AF138&amp;"|" &amp;groupAttr!AH138&amp;"|" &amp;groupAttr!AJ138&amp;"|" &amp;(groupAttr!AP138 + 100)&amp;"|0|0|0|0|0|0|0|0|0|0|0|0|0|0|0|0|0|0|0|0|0"</f>
        <v>0|0|0|0|0|0|0|0|0|0|0|0|0|0|0|0|0|0|0|100|0|0|0|0|0|0|0|0|0|0|0|0|0|0|0|0|0|0|0|0|0</v>
      </c>
    </row>
    <row r="139" spans="1:30" x14ac:dyDescent="0.2">
      <c r="A139" t="str">
        <f t="shared" si="17"/>
        <v>138 1 神兵铸魂 初尘≮铸魂≯  0|0|0|0|0|0|0|0|0|0|0|0|0|0|0|0|0|0|0|0|0|0|0|0|0|0|0|0|0|0|0|0|0|0|0|0|0|0|0|0 0|0|0|0|10|10|10|0|0|0|0|0|0|0|0|0|10|10|10|0|0|0|0|0|0|0|0|0|0|0|0|0|0|0|0|0|0|0|0|0 0|0|0|0|0|0|0|0|0|0|0|0|0|0|0|0|0|0|0|100|0|0|0|0|0|0|0|0|0|0|0|0|0|0|0|0|0|0|0|0|0</v>
      </c>
      <c r="B139">
        <v>138</v>
      </c>
      <c r="C139">
        <f>groupAttr!A139</f>
        <v>180</v>
      </c>
      <c r="D139" t="str">
        <f>IF( ISNA(VLOOKUP($C139*10&amp;D$1,groupitems!$B:$D,3,FALSE)),"", VLOOKUP($C139*10&amp;D$1,groupitems!$B:$D,3,FALSE))</f>
        <v>初尘≮铸魂≯</v>
      </c>
      <c r="E139" t="str">
        <f>IF( ISNA(VLOOKUP($C139*10&amp;E$1,groupitems!$B:$D,3,FALSE)),"", VLOOKUP($C139*10&amp;E$1,groupitems!$B:$D,3,FALSE))</f>
        <v/>
      </c>
      <c r="F139" t="str">
        <f>IF( ISNA(VLOOKUP($C139*10&amp;F$1,groupitems!$B:$D,3,FALSE)),"", VLOOKUP($C139*10&amp;F$1,groupitems!$B:$D,3,FALSE))</f>
        <v/>
      </c>
      <c r="G139" t="str">
        <f>IF( ISNA(VLOOKUP($C139*10&amp;G$1,groupitems!$B:$D,3,FALSE)),"", VLOOKUP($C139*10&amp;G$1,groupitems!$B:$D,3,FALSE))</f>
        <v/>
      </c>
      <c r="H139" t="str">
        <f>IF( ISNA(VLOOKUP($C139*10&amp;H$1,groupitems!$B:$D,3,FALSE)),"", VLOOKUP($C139*10&amp;H$1,groupitems!$B:$D,3,FALSE))</f>
        <v/>
      </c>
      <c r="I139" t="str">
        <f>IF( ISNA(VLOOKUP($C139*10&amp;I$1,groupitems!$B:$D,3,FALSE)),"", VLOOKUP($C139*10&amp;I$1,groupitems!$B:$D,3,FALSE))</f>
        <v/>
      </c>
      <c r="J139" t="str">
        <f>IF( ISNA(VLOOKUP($C139*10&amp;J$1,groupitems!$B:$D,3,FALSE)),"", VLOOKUP($C139*10&amp;J$1,groupitems!$B:$D,3,FALSE))</f>
        <v/>
      </c>
      <c r="K139" t="str">
        <f>IF( ISNA(VLOOKUP($C139*10&amp;K$1,groupitems!$B:$D,3,FALSE)),"", VLOOKUP($C139*10&amp;K$1,groupitems!$B:$D,3,FALSE))</f>
        <v/>
      </c>
      <c r="L139" t="str">
        <f>IF( ISNA(VLOOKUP($C139*10&amp;L$1,groupitems!$B:$D,3,FALSE)),"", VLOOKUP($C139*10&amp;L$1,groupitems!$B:$D,3,FALSE))</f>
        <v/>
      </c>
      <c r="M139" t="str">
        <f>IF( ISNA(VLOOKUP($C139*10&amp;M$1,groupitems!$B:$D,3,FALSE)),"", VLOOKUP($C139*10&amp;M$1,groupitems!$B:$D,3,FALSE))</f>
        <v/>
      </c>
      <c r="N139" t="str">
        <f>IF( ISNA(VLOOKUP($C139*10&amp;N$1,groupitems!$B:$D,3,FALSE)),"", VLOOKUP($C139*10&amp;N$1,groupitems!$B:$D,3,FALSE))</f>
        <v/>
      </c>
      <c r="O139" t="str">
        <f>IF( ISNA(VLOOKUP($C139*10&amp;O$1,groupitems!$B:$D,3,FALSE)),"", VLOOKUP($C139*10&amp;O$1,groupitems!$B:$D,3,FALSE))</f>
        <v/>
      </c>
      <c r="P139" t="str">
        <f>IF( ISNA(VLOOKUP($C139*10&amp;P$1,groupitems!$B:$D,3,FALSE)),"", VLOOKUP($C139*10&amp;P$1,groupitems!$B:$D,3,FALSE))</f>
        <v/>
      </c>
      <c r="Q139" t="str">
        <f>IF( ISNA(VLOOKUP($C139*10&amp;Q$1,groupitems!$B:$D,3,FALSE)),"", VLOOKUP($C139*10&amp;Q$1,groupitems!$B:$D,3,FALSE))</f>
        <v/>
      </c>
      <c r="R139" t="str">
        <f>IF( ISNA(VLOOKUP($C139*10&amp;R$1,groupitems!$B:$D,3,FALSE)),"", VLOOKUP($C139*10&amp;R$1,groupitems!$B:$D,3,FALSE))</f>
        <v/>
      </c>
      <c r="S139" t="str">
        <f>IF( ISNA(VLOOKUP($C139*10&amp;S$1,groupitems!$B:$D,3,FALSE)),"", VLOOKUP($C139*10&amp;S$1,groupitems!$B:$D,3,FALSE))</f>
        <v/>
      </c>
      <c r="T139">
        <v>0</v>
      </c>
      <c r="U139">
        <f>groupAttr!C139</f>
        <v>1</v>
      </c>
      <c r="V139">
        <f t="shared" si="16"/>
        <v>1</v>
      </c>
      <c r="W139" t="str">
        <f>groupAttr!B139</f>
        <v>神兵铸魂</v>
      </c>
      <c r="X139" t="str">
        <f t="shared" si="12"/>
        <v>初尘≮铸魂≯|</v>
      </c>
      <c r="Y139" t="str">
        <f t="shared" si="13"/>
        <v>151/初尘≮铸魂≯|</v>
      </c>
      <c r="Z139" t="str">
        <f t="shared" si="14"/>
        <v>初尘≮铸魂≯</v>
      </c>
      <c r="AA139" t="str">
        <f t="shared" si="15"/>
        <v>151/初尘≮铸魂≯</v>
      </c>
      <c r="AB139" t="str">
        <f xml:space="preserve"> CONCATENATE( " ",groupAttr!AS139,"|",groupAttr!AX139,"|",groupAttr!AV139,"|",groupAttr!BC139,"|",groupAttr!BB139,"|",groupAttr!BA139,"|",groupAttr!AW139,"|","0","|",groupAttr!AQ139,"|",groupAttr!AT139,"|",groupAttr!AU139,"|",groupAttr!BD139,"|",groupAttr!AY139,"|","0","|",groupAttr!BE139,"|",groupAttr!BJ139,"|",groupAttr!BF139,"|",groupAttr!BG139,"|",groupAttr!BH139,"|",groupAttr!BI139,"|",groupAttr!BK139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39" t="str">
        <f>groupAttr!D139&amp;"|" &amp;groupAttr!E139&amp;"|" &amp;groupAttr!H139&amp;"|" &amp;groupAttr!J139&amp;"|" &amp;groupAttr!L139&amp;"|" &amp;groupAttr!N139&amp;"|" &amp;groupAttr!P139&amp;"|" &amp;groupAttr!R139&amp;"|" &amp;groupAttr!S139&amp;"|" &amp;groupAttr!T139&amp;"|" &amp;groupAttr!U139&amp;"|" &amp;groupAttr!V139&amp;"|" &amp;groupAttr!F139&amp;"|" &amp;groupAttr!G139&amp;"|" &amp;groupAttr!I139&amp;"|" &amp;groupAttr!K139&amp;"|" &amp;groupAttr!M139&amp;"|" &amp;groupAttr!O139&amp;"|" &amp;groupAttr!Q139&amp;"|0|0|0|0|0|0|0|0|0|0|0|0|0|0|0|0|0|0|0|0|0"</f>
        <v>0|0|0|0|10|10|10|0|0|0|0|0|0|0|0|0|10|10|10|0|0|0|0|0|0|0|0|0|0|0|0|0|0|0|0|0|0|0|0|0</v>
      </c>
      <c r="AD139" t="str">
        <f>groupAttr!W139&amp;"|" &amp;groupAttr!X139&amp;"|" &amp;groupAttr!AA139&amp;"|" &amp;groupAttr!AC139&amp;"|" &amp;groupAttr!AE139&amp;"|" &amp;groupAttr!AG139&amp;"|" &amp;groupAttr!AI139&amp;"|" &amp;groupAttr!AK139&amp;"|" &amp;groupAttr!AL139&amp;"|" &amp;groupAttr!AM139&amp;"|" &amp;groupAttr!AN139&amp;"|" &amp;groupAttr!AO139&amp;"|" &amp;groupAttr!Y139&amp;"|" &amp;groupAttr!Z139&amp;"|" &amp;groupAttr!AB139&amp;"|" &amp;groupAttr!AD139&amp;"|" &amp;groupAttr!AF139&amp;"|" &amp;groupAttr!AH139&amp;"|" &amp;groupAttr!AJ139&amp;"|" &amp;(groupAttr!AP139 + 100)&amp;"|0|0|0|0|0|0|0|0|0|0|0|0|0|0|0|0|0|0|0|0|0"</f>
        <v>0|0|0|0|0|0|0|0|0|0|0|0|0|0|0|0|0|0|0|100|0|0|0|0|0|0|0|0|0|0|0|0|0|0|0|0|0|0|0|0|0</v>
      </c>
    </row>
    <row r="140" spans="1:30" x14ac:dyDescent="0.2">
      <c r="A140" t="str">
        <f t="shared" si="17"/>
        <v>139 1 神兵铸魂 苍龙≮铸魂≯  0|0|0|0|0|0|0|0|0|0|0|0|0|0|0|0|0|0|0|0|0|0|0|0|0|0|0|0|0|0|0|0|0|0|0|0|0|0|0|0 0|0|0|0|10|10|10|0|0|0|0|0|0|0|0|0|10|10|10|0|0|0|0|0|0|0|0|0|0|0|0|0|0|0|0|0|0|0|0|0 0|0|0|0|0|0|0|0|0|0|0|0|0|0|0|0|0|0|0|100|0|0|0|0|0|0|0|0|0|0|0|0|0|0|0|0|0|0|0|0|0</v>
      </c>
      <c r="B140">
        <v>139</v>
      </c>
      <c r="C140">
        <f>groupAttr!A140</f>
        <v>181</v>
      </c>
      <c r="D140" t="str">
        <f>IF( ISNA(VLOOKUP($C140*10&amp;D$1,groupitems!$B:$D,3,FALSE)),"", VLOOKUP($C140*10&amp;D$1,groupitems!$B:$D,3,FALSE))</f>
        <v>苍龙≮铸魂≯</v>
      </c>
      <c r="E140" t="str">
        <f>IF( ISNA(VLOOKUP($C140*10&amp;E$1,groupitems!$B:$D,3,FALSE)),"", VLOOKUP($C140*10&amp;E$1,groupitems!$B:$D,3,FALSE))</f>
        <v/>
      </c>
      <c r="F140" t="str">
        <f>IF( ISNA(VLOOKUP($C140*10&amp;F$1,groupitems!$B:$D,3,FALSE)),"", VLOOKUP($C140*10&amp;F$1,groupitems!$B:$D,3,FALSE))</f>
        <v/>
      </c>
      <c r="G140" t="str">
        <f>IF( ISNA(VLOOKUP($C140*10&amp;G$1,groupitems!$B:$D,3,FALSE)),"", VLOOKUP($C140*10&amp;G$1,groupitems!$B:$D,3,FALSE))</f>
        <v/>
      </c>
      <c r="H140" t="str">
        <f>IF( ISNA(VLOOKUP($C140*10&amp;H$1,groupitems!$B:$D,3,FALSE)),"", VLOOKUP($C140*10&amp;H$1,groupitems!$B:$D,3,FALSE))</f>
        <v/>
      </c>
      <c r="I140" t="str">
        <f>IF( ISNA(VLOOKUP($C140*10&amp;I$1,groupitems!$B:$D,3,FALSE)),"", VLOOKUP($C140*10&amp;I$1,groupitems!$B:$D,3,FALSE))</f>
        <v/>
      </c>
      <c r="J140" t="str">
        <f>IF( ISNA(VLOOKUP($C140*10&amp;J$1,groupitems!$B:$D,3,FALSE)),"", VLOOKUP($C140*10&amp;J$1,groupitems!$B:$D,3,FALSE))</f>
        <v/>
      </c>
      <c r="K140" t="str">
        <f>IF( ISNA(VLOOKUP($C140*10&amp;K$1,groupitems!$B:$D,3,FALSE)),"", VLOOKUP($C140*10&amp;K$1,groupitems!$B:$D,3,FALSE))</f>
        <v/>
      </c>
      <c r="L140" t="str">
        <f>IF( ISNA(VLOOKUP($C140*10&amp;L$1,groupitems!$B:$D,3,FALSE)),"", VLOOKUP($C140*10&amp;L$1,groupitems!$B:$D,3,FALSE))</f>
        <v/>
      </c>
      <c r="M140" t="str">
        <f>IF( ISNA(VLOOKUP($C140*10&amp;M$1,groupitems!$B:$D,3,FALSE)),"", VLOOKUP($C140*10&amp;M$1,groupitems!$B:$D,3,FALSE))</f>
        <v/>
      </c>
      <c r="N140" t="str">
        <f>IF( ISNA(VLOOKUP($C140*10&amp;N$1,groupitems!$B:$D,3,FALSE)),"", VLOOKUP($C140*10&amp;N$1,groupitems!$B:$D,3,FALSE))</f>
        <v/>
      </c>
      <c r="O140" t="str">
        <f>IF( ISNA(VLOOKUP($C140*10&amp;O$1,groupitems!$B:$D,3,FALSE)),"", VLOOKUP($C140*10&amp;O$1,groupitems!$B:$D,3,FALSE))</f>
        <v/>
      </c>
      <c r="P140" t="str">
        <f>IF( ISNA(VLOOKUP($C140*10&amp;P$1,groupitems!$B:$D,3,FALSE)),"", VLOOKUP($C140*10&amp;P$1,groupitems!$B:$D,3,FALSE))</f>
        <v/>
      </c>
      <c r="Q140" t="str">
        <f>IF( ISNA(VLOOKUP($C140*10&amp;Q$1,groupitems!$B:$D,3,FALSE)),"", VLOOKUP($C140*10&amp;Q$1,groupitems!$B:$D,3,FALSE))</f>
        <v/>
      </c>
      <c r="R140" t="str">
        <f>IF( ISNA(VLOOKUP($C140*10&amp;R$1,groupitems!$B:$D,3,FALSE)),"", VLOOKUP($C140*10&amp;R$1,groupitems!$B:$D,3,FALSE))</f>
        <v/>
      </c>
      <c r="S140" t="str">
        <f>IF( ISNA(VLOOKUP($C140*10&amp;S$1,groupitems!$B:$D,3,FALSE)),"", VLOOKUP($C140*10&amp;S$1,groupitems!$B:$D,3,FALSE))</f>
        <v/>
      </c>
      <c r="T140">
        <v>0</v>
      </c>
      <c r="U140">
        <f>groupAttr!C140</f>
        <v>1</v>
      </c>
      <c r="V140">
        <f t="shared" si="16"/>
        <v>1</v>
      </c>
      <c r="W140" t="str">
        <f>groupAttr!B140</f>
        <v>神兵铸魂</v>
      </c>
      <c r="X140" t="str">
        <f t="shared" si="12"/>
        <v>苍龙≮铸魂≯|</v>
      </c>
      <c r="Y140" t="str">
        <f t="shared" si="13"/>
        <v>151/苍龙≮铸魂≯|</v>
      </c>
      <c r="Z140" t="str">
        <f t="shared" si="14"/>
        <v>苍龙≮铸魂≯</v>
      </c>
      <c r="AA140" t="str">
        <f t="shared" si="15"/>
        <v>151/苍龙≮铸魂≯</v>
      </c>
      <c r="AB140" t="str">
        <f xml:space="preserve"> CONCATENATE( " ",groupAttr!AS140,"|",groupAttr!AX140,"|",groupAttr!AV140,"|",groupAttr!BC140,"|",groupAttr!BB140,"|",groupAttr!BA140,"|",groupAttr!AW140,"|","0","|",groupAttr!AQ140,"|",groupAttr!AT140,"|",groupAttr!AU140,"|",groupAttr!BD140,"|",groupAttr!AY140,"|","0","|",groupAttr!BE140,"|",groupAttr!BJ140,"|",groupAttr!BF140,"|",groupAttr!BG140,"|",groupAttr!BH140,"|",groupAttr!BI140,"|",groupAttr!BK140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40" t="str">
        <f>groupAttr!D140&amp;"|" &amp;groupAttr!E140&amp;"|" &amp;groupAttr!H140&amp;"|" &amp;groupAttr!J140&amp;"|" &amp;groupAttr!L140&amp;"|" &amp;groupAttr!N140&amp;"|" &amp;groupAttr!P140&amp;"|" &amp;groupAttr!R140&amp;"|" &amp;groupAttr!S140&amp;"|" &amp;groupAttr!T140&amp;"|" &amp;groupAttr!U140&amp;"|" &amp;groupAttr!V140&amp;"|" &amp;groupAttr!F140&amp;"|" &amp;groupAttr!G140&amp;"|" &amp;groupAttr!I140&amp;"|" &amp;groupAttr!K140&amp;"|" &amp;groupAttr!M140&amp;"|" &amp;groupAttr!O140&amp;"|" &amp;groupAttr!Q140&amp;"|0|0|0|0|0|0|0|0|0|0|0|0|0|0|0|0|0|0|0|0|0"</f>
        <v>0|0|0|0|10|10|10|0|0|0|0|0|0|0|0|0|10|10|10|0|0|0|0|0|0|0|0|0|0|0|0|0|0|0|0|0|0|0|0|0</v>
      </c>
      <c r="AD140" t="str">
        <f>groupAttr!W140&amp;"|" &amp;groupAttr!X140&amp;"|" &amp;groupAttr!AA140&amp;"|" &amp;groupAttr!AC140&amp;"|" &amp;groupAttr!AE140&amp;"|" &amp;groupAttr!AG140&amp;"|" &amp;groupAttr!AI140&amp;"|" &amp;groupAttr!AK140&amp;"|" &amp;groupAttr!AL140&amp;"|" &amp;groupAttr!AM140&amp;"|" &amp;groupAttr!AN140&amp;"|" &amp;groupAttr!AO140&amp;"|" &amp;groupAttr!Y140&amp;"|" &amp;groupAttr!Z140&amp;"|" &amp;groupAttr!AB140&amp;"|" &amp;groupAttr!AD140&amp;"|" &amp;groupAttr!AF140&amp;"|" &amp;groupAttr!AH140&amp;"|" &amp;groupAttr!AJ140&amp;"|" &amp;(groupAttr!AP140 + 100)&amp;"|0|0|0|0|0|0|0|0|0|0|0|0|0|0|0|0|0|0|0|0|0"</f>
        <v>0|0|0|0|0|0|0|0|0|0|0|0|0|0|0|0|0|0|0|100|0|0|0|0|0|0|0|0|0|0|0|0|0|0|0|0|0|0|0|0|0</v>
      </c>
    </row>
    <row r="141" spans="1:30" x14ac:dyDescent="0.2">
      <c r="A141" t="str">
        <f t="shared" si="17"/>
        <v>140 1 神兵铸魂 鸿雁≮铸魂≯  0|0|0|0|0|0|0|0|0|0|0|0|0|0|0|0|0|0|0|0|0|0|0|0|0|0|0|0|0|0|0|0|0|0|0|0|0|0|0|0 0|0|0|0|10|10|10|0|0|0|0|0|0|0|0|0|10|10|10|0|0|0|0|0|0|0|0|0|0|0|0|0|0|0|0|0|0|0|0|0 0|0|0|0|0|0|0|0|0|0|0|0|0|0|0|0|0|0|0|100|0|0|0|0|0|0|0|0|0|0|0|0|0|0|0|0|0|0|0|0|0</v>
      </c>
      <c r="B141">
        <v>140</v>
      </c>
      <c r="C141">
        <f>groupAttr!A141</f>
        <v>182</v>
      </c>
      <c r="D141" t="str">
        <f>IF( ISNA(VLOOKUP($C141*10&amp;D$1,groupitems!$B:$D,3,FALSE)),"", VLOOKUP($C141*10&amp;D$1,groupitems!$B:$D,3,FALSE))</f>
        <v>鸿雁≮铸魂≯</v>
      </c>
      <c r="E141" t="str">
        <f>IF( ISNA(VLOOKUP($C141*10&amp;E$1,groupitems!$B:$D,3,FALSE)),"", VLOOKUP($C141*10&amp;E$1,groupitems!$B:$D,3,FALSE))</f>
        <v/>
      </c>
      <c r="F141" t="str">
        <f>IF( ISNA(VLOOKUP($C141*10&amp;F$1,groupitems!$B:$D,3,FALSE)),"", VLOOKUP($C141*10&amp;F$1,groupitems!$B:$D,3,FALSE))</f>
        <v/>
      </c>
      <c r="G141" t="str">
        <f>IF( ISNA(VLOOKUP($C141*10&amp;G$1,groupitems!$B:$D,3,FALSE)),"", VLOOKUP($C141*10&amp;G$1,groupitems!$B:$D,3,FALSE))</f>
        <v/>
      </c>
      <c r="H141" t="str">
        <f>IF( ISNA(VLOOKUP($C141*10&amp;H$1,groupitems!$B:$D,3,FALSE)),"", VLOOKUP($C141*10&amp;H$1,groupitems!$B:$D,3,FALSE))</f>
        <v/>
      </c>
      <c r="I141" t="str">
        <f>IF( ISNA(VLOOKUP($C141*10&amp;I$1,groupitems!$B:$D,3,FALSE)),"", VLOOKUP($C141*10&amp;I$1,groupitems!$B:$D,3,FALSE))</f>
        <v/>
      </c>
      <c r="J141" t="str">
        <f>IF( ISNA(VLOOKUP($C141*10&amp;J$1,groupitems!$B:$D,3,FALSE)),"", VLOOKUP($C141*10&amp;J$1,groupitems!$B:$D,3,FALSE))</f>
        <v/>
      </c>
      <c r="K141" t="str">
        <f>IF( ISNA(VLOOKUP($C141*10&amp;K$1,groupitems!$B:$D,3,FALSE)),"", VLOOKUP($C141*10&amp;K$1,groupitems!$B:$D,3,FALSE))</f>
        <v/>
      </c>
      <c r="L141" t="str">
        <f>IF( ISNA(VLOOKUP($C141*10&amp;L$1,groupitems!$B:$D,3,FALSE)),"", VLOOKUP($C141*10&amp;L$1,groupitems!$B:$D,3,FALSE))</f>
        <v/>
      </c>
      <c r="M141" t="str">
        <f>IF( ISNA(VLOOKUP($C141*10&amp;M$1,groupitems!$B:$D,3,FALSE)),"", VLOOKUP($C141*10&amp;M$1,groupitems!$B:$D,3,FALSE))</f>
        <v/>
      </c>
      <c r="N141" t="str">
        <f>IF( ISNA(VLOOKUP($C141*10&amp;N$1,groupitems!$B:$D,3,FALSE)),"", VLOOKUP($C141*10&amp;N$1,groupitems!$B:$D,3,FALSE))</f>
        <v/>
      </c>
      <c r="O141" t="str">
        <f>IF( ISNA(VLOOKUP($C141*10&amp;O$1,groupitems!$B:$D,3,FALSE)),"", VLOOKUP($C141*10&amp;O$1,groupitems!$B:$D,3,FALSE))</f>
        <v/>
      </c>
      <c r="P141" t="str">
        <f>IF( ISNA(VLOOKUP($C141*10&amp;P$1,groupitems!$B:$D,3,FALSE)),"", VLOOKUP($C141*10&amp;P$1,groupitems!$B:$D,3,FALSE))</f>
        <v/>
      </c>
      <c r="Q141" t="str">
        <f>IF( ISNA(VLOOKUP($C141*10&amp;Q$1,groupitems!$B:$D,3,FALSE)),"", VLOOKUP($C141*10&amp;Q$1,groupitems!$B:$D,3,FALSE))</f>
        <v/>
      </c>
      <c r="R141" t="str">
        <f>IF( ISNA(VLOOKUP($C141*10&amp;R$1,groupitems!$B:$D,3,FALSE)),"", VLOOKUP($C141*10&amp;R$1,groupitems!$B:$D,3,FALSE))</f>
        <v/>
      </c>
      <c r="S141" t="str">
        <f>IF( ISNA(VLOOKUP($C141*10&amp;S$1,groupitems!$B:$D,3,FALSE)),"", VLOOKUP($C141*10&amp;S$1,groupitems!$B:$D,3,FALSE))</f>
        <v/>
      </c>
      <c r="T141">
        <v>0</v>
      </c>
      <c r="U141">
        <f>groupAttr!C141</f>
        <v>1</v>
      </c>
      <c r="V141">
        <f t="shared" si="16"/>
        <v>1</v>
      </c>
      <c r="W141" t="str">
        <f>groupAttr!B141</f>
        <v>神兵铸魂</v>
      </c>
      <c r="X141" t="str">
        <f t="shared" si="12"/>
        <v>鸿雁≮铸魂≯|</v>
      </c>
      <c r="Y141" t="str">
        <f t="shared" si="13"/>
        <v>151/鸿雁≮铸魂≯|</v>
      </c>
      <c r="Z141" t="str">
        <f t="shared" si="14"/>
        <v>鸿雁≮铸魂≯</v>
      </c>
      <c r="AA141" t="str">
        <f t="shared" si="15"/>
        <v>151/鸿雁≮铸魂≯</v>
      </c>
      <c r="AB141" t="str">
        <f xml:space="preserve"> CONCATENATE( " ",groupAttr!AS141,"|",groupAttr!AX141,"|",groupAttr!AV141,"|",groupAttr!BC141,"|",groupAttr!BB141,"|",groupAttr!BA141,"|",groupAttr!AW141,"|","0","|",groupAttr!AQ141,"|",groupAttr!AT141,"|",groupAttr!AU141,"|",groupAttr!BD141,"|",groupAttr!AY141,"|","0","|",groupAttr!BE141,"|",groupAttr!BJ141,"|",groupAttr!BF141,"|",groupAttr!BG141,"|",groupAttr!BH141,"|",groupAttr!BI141,"|",groupAttr!BK141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41" t="str">
        <f>groupAttr!D141&amp;"|" &amp;groupAttr!E141&amp;"|" &amp;groupAttr!H141&amp;"|" &amp;groupAttr!J141&amp;"|" &amp;groupAttr!L141&amp;"|" &amp;groupAttr!N141&amp;"|" &amp;groupAttr!P141&amp;"|" &amp;groupAttr!R141&amp;"|" &amp;groupAttr!S141&amp;"|" &amp;groupAttr!T141&amp;"|" &amp;groupAttr!U141&amp;"|" &amp;groupAttr!V141&amp;"|" &amp;groupAttr!F141&amp;"|" &amp;groupAttr!G141&amp;"|" &amp;groupAttr!I141&amp;"|" &amp;groupAttr!K141&amp;"|" &amp;groupAttr!M141&amp;"|" &amp;groupAttr!O141&amp;"|" &amp;groupAttr!Q141&amp;"|0|0|0|0|0|0|0|0|0|0|0|0|0|0|0|0|0|0|0|0|0"</f>
        <v>0|0|0|0|10|10|10|0|0|0|0|0|0|0|0|0|10|10|10|0|0|0|0|0|0|0|0|0|0|0|0|0|0|0|0|0|0|0|0|0</v>
      </c>
      <c r="AD141" t="str">
        <f>groupAttr!W141&amp;"|" &amp;groupAttr!X141&amp;"|" &amp;groupAttr!AA141&amp;"|" &amp;groupAttr!AC141&amp;"|" &amp;groupAttr!AE141&amp;"|" &amp;groupAttr!AG141&amp;"|" &amp;groupAttr!AI141&amp;"|" &amp;groupAttr!AK141&amp;"|" &amp;groupAttr!AL141&amp;"|" &amp;groupAttr!AM141&amp;"|" &amp;groupAttr!AN141&amp;"|" &amp;groupAttr!AO141&amp;"|" &amp;groupAttr!Y141&amp;"|" &amp;groupAttr!Z141&amp;"|" &amp;groupAttr!AB141&amp;"|" &amp;groupAttr!AD141&amp;"|" &amp;groupAttr!AF141&amp;"|" &amp;groupAttr!AH141&amp;"|" &amp;groupAttr!AJ141&amp;"|" &amp;(groupAttr!AP141 + 100)&amp;"|0|0|0|0|0|0|0|0|0|0|0|0|0|0|0|0|0|0|0|0|0"</f>
        <v>0|0|0|0|0|0|0|0|0|0|0|0|0|0|0|0|0|0|0|100|0|0|0|0|0|0|0|0|0|0|0|0|0|0|0|0|0|0|0|0|0</v>
      </c>
    </row>
    <row r="142" spans="1:30" x14ac:dyDescent="0.2">
      <c r="A142" t="str">
        <f t="shared" si="17"/>
        <v>141 1 神兵铸魂 轻离≮铸魂≯  0|0|0|0|0|0|0|0|0|0|0|0|0|0|0|0|0|0|0|0|0|0|0|0|0|0|0|0|0|0|0|0|0|0|0|0|0|0|0|0 0|0|0|0|10|10|10|0|0|0|0|0|0|0|0|0|10|10|10|0|0|0|0|0|0|0|0|0|0|0|0|0|0|0|0|0|0|0|0|0 0|0|0|0|0|0|0|0|0|0|0|0|0|0|0|0|0|0|0|100|0|0|0|0|0|0|0|0|0|0|0|0|0|0|0|0|0|0|0|0|0</v>
      </c>
      <c r="B142">
        <v>141</v>
      </c>
      <c r="C142">
        <f>groupAttr!A142</f>
        <v>183</v>
      </c>
      <c r="D142" t="str">
        <f>IF( ISNA(VLOOKUP($C142*10&amp;D$1,groupitems!$B:$D,3,FALSE)),"", VLOOKUP($C142*10&amp;D$1,groupitems!$B:$D,3,FALSE))</f>
        <v>轻离≮铸魂≯</v>
      </c>
      <c r="E142" t="str">
        <f>IF( ISNA(VLOOKUP($C142*10&amp;E$1,groupitems!$B:$D,3,FALSE)),"", VLOOKUP($C142*10&amp;E$1,groupitems!$B:$D,3,FALSE))</f>
        <v/>
      </c>
      <c r="F142" t="str">
        <f>IF( ISNA(VLOOKUP($C142*10&amp;F$1,groupitems!$B:$D,3,FALSE)),"", VLOOKUP($C142*10&amp;F$1,groupitems!$B:$D,3,FALSE))</f>
        <v/>
      </c>
      <c r="G142" t="str">
        <f>IF( ISNA(VLOOKUP($C142*10&amp;G$1,groupitems!$B:$D,3,FALSE)),"", VLOOKUP($C142*10&amp;G$1,groupitems!$B:$D,3,FALSE))</f>
        <v/>
      </c>
      <c r="H142" t="str">
        <f>IF( ISNA(VLOOKUP($C142*10&amp;H$1,groupitems!$B:$D,3,FALSE)),"", VLOOKUP($C142*10&amp;H$1,groupitems!$B:$D,3,FALSE))</f>
        <v/>
      </c>
      <c r="I142" t="str">
        <f>IF( ISNA(VLOOKUP($C142*10&amp;I$1,groupitems!$B:$D,3,FALSE)),"", VLOOKUP($C142*10&amp;I$1,groupitems!$B:$D,3,FALSE))</f>
        <v/>
      </c>
      <c r="J142" t="str">
        <f>IF( ISNA(VLOOKUP($C142*10&amp;J$1,groupitems!$B:$D,3,FALSE)),"", VLOOKUP($C142*10&amp;J$1,groupitems!$B:$D,3,FALSE))</f>
        <v/>
      </c>
      <c r="K142" t="str">
        <f>IF( ISNA(VLOOKUP($C142*10&amp;K$1,groupitems!$B:$D,3,FALSE)),"", VLOOKUP($C142*10&amp;K$1,groupitems!$B:$D,3,FALSE))</f>
        <v/>
      </c>
      <c r="L142" t="str">
        <f>IF( ISNA(VLOOKUP($C142*10&amp;L$1,groupitems!$B:$D,3,FALSE)),"", VLOOKUP($C142*10&amp;L$1,groupitems!$B:$D,3,FALSE))</f>
        <v/>
      </c>
      <c r="M142" t="str">
        <f>IF( ISNA(VLOOKUP($C142*10&amp;M$1,groupitems!$B:$D,3,FALSE)),"", VLOOKUP($C142*10&amp;M$1,groupitems!$B:$D,3,FALSE))</f>
        <v/>
      </c>
      <c r="N142" t="str">
        <f>IF( ISNA(VLOOKUP($C142*10&amp;N$1,groupitems!$B:$D,3,FALSE)),"", VLOOKUP($C142*10&amp;N$1,groupitems!$B:$D,3,FALSE))</f>
        <v/>
      </c>
      <c r="O142" t="str">
        <f>IF( ISNA(VLOOKUP($C142*10&amp;O$1,groupitems!$B:$D,3,FALSE)),"", VLOOKUP($C142*10&amp;O$1,groupitems!$B:$D,3,FALSE))</f>
        <v/>
      </c>
      <c r="P142" t="str">
        <f>IF( ISNA(VLOOKUP($C142*10&amp;P$1,groupitems!$B:$D,3,FALSE)),"", VLOOKUP($C142*10&amp;P$1,groupitems!$B:$D,3,FALSE))</f>
        <v/>
      </c>
      <c r="Q142" t="str">
        <f>IF( ISNA(VLOOKUP($C142*10&amp;Q$1,groupitems!$B:$D,3,FALSE)),"", VLOOKUP($C142*10&amp;Q$1,groupitems!$B:$D,3,FALSE))</f>
        <v/>
      </c>
      <c r="R142" t="str">
        <f>IF( ISNA(VLOOKUP($C142*10&amp;R$1,groupitems!$B:$D,3,FALSE)),"", VLOOKUP($C142*10&amp;R$1,groupitems!$B:$D,3,FALSE))</f>
        <v/>
      </c>
      <c r="S142" t="str">
        <f>IF( ISNA(VLOOKUP($C142*10&amp;S$1,groupitems!$B:$D,3,FALSE)),"", VLOOKUP($C142*10&amp;S$1,groupitems!$B:$D,3,FALSE))</f>
        <v/>
      </c>
      <c r="T142">
        <v>0</v>
      </c>
      <c r="U142">
        <f>groupAttr!C142</f>
        <v>1</v>
      </c>
      <c r="V142">
        <f t="shared" si="16"/>
        <v>1</v>
      </c>
      <c r="W142" t="str">
        <f>groupAttr!B142</f>
        <v>神兵铸魂</v>
      </c>
      <c r="X142" t="str">
        <f t="shared" si="12"/>
        <v>轻离≮铸魂≯|</v>
      </c>
      <c r="Y142" t="str">
        <f t="shared" si="13"/>
        <v>151/轻离≮铸魂≯|</v>
      </c>
      <c r="Z142" t="str">
        <f t="shared" si="14"/>
        <v>轻离≮铸魂≯</v>
      </c>
      <c r="AA142" t="str">
        <f t="shared" si="15"/>
        <v>151/轻离≮铸魂≯</v>
      </c>
      <c r="AB142" t="str">
        <f xml:space="preserve"> CONCATENATE( " ",groupAttr!AS142,"|",groupAttr!AX142,"|",groupAttr!AV142,"|",groupAttr!BC142,"|",groupAttr!BB142,"|",groupAttr!BA142,"|",groupAttr!AW142,"|","0","|",groupAttr!AQ142,"|",groupAttr!AT142,"|",groupAttr!AU142,"|",groupAttr!BD142,"|",groupAttr!AY142,"|","0","|",groupAttr!BE142,"|",groupAttr!BJ142,"|",groupAttr!BF142,"|",groupAttr!BG142,"|",groupAttr!BH142,"|",groupAttr!BI142,"|",groupAttr!BK142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42" t="str">
        <f>groupAttr!D142&amp;"|" &amp;groupAttr!E142&amp;"|" &amp;groupAttr!H142&amp;"|" &amp;groupAttr!J142&amp;"|" &amp;groupAttr!L142&amp;"|" &amp;groupAttr!N142&amp;"|" &amp;groupAttr!P142&amp;"|" &amp;groupAttr!R142&amp;"|" &amp;groupAttr!S142&amp;"|" &amp;groupAttr!T142&amp;"|" &amp;groupAttr!U142&amp;"|" &amp;groupAttr!V142&amp;"|" &amp;groupAttr!F142&amp;"|" &amp;groupAttr!G142&amp;"|" &amp;groupAttr!I142&amp;"|" &amp;groupAttr!K142&amp;"|" &amp;groupAttr!M142&amp;"|" &amp;groupAttr!O142&amp;"|" &amp;groupAttr!Q142&amp;"|0|0|0|0|0|0|0|0|0|0|0|0|0|0|0|0|0|0|0|0|0"</f>
        <v>0|0|0|0|10|10|10|0|0|0|0|0|0|0|0|0|10|10|10|0|0|0|0|0|0|0|0|0|0|0|0|0|0|0|0|0|0|0|0|0</v>
      </c>
      <c r="AD142" t="str">
        <f>groupAttr!W142&amp;"|" &amp;groupAttr!X142&amp;"|" &amp;groupAttr!AA142&amp;"|" &amp;groupAttr!AC142&amp;"|" &amp;groupAttr!AE142&amp;"|" &amp;groupAttr!AG142&amp;"|" &amp;groupAttr!AI142&amp;"|" &amp;groupAttr!AK142&amp;"|" &amp;groupAttr!AL142&amp;"|" &amp;groupAttr!AM142&amp;"|" &amp;groupAttr!AN142&amp;"|" &amp;groupAttr!AO142&amp;"|" &amp;groupAttr!Y142&amp;"|" &amp;groupAttr!Z142&amp;"|" &amp;groupAttr!AB142&amp;"|" &amp;groupAttr!AD142&amp;"|" &amp;groupAttr!AF142&amp;"|" &amp;groupAttr!AH142&amp;"|" &amp;groupAttr!AJ142&amp;"|" &amp;(groupAttr!AP142 + 100)&amp;"|0|0|0|0|0|0|0|0|0|0|0|0|0|0|0|0|0|0|0|0|0"</f>
        <v>0|0|0|0|0|0|0|0|0|0|0|0|0|0|0|0|0|0|0|100|0|0|0|0|0|0|0|0|0|0|0|0|0|0|0|0|0|0|0|0|0</v>
      </c>
    </row>
    <row r="143" spans="1:30" x14ac:dyDescent="0.2">
      <c r="A143" t="str">
        <f t="shared" si="17"/>
        <v>142 1 神兵铸魂 谛尊≮铸魂≯  0|0|0|0|0|0|0|0|0|0|0|0|0|0|0|0|0|0|0|0|0|0|0|0|0|0|0|0|0|0|0|0|0|0|0|0|0|0|0|0 0|0|0|0|10|10|10|0|0|0|0|0|0|0|0|0|10|10|10|0|0|0|0|0|0|0|0|0|0|0|0|0|0|0|0|0|0|0|0|0 0|0|0|0|0|0|0|0|0|0|0|0|0|0|0|0|0|0|0|100|0|0|0|0|0|0|0|0|0|0|0|0|0|0|0|0|0|0|0|0|0</v>
      </c>
      <c r="B143">
        <v>142</v>
      </c>
      <c r="C143">
        <f>groupAttr!A143</f>
        <v>184</v>
      </c>
      <c r="D143" t="str">
        <f>IF( ISNA(VLOOKUP($C143*10&amp;D$1,groupitems!$B:$D,3,FALSE)),"", VLOOKUP($C143*10&amp;D$1,groupitems!$B:$D,3,FALSE))</f>
        <v>谛尊≮铸魂≯</v>
      </c>
      <c r="E143" t="str">
        <f>IF( ISNA(VLOOKUP($C143*10&amp;E$1,groupitems!$B:$D,3,FALSE)),"", VLOOKUP($C143*10&amp;E$1,groupitems!$B:$D,3,FALSE))</f>
        <v/>
      </c>
      <c r="F143" t="str">
        <f>IF( ISNA(VLOOKUP($C143*10&amp;F$1,groupitems!$B:$D,3,FALSE)),"", VLOOKUP($C143*10&amp;F$1,groupitems!$B:$D,3,FALSE))</f>
        <v/>
      </c>
      <c r="G143" t="str">
        <f>IF( ISNA(VLOOKUP($C143*10&amp;G$1,groupitems!$B:$D,3,FALSE)),"", VLOOKUP($C143*10&amp;G$1,groupitems!$B:$D,3,FALSE))</f>
        <v/>
      </c>
      <c r="H143" t="str">
        <f>IF( ISNA(VLOOKUP($C143*10&amp;H$1,groupitems!$B:$D,3,FALSE)),"", VLOOKUP($C143*10&amp;H$1,groupitems!$B:$D,3,FALSE))</f>
        <v/>
      </c>
      <c r="I143" t="str">
        <f>IF( ISNA(VLOOKUP($C143*10&amp;I$1,groupitems!$B:$D,3,FALSE)),"", VLOOKUP($C143*10&amp;I$1,groupitems!$B:$D,3,FALSE))</f>
        <v/>
      </c>
      <c r="J143" t="str">
        <f>IF( ISNA(VLOOKUP($C143*10&amp;J$1,groupitems!$B:$D,3,FALSE)),"", VLOOKUP($C143*10&amp;J$1,groupitems!$B:$D,3,FALSE))</f>
        <v/>
      </c>
      <c r="K143" t="str">
        <f>IF( ISNA(VLOOKUP($C143*10&amp;K$1,groupitems!$B:$D,3,FALSE)),"", VLOOKUP($C143*10&amp;K$1,groupitems!$B:$D,3,FALSE))</f>
        <v/>
      </c>
      <c r="L143" t="str">
        <f>IF( ISNA(VLOOKUP($C143*10&amp;L$1,groupitems!$B:$D,3,FALSE)),"", VLOOKUP($C143*10&amp;L$1,groupitems!$B:$D,3,FALSE))</f>
        <v/>
      </c>
      <c r="M143" t="str">
        <f>IF( ISNA(VLOOKUP($C143*10&amp;M$1,groupitems!$B:$D,3,FALSE)),"", VLOOKUP($C143*10&amp;M$1,groupitems!$B:$D,3,FALSE))</f>
        <v/>
      </c>
      <c r="N143" t="str">
        <f>IF( ISNA(VLOOKUP($C143*10&amp;N$1,groupitems!$B:$D,3,FALSE)),"", VLOOKUP($C143*10&amp;N$1,groupitems!$B:$D,3,FALSE))</f>
        <v/>
      </c>
      <c r="O143" t="str">
        <f>IF( ISNA(VLOOKUP($C143*10&amp;O$1,groupitems!$B:$D,3,FALSE)),"", VLOOKUP($C143*10&amp;O$1,groupitems!$B:$D,3,FALSE))</f>
        <v/>
      </c>
      <c r="P143" t="str">
        <f>IF( ISNA(VLOOKUP($C143*10&amp;P$1,groupitems!$B:$D,3,FALSE)),"", VLOOKUP($C143*10&amp;P$1,groupitems!$B:$D,3,FALSE))</f>
        <v/>
      </c>
      <c r="Q143" t="str">
        <f>IF( ISNA(VLOOKUP($C143*10&amp;Q$1,groupitems!$B:$D,3,FALSE)),"", VLOOKUP($C143*10&amp;Q$1,groupitems!$B:$D,3,FALSE))</f>
        <v/>
      </c>
      <c r="R143" t="str">
        <f>IF( ISNA(VLOOKUP($C143*10&amp;R$1,groupitems!$B:$D,3,FALSE)),"", VLOOKUP($C143*10&amp;R$1,groupitems!$B:$D,3,FALSE))</f>
        <v/>
      </c>
      <c r="S143" t="str">
        <f>IF( ISNA(VLOOKUP($C143*10&amp;S$1,groupitems!$B:$D,3,FALSE)),"", VLOOKUP($C143*10&amp;S$1,groupitems!$B:$D,3,FALSE))</f>
        <v/>
      </c>
      <c r="T143">
        <v>0</v>
      </c>
      <c r="U143">
        <f>groupAttr!C143</f>
        <v>1</v>
      </c>
      <c r="V143">
        <f t="shared" si="16"/>
        <v>1</v>
      </c>
      <c r="W143" t="str">
        <f>groupAttr!B143</f>
        <v>神兵铸魂</v>
      </c>
      <c r="X143" t="str">
        <f t="shared" si="12"/>
        <v>谛尊≮铸魂≯|</v>
      </c>
      <c r="Y143" t="str">
        <f t="shared" si="13"/>
        <v>151/谛尊≮铸魂≯|</v>
      </c>
      <c r="Z143" t="str">
        <f t="shared" si="14"/>
        <v>谛尊≮铸魂≯</v>
      </c>
      <c r="AA143" t="str">
        <f t="shared" si="15"/>
        <v>151/谛尊≮铸魂≯</v>
      </c>
      <c r="AB143" t="str">
        <f xml:space="preserve"> CONCATENATE( " ",groupAttr!AS143,"|",groupAttr!AX143,"|",groupAttr!AV143,"|",groupAttr!BC143,"|",groupAttr!BB143,"|",groupAttr!BA143,"|",groupAttr!AW143,"|","0","|",groupAttr!AQ143,"|",groupAttr!AT143,"|",groupAttr!AU143,"|",groupAttr!BD143,"|",groupAttr!AY143,"|","0","|",groupAttr!BE143,"|",groupAttr!BJ143,"|",groupAttr!BF143,"|",groupAttr!BG143,"|",groupAttr!BH143,"|",groupAttr!BI143,"|",groupAttr!BK143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43" t="str">
        <f>groupAttr!D143&amp;"|" &amp;groupAttr!E143&amp;"|" &amp;groupAttr!H143&amp;"|" &amp;groupAttr!J143&amp;"|" &amp;groupAttr!L143&amp;"|" &amp;groupAttr!N143&amp;"|" &amp;groupAttr!P143&amp;"|" &amp;groupAttr!R143&amp;"|" &amp;groupAttr!S143&amp;"|" &amp;groupAttr!T143&amp;"|" &amp;groupAttr!U143&amp;"|" &amp;groupAttr!V143&amp;"|" &amp;groupAttr!F143&amp;"|" &amp;groupAttr!G143&amp;"|" &amp;groupAttr!I143&amp;"|" &amp;groupAttr!K143&amp;"|" &amp;groupAttr!M143&amp;"|" &amp;groupAttr!O143&amp;"|" &amp;groupAttr!Q143&amp;"|0|0|0|0|0|0|0|0|0|0|0|0|0|0|0|0|0|0|0|0|0"</f>
        <v>0|0|0|0|10|10|10|0|0|0|0|0|0|0|0|0|10|10|10|0|0|0|0|0|0|0|0|0|0|0|0|0|0|0|0|0|0|0|0|0</v>
      </c>
      <c r="AD143" t="str">
        <f>groupAttr!W143&amp;"|" &amp;groupAttr!X143&amp;"|" &amp;groupAttr!AA143&amp;"|" &amp;groupAttr!AC143&amp;"|" &amp;groupAttr!AE143&amp;"|" &amp;groupAttr!AG143&amp;"|" &amp;groupAttr!AI143&amp;"|" &amp;groupAttr!AK143&amp;"|" &amp;groupAttr!AL143&amp;"|" &amp;groupAttr!AM143&amp;"|" &amp;groupAttr!AN143&amp;"|" &amp;groupAttr!AO143&amp;"|" &amp;groupAttr!Y143&amp;"|" &amp;groupAttr!Z143&amp;"|" &amp;groupAttr!AB143&amp;"|" &amp;groupAttr!AD143&amp;"|" &amp;groupAttr!AF143&amp;"|" &amp;groupAttr!AH143&amp;"|" &amp;groupAttr!AJ143&amp;"|" &amp;(groupAttr!AP143 + 100)&amp;"|0|0|0|0|0|0|0|0|0|0|0|0|0|0|0|0|0|0|0|0|0"</f>
        <v>0|0|0|0|0|0|0|0|0|0|0|0|0|0|0|0|0|0|0|100|0|0|0|0|0|0|0|0|0|0|0|0|0|0|0|0|0|0|0|0|0</v>
      </c>
    </row>
    <row r="144" spans="1:30" x14ac:dyDescent="0.2">
      <c r="A144" t="str">
        <f t="shared" si="17"/>
        <v>143 1 神甲铸魂 虎痴血甲≮铸魂≯|宵烛霓衣≮铸魂≯  0|0|0|0|0|0|0|0|0|0|0|0|0|0|0|0|0|0|0|0|0|0|0|0|0|0|0|0|0|0|0|0|0|0|0|0|0|0|0|0 20|20|8|5|0|0|0|0|0|0|0|0|0|0|8|5|0|0|0|0|0|0|0|0|0|0|0|0|0|0|0|0|0|0|0|0|0|0|0|0 0|0|0|0|0|0|0|0|0|0|0|0|0|0|0|0|0|0|0|100|0|0|0|0|0|0|0|0|0|0|0|0|0|0|0|0|0|0|0|0|0</v>
      </c>
      <c r="B144">
        <v>143</v>
      </c>
      <c r="C144">
        <f>groupAttr!A144</f>
        <v>185</v>
      </c>
      <c r="D144" t="str">
        <f>IF( ISNA(VLOOKUP($C144*10&amp;D$1,groupitems!$B:$D,3,FALSE)),"", VLOOKUP($C144*10&amp;D$1,groupitems!$B:$D,3,FALSE))</f>
        <v>虎痴血甲≮铸魂≯</v>
      </c>
      <c r="E144" t="str">
        <f>IF( ISNA(VLOOKUP($C144*10&amp;E$1,groupitems!$B:$D,3,FALSE)),"", VLOOKUP($C144*10&amp;E$1,groupitems!$B:$D,3,FALSE))</f>
        <v>宵烛霓衣≮铸魂≯</v>
      </c>
      <c r="F144" t="str">
        <f>IF( ISNA(VLOOKUP($C144*10&amp;F$1,groupitems!$B:$D,3,FALSE)),"", VLOOKUP($C144*10&amp;F$1,groupitems!$B:$D,3,FALSE))</f>
        <v/>
      </c>
      <c r="G144" t="str">
        <f>IF( ISNA(VLOOKUP($C144*10&amp;G$1,groupitems!$B:$D,3,FALSE)),"", VLOOKUP($C144*10&amp;G$1,groupitems!$B:$D,3,FALSE))</f>
        <v/>
      </c>
      <c r="H144" t="str">
        <f>IF( ISNA(VLOOKUP($C144*10&amp;H$1,groupitems!$B:$D,3,FALSE)),"", VLOOKUP($C144*10&amp;H$1,groupitems!$B:$D,3,FALSE))</f>
        <v/>
      </c>
      <c r="I144" t="str">
        <f>IF( ISNA(VLOOKUP($C144*10&amp;I$1,groupitems!$B:$D,3,FALSE)),"", VLOOKUP($C144*10&amp;I$1,groupitems!$B:$D,3,FALSE))</f>
        <v/>
      </c>
      <c r="J144" t="str">
        <f>IF( ISNA(VLOOKUP($C144*10&amp;J$1,groupitems!$B:$D,3,FALSE)),"", VLOOKUP($C144*10&amp;J$1,groupitems!$B:$D,3,FALSE))</f>
        <v/>
      </c>
      <c r="K144" t="str">
        <f>IF( ISNA(VLOOKUP($C144*10&amp;K$1,groupitems!$B:$D,3,FALSE)),"", VLOOKUP($C144*10&amp;K$1,groupitems!$B:$D,3,FALSE))</f>
        <v/>
      </c>
      <c r="L144" t="str">
        <f>IF( ISNA(VLOOKUP($C144*10&amp;L$1,groupitems!$B:$D,3,FALSE)),"", VLOOKUP($C144*10&amp;L$1,groupitems!$B:$D,3,FALSE))</f>
        <v/>
      </c>
      <c r="M144" t="str">
        <f>IF( ISNA(VLOOKUP($C144*10&amp;M$1,groupitems!$B:$D,3,FALSE)),"", VLOOKUP($C144*10&amp;M$1,groupitems!$B:$D,3,FALSE))</f>
        <v/>
      </c>
      <c r="N144" t="str">
        <f>IF( ISNA(VLOOKUP($C144*10&amp;N$1,groupitems!$B:$D,3,FALSE)),"", VLOOKUP($C144*10&amp;N$1,groupitems!$B:$D,3,FALSE))</f>
        <v/>
      </c>
      <c r="O144" t="str">
        <f>IF( ISNA(VLOOKUP($C144*10&amp;O$1,groupitems!$B:$D,3,FALSE)),"", VLOOKUP($C144*10&amp;O$1,groupitems!$B:$D,3,FALSE))</f>
        <v/>
      </c>
      <c r="P144" t="str">
        <f>IF( ISNA(VLOOKUP($C144*10&amp;P$1,groupitems!$B:$D,3,FALSE)),"", VLOOKUP($C144*10&amp;P$1,groupitems!$B:$D,3,FALSE))</f>
        <v/>
      </c>
      <c r="Q144" t="str">
        <f>IF( ISNA(VLOOKUP($C144*10&amp;Q$1,groupitems!$B:$D,3,FALSE)),"", VLOOKUP($C144*10&amp;Q$1,groupitems!$B:$D,3,FALSE))</f>
        <v/>
      </c>
      <c r="R144" t="str">
        <f>IF( ISNA(VLOOKUP($C144*10&amp;R$1,groupitems!$B:$D,3,FALSE)),"", VLOOKUP($C144*10&amp;R$1,groupitems!$B:$D,3,FALSE))</f>
        <v/>
      </c>
      <c r="S144" t="str">
        <f>IF( ISNA(VLOOKUP($C144*10&amp;S$1,groupitems!$B:$D,3,FALSE)),"", VLOOKUP($C144*10&amp;S$1,groupitems!$B:$D,3,FALSE))</f>
        <v/>
      </c>
      <c r="T144">
        <v>1</v>
      </c>
      <c r="U144">
        <f>groupAttr!C144</f>
        <v>1</v>
      </c>
      <c r="V144">
        <f t="shared" si="16"/>
        <v>1</v>
      </c>
      <c r="W144" t="str">
        <f>groupAttr!B144</f>
        <v>神甲铸魂</v>
      </c>
      <c r="X144" t="str">
        <f t="shared" si="12"/>
        <v>虎痴血甲≮铸魂≯|宵烛霓衣≮铸魂≯|</v>
      </c>
      <c r="Y144" t="str">
        <f t="shared" si="13"/>
        <v>151/(虎痴血甲≮铸魂≯,宵烛霓衣≮铸魂≯))</v>
      </c>
      <c r="Z144" t="str">
        <f t="shared" si="14"/>
        <v>虎痴血甲≮铸魂≯|宵烛霓衣≮铸魂≯</v>
      </c>
      <c r="AA144" t="str">
        <f t="shared" si="15"/>
        <v>151/(虎痴血甲≮铸魂≯,宵烛霓衣≮铸魂≯)</v>
      </c>
      <c r="AB144" t="str">
        <f xml:space="preserve"> CONCATENATE( " ",groupAttr!AS144,"|",groupAttr!AX144,"|",groupAttr!AV144,"|",groupAttr!BC144,"|",groupAttr!BB144,"|",groupAttr!BA144,"|",groupAttr!AW144,"|","0","|",groupAttr!AQ144,"|",groupAttr!AT144,"|",groupAttr!AU144,"|",groupAttr!BD144,"|",groupAttr!AY144,"|","0","|",groupAttr!BE144,"|",groupAttr!BJ144,"|",groupAttr!BF144,"|",groupAttr!BG144,"|",groupAttr!BH144,"|",groupAttr!BI144,"|",groupAttr!BK144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44" t="str">
        <f>groupAttr!D144&amp;"|" &amp;groupAttr!E144&amp;"|" &amp;groupAttr!H144&amp;"|" &amp;groupAttr!J144&amp;"|" &amp;groupAttr!L144&amp;"|" &amp;groupAttr!N144&amp;"|" &amp;groupAttr!P144&amp;"|" &amp;groupAttr!R144&amp;"|" &amp;groupAttr!S144&amp;"|" &amp;groupAttr!T144&amp;"|" &amp;groupAttr!U144&amp;"|" &amp;groupAttr!V144&amp;"|" &amp;groupAttr!F144&amp;"|" &amp;groupAttr!G144&amp;"|" &amp;groupAttr!I144&amp;"|" &amp;groupAttr!K144&amp;"|" &amp;groupAttr!M144&amp;"|" &amp;groupAttr!O144&amp;"|" &amp;groupAttr!Q144&amp;"|0|0|0|0|0|0|0|0|0|0|0|0|0|0|0|0|0|0|0|0|0"</f>
        <v>20|20|8|5|0|0|0|0|0|0|0|0|0|0|8|5|0|0|0|0|0|0|0|0|0|0|0|0|0|0|0|0|0|0|0|0|0|0|0|0</v>
      </c>
      <c r="AD144" t="str">
        <f>groupAttr!W144&amp;"|" &amp;groupAttr!X144&amp;"|" &amp;groupAttr!AA144&amp;"|" &amp;groupAttr!AC144&amp;"|" &amp;groupAttr!AE144&amp;"|" &amp;groupAttr!AG144&amp;"|" &amp;groupAttr!AI144&amp;"|" &amp;groupAttr!AK144&amp;"|" &amp;groupAttr!AL144&amp;"|" &amp;groupAttr!AM144&amp;"|" &amp;groupAttr!AN144&amp;"|" &amp;groupAttr!AO144&amp;"|" &amp;groupAttr!Y144&amp;"|" &amp;groupAttr!Z144&amp;"|" &amp;groupAttr!AB144&amp;"|" &amp;groupAttr!AD144&amp;"|" &amp;groupAttr!AF144&amp;"|" &amp;groupAttr!AH144&amp;"|" &amp;groupAttr!AJ144&amp;"|" &amp;(groupAttr!AP144 + 100)&amp;"|0|0|0|0|0|0|0|0|0|0|0|0|0|0|0|0|0|0|0|0|0"</f>
        <v>0|0|0|0|0|0|0|0|0|0|0|0|0|0|0|0|0|0|0|100|0|0|0|0|0|0|0|0|0|0|0|0|0|0|0|0|0|0|0|0|0</v>
      </c>
    </row>
    <row r="145" spans="1:30" x14ac:dyDescent="0.2">
      <c r="A145" t="str">
        <f t="shared" si="17"/>
        <v>144 1 神甲铸魂 蚩尤战甲≮铸魂≯|灵夔墨衣≮铸魂≯  0|0|0|0|0|0|0|0|0|0|0|0|0|0|0|0|0|0|0|0|0|0|0|0|0|0|0|0|0|0|0|0|0|0|0|0|0|0|0|0 20|20|8|5|0|0|0|0|0|0|0|0|0|0|8|5|0|0|0|0|0|0|0|0|0|0|0|0|0|0|0|0|0|0|0|0|0|0|0|0 0|0|0|0|0|0|0|0|0|0|0|0|0|0|0|0|0|0|0|100|0|0|0|0|0|0|0|0|0|0|0|0|0|0|0|0|0|0|0|0|0</v>
      </c>
      <c r="B145">
        <v>144</v>
      </c>
      <c r="C145">
        <f>groupAttr!A145</f>
        <v>186</v>
      </c>
      <c r="D145" t="str">
        <f>IF( ISNA(VLOOKUP($C145*10&amp;D$1,groupitems!$B:$D,3,FALSE)),"", VLOOKUP($C145*10&amp;D$1,groupitems!$B:$D,3,FALSE))</f>
        <v>蚩尤战甲≮铸魂≯</v>
      </c>
      <c r="E145" t="str">
        <f>IF( ISNA(VLOOKUP($C145*10&amp;E$1,groupitems!$B:$D,3,FALSE)),"", VLOOKUP($C145*10&amp;E$1,groupitems!$B:$D,3,FALSE))</f>
        <v>灵夔墨衣≮铸魂≯</v>
      </c>
      <c r="F145" t="str">
        <f>IF( ISNA(VLOOKUP($C145*10&amp;F$1,groupitems!$B:$D,3,FALSE)),"", VLOOKUP($C145*10&amp;F$1,groupitems!$B:$D,3,FALSE))</f>
        <v/>
      </c>
      <c r="G145" t="str">
        <f>IF( ISNA(VLOOKUP($C145*10&amp;G$1,groupitems!$B:$D,3,FALSE)),"", VLOOKUP($C145*10&amp;G$1,groupitems!$B:$D,3,FALSE))</f>
        <v/>
      </c>
      <c r="H145" t="str">
        <f>IF( ISNA(VLOOKUP($C145*10&amp;H$1,groupitems!$B:$D,3,FALSE)),"", VLOOKUP($C145*10&amp;H$1,groupitems!$B:$D,3,FALSE))</f>
        <v/>
      </c>
      <c r="I145" t="str">
        <f>IF( ISNA(VLOOKUP($C145*10&amp;I$1,groupitems!$B:$D,3,FALSE)),"", VLOOKUP($C145*10&amp;I$1,groupitems!$B:$D,3,FALSE))</f>
        <v/>
      </c>
      <c r="J145" t="str">
        <f>IF( ISNA(VLOOKUP($C145*10&amp;J$1,groupitems!$B:$D,3,FALSE)),"", VLOOKUP($C145*10&amp;J$1,groupitems!$B:$D,3,FALSE))</f>
        <v/>
      </c>
      <c r="K145" t="str">
        <f>IF( ISNA(VLOOKUP($C145*10&amp;K$1,groupitems!$B:$D,3,FALSE)),"", VLOOKUP($C145*10&amp;K$1,groupitems!$B:$D,3,FALSE))</f>
        <v/>
      </c>
      <c r="L145" t="str">
        <f>IF( ISNA(VLOOKUP($C145*10&amp;L$1,groupitems!$B:$D,3,FALSE)),"", VLOOKUP($C145*10&amp;L$1,groupitems!$B:$D,3,FALSE))</f>
        <v/>
      </c>
      <c r="M145" t="str">
        <f>IF( ISNA(VLOOKUP($C145*10&amp;M$1,groupitems!$B:$D,3,FALSE)),"", VLOOKUP($C145*10&amp;M$1,groupitems!$B:$D,3,FALSE))</f>
        <v/>
      </c>
      <c r="N145" t="str">
        <f>IF( ISNA(VLOOKUP($C145*10&amp;N$1,groupitems!$B:$D,3,FALSE)),"", VLOOKUP($C145*10&amp;N$1,groupitems!$B:$D,3,FALSE))</f>
        <v/>
      </c>
      <c r="O145" t="str">
        <f>IF( ISNA(VLOOKUP($C145*10&amp;O$1,groupitems!$B:$D,3,FALSE)),"", VLOOKUP($C145*10&amp;O$1,groupitems!$B:$D,3,FALSE))</f>
        <v/>
      </c>
      <c r="P145" t="str">
        <f>IF( ISNA(VLOOKUP($C145*10&amp;P$1,groupitems!$B:$D,3,FALSE)),"", VLOOKUP($C145*10&amp;P$1,groupitems!$B:$D,3,FALSE))</f>
        <v/>
      </c>
      <c r="Q145" t="str">
        <f>IF( ISNA(VLOOKUP($C145*10&amp;Q$1,groupitems!$B:$D,3,FALSE)),"", VLOOKUP($C145*10&amp;Q$1,groupitems!$B:$D,3,FALSE))</f>
        <v/>
      </c>
      <c r="R145" t="str">
        <f>IF( ISNA(VLOOKUP($C145*10&amp;R$1,groupitems!$B:$D,3,FALSE)),"", VLOOKUP($C145*10&amp;R$1,groupitems!$B:$D,3,FALSE))</f>
        <v/>
      </c>
      <c r="S145" t="str">
        <f>IF( ISNA(VLOOKUP($C145*10&amp;S$1,groupitems!$B:$D,3,FALSE)),"", VLOOKUP($C145*10&amp;S$1,groupitems!$B:$D,3,FALSE))</f>
        <v/>
      </c>
      <c r="T145">
        <v>1</v>
      </c>
      <c r="U145">
        <f>groupAttr!C145</f>
        <v>1</v>
      </c>
      <c r="V145">
        <f t="shared" si="16"/>
        <v>1</v>
      </c>
      <c r="W145" t="str">
        <f>groupAttr!B145</f>
        <v>神甲铸魂</v>
      </c>
      <c r="X145" t="str">
        <f t="shared" si="12"/>
        <v>蚩尤战甲≮铸魂≯|灵夔墨衣≮铸魂≯|</v>
      </c>
      <c r="Y145" t="str">
        <f t="shared" si="13"/>
        <v>151/(蚩尤战甲≮铸魂≯,灵夔墨衣≮铸魂≯))</v>
      </c>
      <c r="Z145" t="str">
        <f t="shared" si="14"/>
        <v>蚩尤战甲≮铸魂≯|灵夔墨衣≮铸魂≯</v>
      </c>
      <c r="AA145" t="str">
        <f t="shared" si="15"/>
        <v>151/(蚩尤战甲≮铸魂≯,灵夔墨衣≮铸魂≯)</v>
      </c>
      <c r="AB145" t="str">
        <f xml:space="preserve"> CONCATENATE( " ",groupAttr!AS145,"|",groupAttr!AX145,"|",groupAttr!AV145,"|",groupAttr!BC145,"|",groupAttr!BB145,"|",groupAttr!BA145,"|",groupAttr!AW145,"|","0","|",groupAttr!AQ145,"|",groupAttr!AT145,"|",groupAttr!AU145,"|",groupAttr!BD145,"|",groupAttr!AY145,"|","0","|",groupAttr!BE145,"|",groupAttr!BJ145,"|",groupAttr!BF145,"|",groupAttr!BG145,"|",groupAttr!BH145,"|",groupAttr!BI145,"|",groupAttr!BK145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45" t="str">
        <f>groupAttr!D145&amp;"|" &amp;groupAttr!E145&amp;"|" &amp;groupAttr!H145&amp;"|" &amp;groupAttr!J145&amp;"|" &amp;groupAttr!L145&amp;"|" &amp;groupAttr!N145&amp;"|" &amp;groupAttr!P145&amp;"|" &amp;groupAttr!R145&amp;"|" &amp;groupAttr!S145&amp;"|" &amp;groupAttr!T145&amp;"|" &amp;groupAttr!U145&amp;"|" &amp;groupAttr!V145&amp;"|" &amp;groupAttr!F145&amp;"|" &amp;groupAttr!G145&amp;"|" &amp;groupAttr!I145&amp;"|" &amp;groupAttr!K145&amp;"|" &amp;groupAttr!M145&amp;"|" &amp;groupAttr!O145&amp;"|" &amp;groupAttr!Q145&amp;"|0|0|0|0|0|0|0|0|0|0|0|0|0|0|0|0|0|0|0|0|0"</f>
        <v>20|20|8|5|0|0|0|0|0|0|0|0|0|0|8|5|0|0|0|0|0|0|0|0|0|0|0|0|0|0|0|0|0|0|0|0|0|0|0|0</v>
      </c>
      <c r="AD145" t="str">
        <f>groupAttr!W145&amp;"|" &amp;groupAttr!X145&amp;"|" &amp;groupAttr!AA145&amp;"|" &amp;groupAttr!AC145&amp;"|" &amp;groupAttr!AE145&amp;"|" &amp;groupAttr!AG145&amp;"|" &amp;groupAttr!AI145&amp;"|" &amp;groupAttr!AK145&amp;"|" &amp;groupAttr!AL145&amp;"|" &amp;groupAttr!AM145&amp;"|" &amp;groupAttr!AN145&amp;"|" &amp;groupAttr!AO145&amp;"|" &amp;groupAttr!Y145&amp;"|" &amp;groupAttr!Z145&amp;"|" &amp;groupAttr!AB145&amp;"|" &amp;groupAttr!AD145&amp;"|" &amp;groupAttr!AF145&amp;"|" &amp;groupAttr!AH145&amp;"|" &amp;groupAttr!AJ145&amp;"|" &amp;(groupAttr!AP145 + 100)&amp;"|0|0|0|0|0|0|0|0|0|0|0|0|0|0|0|0|0|0|0|0|0"</f>
        <v>0|0|0|0|0|0|0|0|0|0|0|0|0|0|0|0|0|0|0|100|0|0|0|0|0|0|0|0|0|0|0|0|0|0|0|0|0|0|0|0|0</v>
      </c>
    </row>
    <row r="146" spans="1:30" x14ac:dyDescent="0.2">
      <c r="A146" t="str">
        <f t="shared" si="17"/>
        <v>145 1 神甲铸魂 龙骧帝子甲≮铸魂≯|帝恨战衣≮铸魂≯  0|0|0|0|0|0|0|0|0|0|0|0|0|0|0|0|0|0|0|0|0|0|0|0|0|0|0|0|0|0|0|0|0|0|0|0|0|0|0|0 20|20|8|5|0|0|0|0|0|0|0|0|0|0|8|5|0|0|0|0|0|0|0|0|0|0|0|0|0|0|0|0|0|0|0|0|0|0|0|0 0|0|0|0|0|0|0|0|0|0|0|0|0|0|0|0|0|0|0|100|0|0|0|0|0|0|0|0|0|0|0|0|0|0|0|0|0|0|0|0|0</v>
      </c>
      <c r="B146">
        <v>145</v>
      </c>
      <c r="C146">
        <f>groupAttr!A146</f>
        <v>187</v>
      </c>
      <c r="D146" t="str">
        <f>IF( ISNA(VLOOKUP($C146*10&amp;D$1,groupitems!$B:$D,3,FALSE)),"", VLOOKUP($C146*10&amp;D$1,groupitems!$B:$D,3,FALSE))</f>
        <v>龙骧帝子甲≮铸魂≯</v>
      </c>
      <c r="E146" t="str">
        <f>IF( ISNA(VLOOKUP($C146*10&amp;E$1,groupitems!$B:$D,3,FALSE)),"", VLOOKUP($C146*10&amp;E$1,groupitems!$B:$D,3,FALSE))</f>
        <v>帝恨战衣≮铸魂≯</v>
      </c>
      <c r="F146" t="str">
        <f>IF( ISNA(VLOOKUP($C146*10&amp;F$1,groupitems!$B:$D,3,FALSE)),"", VLOOKUP($C146*10&amp;F$1,groupitems!$B:$D,3,FALSE))</f>
        <v/>
      </c>
      <c r="G146" t="str">
        <f>IF( ISNA(VLOOKUP($C146*10&amp;G$1,groupitems!$B:$D,3,FALSE)),"", VLOOKUP($C146*10&amp;G$1,groupitems!$B:$D,3,FALSE))</f>
        <v/>
      </c>
      <c r="H146" t="str">
        <f>IF( ISNA(VLOOKUP($C146*10&amp;H$1,groupitems!$B:$D,3,FALSE)),"", VLOOKUP($C146*10&amp;H$1,groupitems!$B:$D,3,FALSE))</f>
        <v/>
      </c>
      <c r="I146" t="str">
        <f>IF( ISNA(VLOOKUP($C146*10&amp;I$1,groupitems!$B:$D,3,FALSE)),"", VLOOKUP($C146*10&amp;I$1,groupitems!$B:$D,3,FALSE))</f>
        <v/>
      </c>
      <c r="J146" t="str">
        <f>IF( ISNA(VLOOKUP($C146*10&amp;J$1,groupitems!$B:$D,3,FALSE)),"", VLOOKUP($C146*10&amp;J$1,groupitems!$B:$D,3,FALSE))</f>
        <v/>
      </c>
      <c r="K146" t="str">
        <f>IF( ISNA(VLOOKUP($C146*10&amp;K$1,groupitems!$B:$D,3,FALSE)),"", VLOOKUP($C146*10&amp;K$1,groupitems!$B:$D,3,FALSE))</f>
        <v/>
      </c>
      <c r="L146" t="str">
        <f>IF( ISNA(VLOOKUP($C146*10&amp;L$1,groupitems!$B:$D,3,FALSE)),"", VLOOKUP($C146*10&amp;L$1,groupitems!$B:$D,3,FALSE))</f>
        <v/>
      </c>
      <c r="M146" t="str">
        <f>IF( ISNA(VLOOKUP($C146*10&amp;M$1,groupitems!$B:$D,3,FALSE)),"", VLOOKUP($C146*10&amp;M$1,groupitems!$B:$D,3,FALSE))</f>
        <v/>
      </c>
      <c r="N146" t="str">
        <f>IF( ISNA(VLOOKUP($C146*10&amp;N$1,groupitems!$B:$D,3,FALSE)),"", VLOOKUP($C146*10&amp;N$1,groupitems!$B:$D,3,FALSE))</f>
        <v/>
      </c>
      <c r="O146" t="str">
        <f>IF( ISNA(VLOOKUP($C146*10&amp;O$1,groupitems!$B:$D,3,FALSE)),"", VLOOKUP($C146*10&amp;O$1,groupitems!$B:$D,3,FALSE))</f>
        <v/>
      </c>
      <c r="P146" t="str">
        <f>IF( ISNA(VLOOKUP($C146*10&amp;P$1,groupitems!$B:$D,3,FALSE)),"", VLOOKUP($C146*10&amp;P$1,groupitems!$B:$D,3,FALSE))</f>
        <v/>
      </c>
      <c r="Q146" t="str">
        <f>IF( ISNA(VLOOKUP($C146*10&amp;Q$1,groupitems!$B:$D,3,FALSE)),"", VLOOKUP($C146*10&amp;Q$1,groupitems!$B:$D,3,FALSE))</f>
        <v/>
      </c>
      <c r="R146" t="str">
        <f>IF( ISNA(VLOOKUP($C146*10&amp;R$1,groupitems!$B:$D,3,FALSE)),"", VLOOKUP($C146*10&amp;R$1,groupitems!$B:$D,3,FALSE))</f>
        <v/>
      </c>
      <c r="S146" t="str">
        <f>IF( ISNA(VLOOKUP($C146*10&amp;S$1,groupitems!$B:$D,3,FALSE)),"", VLOOKUP($C146*10&amp;S$1,groupitems!$B:$D,3,FALSE))</f>
        <v/>
      </c>
      <c r="T146">
        <v>1</v>
      </c>
      <c r="U146">
        <f>groupAttr!C146</f>
        <v>1</v>
      </c>
      <c r="V146">
        <f t="shared" si="16"/>
        <v>1</v>
      </c>
      <c r="W146" t="str">
        <f>groupAttr!B146</f>
        <v>神甲铸魂</v>
      </c>
      <c r="X146" t="str">
        <f t="shared" si="12"/>
        <v>龙骧帝子甲≮铸魂≯|帝恨战衣≮铸魂≯|</v>
      </c>
      <c r="Y146" t="str">
        <f t="shared" si="13"/>
        <v>151/(龙骧帝子甲≮铸魂≯,帝恨战衣≮铸魂≯))</v>
      </c>
      <c r="Z146" t="str">
        <f t="shared" si="14"/>
        <v>龙骧帝子甲≮铸魂≯|帝恨战衣≮铸魂≯</v>
      </c>
      <c r="AA146" t="str">
        <f t="shared" si="15"/>
        <v>151/(龙骧帝子甲≮铸魂≯,帝恨战衣≮铸魂≯)</v>
      </c>
      <c r="AB146" t="str">
        <f xml:space="preserve"> CONCATENATE( " ",groupAttr!AS146,"|",groupAttr!AX146,"|",groupAttr!AV146,"|",groupAttr!BC146,"|",groupAttr!BB146,"|",groupAttr!BA146,"|",groupAttr!AW146,"|","0","|",groupAttr!AQ146,"|",groupAttr!AT146,"|",groupAttr!AU146,"|",groupAttr!BD146,"|",groupAttr!AY146,"|","0","|",groupAttr!BE146,"|",groupAttr!BJ146,"|",groupAttr!BF146,"|",groupAttr!BG146,"|",groupAttr!BH146,"|",groupAttr!BI146,"|",groupAttr!BK146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46" t="str">
        <f>groupAttr!D146&amp;"|" &amp;groupAttr!E146&amp;"|" &amp;groupAttr!H146&amp;"|" &amp;groupAttr!J146&amp;"|" &amp;groupAttr!L146&amp;"|" &amp;groupAttr!N146&amp;"|" &amp;groupAttr!P146&amp;"|" &amp;groupAttr!R146&amp;"|" &amp;groupAttr!S146&amp;"|" &amp;groupAttr!T146&amp;"|" &amp;groupAttr!U146&amp;"|" &amp;groupAttr!V146&amp;"|" &amp;groupAttr!F146&amp;"|" &amp;groupAttr!G146&amp;"|" &amp;groupAttr!I146&amp;"|" &amp;groupAttr!K146&amp;"|" &amp;groupAttr!M146&amp;"|" &amp;groupAttr!O146&amp;"|" &amp;groupAttr!Q146&amp;"|0|0|0|0|0|0|0|0|0|0|0|0|0|0|0|0|0|0|0|0|0"</f>
        <v>20|20|8|5|0|0|0|0|0|0|0|0|0|0|8|5|0|0|0|0|0|0|0|0|0|0|0|0|0|0|0|0|0|0|0|0|0|0|0|0</v>
      </c>
      <c r="AD146" t="str">
        <f>groupAttr!W146&amp;"|" &amp;groupAttr!X146&amp;"|" &amp;groupAttr!AA146&amp;"|" &amp;groupAttr!AC146&amp;"|" &amp;groupAttr!AE146&amp;"|" &amp;groupAttr!AG146&amp;"|" &amp;groupAttr!AI146&amp;"|" &amp;groupAttr!AK146&amp;"|" &amp;groupAttr!AL146&amp;"|" &amp;groupAttr!AM146&amp;"|" &amp;groupAttr!AN146&amp;"|" &amp;groupAttr!AO146&amp;"|" &amp;groupAttr!Y146&amp;"|" &amp;groupAttr!Z146&amp;"|" &amp;groupAttr!AB146&amp;"|" &amp;groupAttr!AD146&amp;"|" &amp;groupAttr!AF146&amp;"|" &amp;groupAttr!AH146&amp;"|" &amp;groupAttr!AJ146&amp;"|" &amp;(groupAttr!AP146 + 100)&amp;"|0|0|0|0|0|0|0|0|0|0|0|0|0|0|0|0|0|0|0|0|0"</f>
        <v>0|0|0|0|0|0|0|0|0|0|0|0|0|0|0|0|0|0|0|100|0|0|0|0|0|0|0|0|0|0|0|0|0|0|0|0|0|0|0|0|0</v>
      </c>
    </row>
    <row r="147" spans="1:30" x14ac:dyDescent="0.2">
      <c r="A147" t="str">
        <f t="shared" si="17"/>
        <v>146 1 神甲铸魂 开天紫微袍≮铸魂≯|普化天尊衣≮铸魂≯  0|0|0|0|0|0|0|0|0|0|0|0|0|0|0|0|0|0|0|0|0|0|0|0|0|0|0|0|0|0|0|0|0|0|0|0|0|0|0|0 20|20|8|5|0|0|0|0|0|0|0|0|0|0|8|5|0|0|0|0|0|0|0|0|0|0|0|0|0|0|0|0|0|0|0|0|0|0|0|0 0|0|0|0|0|0|0|0|0|0|0|0|0|0|0|0|0|0|0|100|0|0|0|0|0|0|0|0|0|0|0|0|0|0|0|0|0|0|0|0|0</v>
      </c>
      <c r="B147">
        <v>146</v>
      </c>
      <c r="C147">
        <f>groupAttr!A147</f>
        <v>188</v>
      </c>
      <c r="D147" t="str">
        <f>IF( ISNA(VLOOKUP($C147*10&amp;D$1,groupitems!$B:$D,3,FALSE)),"", VLOOKUP($C147*10&amp;D$1,groupitems!$B:$D,3,FALSE))</f>
        <v>开天紫微袍≮铸魂≯</v>
      </c>
      <c r="E147" t="str">
        <f>IF( ISNA(VLOOKUP($C147*10&amp;E$1,groupitems!$B:$D,3,FALSE)),"", VLOOKUP($C147*10&amp;E$1,groupitems!$B:$D,3,FALSE))</f>
        <v>普化天尊衣≮铸魂≯</v>
      </c>
      <c r="F147" t="str">
        <f>IF( ISNA(VLOOKUP($C147*10&amp;F$1,groupitems!$B:$D,3,FALSE)),"", VLOOKUP($C147*10&amp;F$1,groupitems!$B:$D,3,FALSE))</f>
        <v/>
      </c>
      <c r="G147" t="str">
        <f>IF( ISNA(VLOOKUP($C147*10&amp;G$1,groupitems!$B:$D,3,FALSE)),"", VLOOKUP($C147*10&amp;G$1,groupitems!$B:$D,3,FALSE))</f>
        <v/>
      </c>
      <c r="H147" t="str">
        <f>IF( ISNA(VLOOKUP($C147*10&amp;H$1,groupitems!$B:$D,3,FALSE)),"", VLOOKUP($C147*10&amp;H$1,groupitems!$B:$D,3,FALSE))</f>
        <v/>
      </c>
      <c r="I147" t="str">
        <f>IF( ISNA(VLOOKUP($C147*10&amp;I$1,groupitems!$B:$D,3,FALSE)),"", VLOOKUP($C147*10&amp;I$1,groupitems!$B:$D,3,FALSE))</f>
        <v/>
      </c>
      <c r="J147" t="str">
        <f>IF( ISNA(VLOOKUP($C147*10&amp;J$1,groupitems!$B:$D,3,FALSE)),"", VLOOKUP($C147*10&amp;J$1,groupitems!$B:$D,3,FALSE))</f>
        <v/>
      </c>
      <c r="K147" t="str">
        <f>IF( ISNA(VLOOKUP($C147*10&amp;K$1,groupitems!$B:$D,3,FALSE)),"", VLOOKUP($C147*10&amp;K$1,groupitems!$B:$D,3,FALSE))</f>
        <v/>
      </c>
      <c r="L147" t="str">
        <f>IF( ISNA(VLOOKUP($C147*10&amp;L$1,groupitems!$B:$D,3,FALSE)),"", VLOOKUP($C147*10&amp;L$1,groupitems!$B:$D,3,FALSE))</f>
        <v/>
      </c>
      <c r="M147" t="str">
        <f>IF( ISNA(VLOOKUP($C147*10&amp;M$1,groupitems!$B:$D,3,FALSE)),"", VLOOKUP($C147*10&amp;M$1,groupitems!$B:$D,3,FALSE))</f>
        <v/>
      </c>
      <c r="N147" t="str">
        <f>IF( ISNA(VLOOKUP($C147*10&amp;N$1,groupitems!$B:$D,3,FALSE)),"", VLOOKUP($C147*10&amp;N$1,groupitems!$B:$D,3,FALSE))</f>
        <v/>
      </c>
      <c r="O147" t="str">
        <f>IF( ISNA(VLOOKUP($C147*10&amp;O$1,groupitems!$B:$D,3,FALSE)),"", VLOOKUP($C147*10&amp;O$1,groupitems!$B:$D,3,FALSE))</f>
        <v/>
      </c>
      <c r="P147" t="str">
        <f>IF( ISNA(VLOOKUP($C147*10&amp;P$1,groupitems!$B:$D,3,FALSE)),"", VLOOKUP($C147*10&amp;P$1,groupitems!$B:$D,3,FALSE))</f>
        <v/>
      </c>
      <c r="Q147" t="str">
        <f>IF( ISNA(VLOOKUP($C147*10&amp;Q$1,groupitems!$B:$D,3,FALSE)),"", VLOOKUP($C147*10&amp;Q$1,groupitems!$B:$D,3,FALSE))</f>
        <v/>
      </c>
      <c r="R147" t="str">
        <f>IF( ISNA(VLOOKUP($C147*10&amp;R$1,groupitems!$B:$D,3,FALSE)),"", VLOOKUP($C147*10&amp;R$1,groupitems!$B:$D,3,FALSE))</f>
        <v/>
      </c>
      <c r="S147" t="str">
        <f>IF( ISNA(VLOOKUP($C147*10&amp;S$1,groupitems!$B:$D,3,FALSE)),"", VLOOKUP($C147*10&amp;S$1,groupitems!$B:$D,3,FALSE))</f>
        <v/>
      </c>
      <c r="T147">
        <v>1</v>
      </c>
      <c r="U147">
        <f>groupAttr!C147</f>
        <v>1</v>
      </c>
      <c r="V147">
        <f t="shared" si="16"/>
        <v>1</v>
      </c>
      <c r="W147" t="str">
        <f>groupAttr!B147</f>
        <v>神甲铸魂</v>
      </c>
      <c r="X147" t="str">
        <f t="shared" si="12"/>
        <v>开天紫微袍≮铸魂≯|普化天尊衣≮铸魂≯|</v>
      </c>
      <c r="Y147" t="str">
        <f t="shared" si="13"/>
        <v>151/(开天紫微袍≮铸魂≯,普化天尊衣≮铸魂≯))</v>
      </c>
      <c r="Z147" t="str">
        <f t="shared" si="14"/>
        <v>开天紫微袍≮铸魂≯|普化天尊衣≮铸魂≯</v>
      </c>
      <c r="AA147" t="str">
        <f t="shared" si="15"/>
        <v>151/(开天紫微袍≮铸魂≯,普化天尊衣≮铸魂≯)</v>
      </c>
      <c r="AB147" t="str">
        <f xml:space="preserve"> CONCATENATE( " ",groupAttr!AS147,"|",groupAttr!AX147,"|",groupAttr!AV147,"|",groupAttr!BC147,"|",groupAttr!BB147,"|",groupAttr!BA147,"|",groupAttr!AW147,"|","0","|",groupAttr!AQ147,"|",groupAttr!AT147,"|",groupAttr!AU147,"|",groupAttr!BD147,"|",groupAttr!AY147,"|","0","|",groupAttr!BE147,"|",groupAttr!BJ147,"|",groupAttr!BF147,"|",groupAttr!BG147,"|",groupAttr!BH147,"|",groupAttr!BI147,"|",groupAttr!BK147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47" t="str">
        <f>groupAttr!D147&amp;"|" &amp;groupAttr!E147&amp;"|" &amp;groupAttr!H147&amp;"|" &amp;groupAttr!J147&amp;"|" &amp;groupAttr!L147&amp;"|" &amp;groupAttr!N147&amp;"|" &amp;groupAttr!P147&amp;"|" &amp;groupAttr!R147&amp;"|" &amp;groupAttr!S147&amp;"|" &amp;groupAttr!T147&amp;"|" &amp;groupAttr!U147&amp;"|" &amp;groupAttr!V147&amp;"|" &amp;groupAttr!F147&amp;"|" &amp;groupAttr!G147&amp;"|" &amp;groupAttr!I147&amp;"|" &amp;groupAttr!K147&amp;"|" &amp;groupAttr!M147&amp;"|" &amp;groupAttr!O147&amp;"|" &amp;groupAttr!Q147&amp;"|0|0|0|0|0|0|0|0|0|0|0|0|0|0|0|0|0|0|0|0|0"</f>
        <v>20|20|8|5|0|0|0|0|0|0|0|0|0|0|8|5|0|0|0|0|0|0|0|0|0|0|0|0|0|0|0|0|0|0|0|0|0|0|0|0</v>
      </c>
      <c r="AD147" t="str">
        <f>groupAttr!W147&amp;"|" &amp;groupAttr!X147&amp;"|" &amp;groupAttr!AA147&amp;"|" &amp;groupAttr!AC147&amp;"|" &amp;groupAttr!AE147&amp;"|" &amp;groupAttr!AG147&amp;"|" &amp;groupAttr!AI147&amp;"|" &amp;groupAttr!AK147&amp;"|" &amp;groupAttr!AL147&amp;"|" &amp;groupAttr!AM147&amp;"|" &amp;groupAttr!AN147&amp;"|" &amp;groupAttr!AO147&amp;"|" &amp;groupAttr!Y147&amp;"|" &amp;groupAttr!Z147&amp;"|" &amp;groupAttr!AB147&amp;"|" &amp;groupAttr!AD147&amp;"|" &amp;groupAttr!AF147&amp;"|" &amp;groupAttr!AH147&amp;"|" &amp;groupAttr!AJ147&amp;"|" &amp;(groupAttr!AP147 + 100)&amp;"|0|0|0|0|0|0|0|0|0|0|0|0|0|0|0|0|0|0|0|0|0"</f>
        <v>0|0|0|0|0|0|0|0|0|0|0|0|0|0|0|0|0|0|0|100|0|0|0|0|0|0|0|0|0|0|0|0|0|0|0|0|0|0|0|0|0</v>
      </c>
    </row>
    <row r="148" spans="1:30" x14ac:dyDescent="0.2">
      <c r="A148" t="str">
        <f t="shared" si="17"/>
        <v>147 1 神甲铸魂 摩诃萨陀袍≮铸魂≯|霸王乌金衣≮铸魂≯  0|0|0|0|0|0|0|0|0|0|0|0|0|0|0|0|0|0|0|0|0|0|0|0|0|0|0|0|0|0|0|0|0|0|0|0|0|0|0|0 20|20|8|5|0|0|0|0|0|0|0|0|0|0|8|5|0|0|0|0|0|0|0|0|0|0|0|0|0|0|0|0|0|0|0|0|0|0|0|0 0|0|0|0|0|0|0|0|0|0|0|0|0|0|0|0|0|0|0|100|0|0|0|0|0|0|0|0|0|0|0|0|0|0|0|0|0|0|0|0|0</v>
      </c>
      <c r="B148">
        <v>147</v>
      </c>
      <c r="C148">
        <f>groupAttr!A148</f>
        <v>189</v>
      </c>
      <c r="D148" t="str">
        <f>IF( ISNA(VLOOKUP($C148*10&amp;D$1,groupitems!$B:$D,3,FALSE)),"", VLOOKUP($C148*10&amp;D$1,groupitems!$B:$D,3,FALSE))</f>
        <v>摩诃萨陀袍≮铸魂≯</v>
      </c>
      <c r="E148" t="str">
        <f>IF( ISNA(VLOOKUP($C148*10&amp;E$1,groupitems!$B:$D,3,FALSE)),"", VLOOKUP($C148*10&amp;E$1,groupitems!$B:$D,3,FALSE))</f>
        <v>霸王乌金衣≮铸魂≯</v>
      </c>
      <c r="F148" t="str">
        <f>IF( ISNA(VLOOKUP($C148*10&amp;F$1,groupitems!$B:$D,3,FALSE)),"", VLOOKUP($C148*10&amp;F$1,groupitems!$B:$D,3,FALSE))</f>
        <v/>
      </c>
      <c r="G148" t="str">
        <f>IF( ISNA(VLOOKUP($C148*10&amp;G$1,groupitems!$B:$D,3,FALSE)),"", VLOOKUP($C148*10&amp;G$1,groupitems!$B:$D,3,FALSE))</f>
        <v/>
      </c>
      <c r="H148" t="str">
        <f>IF( ISNA(VLOOKUP($C148*10&amp;H$1,groupitems!$B:$D,3,FALSE)),"", VLOOKUP($C148*10&amp;H$1,groupitems!$B:$D,3,FALSE))</f>
        <v/>
      </c>
      <c r="I148" t="str">
        <f>IF( ISNA(VLOOKUP($C148*10&amp;I$1,groupitems!$B:$D,3,FALSE)),"", VLOOKUP($C148*10&amp;I$1,groupitems!$B:$D,3,FALSE))</f>
        <v/>
      </c>
      <c r="J148" t="str">
        <f>IF( ISNA(VLOOKUP($C148*10&amp;J$1,groupitems!$B:$D,3,FALSE)),"", VLOOKUP($C148*10&amp;J$1,groupitems!$B:$D,3,FALSE))</f>
        <v/>
      </c>
      <c r="K148" t="str">
        <f>IF( ISNA(VLOOKUP($C148*10&amp;K$1,groupitems!$B:$D,3,FALSE)),"", VLOOKUP($C148*10&amp;K$1,groupitems!$B:$D,3,FALSE))</f>
        <v/>
      </c>
      <c r="L148" t="str">
        <f>IF( ISNA(VLOOKUP($C148*10&amp;L$1,groupitems!$B:$D,3,FALSE)),"", VLOOKUP($C148*10&amp;L$1,groupitems!$B:$D,3,FALSE))</f>
        <v/>
      </c>
      <c r="M148" t="str">
        <f>IF( ISNA(VLOOKUP($C148*10&amp;M$1,groupitems!$B:$D,3,FALSE)),"", VLOOKUP($C148*10&amp;M$1,groupitems!$B:$D,3,FALSE))</f>
        <v/>
      </c>
      <c r="N148" t="str">
        <f>IF( ISNA(VLOOKUP($C148*10&amp;N$1,groupitems!$B:$D,3,FALSE)),"", VLOOKUP($C148*10&amp;N$1,groupitems!$B:$D,3,FALSE))</f>
        <v/>
      </c>
      <c r="O148" t="str">
        <f>IF( ISNA(VLOOKUP($C148*10&amp;O$1,groupitems!$B:$D,3,FALSE)),"", VLOOKUP($C148*10&amp;O$1,groupitems!$B:$D,3,FALSE))</f>
        <v/>
      </c>
      <c r="P148" t="str">
        <f>IF( ISNA(VLOOKUP($C148*10&amp;P$1,groupitems!$B:$D,3,FALSE)),"", VLOOKUP($C148*10&amp;P$1,groupitems!$B:$D,3,FALSE))</f>
        <v/>
      </c>
      <c r="Q148" t="str">
        <f>IF( ISNA(VLOOKUP($C148*10&amp;Q$1,groupitems!$B:$D,3,FALSE)),"", VLOOKUP($C148*10&amp;Q$1,groupitems!$B:$D,3,FALSE))</f>
        <v/>
      </c>
      <c r="R148" t="str">
        <f>IF( ISNA(VLOOKUP($C148*10&amp;R$1,groupitems!$B:$D,3,FALSE)),"", VLOOKUP($C148*10&amp;R$1,groupitems!$B:$D,3,FALSE))</f>
        <v/>
      </c>
      <c r="S148" t="str">
        <f>IF( ISNA(VLOOKUP($C148*10&amp;S$1,groupitems!$B:$D,3,FALSE)),"", VLOOKUP($C148*10&amp;S$1,groupitems!$B:$D,3,FALSE))</f>
        <v/>
      </c>
      <c r="T148">
        <v>1</v>
      </c>
      <c r="U148">
        <f>groupAttr!C148</f>
        <v>1</v>
      </c>
      <c r="V148">
        <f t="shared" si="16"/>
        <v>1</v>
      </c>
      <c r="W148" t="str">
        <f>groupAttr!B148</f>
        <v>神甲铸魂</v>
      </c>
      <c r="X148" t="str">
        <f t="shared" si="12"/>
        <v>摩诃萨陀袍≮铸魂≯|霸王乌金衣≮铸魂≯|</v>
      </c>
      <c r="Y148" t="str">
        <f t="shared" si="13"/>
        <v>151/(摩诃萨陀袍≮铸魂≯,霸王乌金衣≮铸魂≯))</v>
      </c>
      <c r="Z148" t="str">
        <f t="shared" si="14"/>
        <v>摩诃萨陀袍≮铸魂≯|霸王乌金衣≮铸魂≯</v>
      </c>
      <c r="AA148" t="str">
        <f t="shared" si="15"/>
        <v>151/(摩诃萨陀袍≮铸魂≯,霸王乌金衣≮铸魂≯)</v>
      </c>
      <c r="AB148" t="str">
        <f xml:space="preserve"> CONCATENATE( " ",groupAttr!AS148,"|",groupAttr!AX148,"|",groupAttr!AV148,"|",groupAttr!BC148,"|",groupAttr!BB148,"|",groupAttr!BA148,"|",groupAttr!AW148,"|","0","|",groupAttr!AQ148,"|",groupAttr!AT148,"|",groupAttr!AU148,"|",groupAttr!BD148,"|",groupAttr!AY148,"|","0","|",groupAttr!BE148,"|",groupAttr!BJ148,"|",groupAttr!BF148,"|",groupAttr!BG148,"|",groupAttr!BH148,"|",groupAttr!BI148,"|",groupAttr!BK148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48" t="str">
        <f>groupAttr!D148&amp;"|" &amp;groupAttr!E148&amp;"|" &amp;groupAttr!H148&amp;"|" &amp;groupAttr!J148&amp;"|" &amp;groupAttr!L148&amp;"|" &amp;groupAttr!N148&amp;"|" &amp;groupAttr!P148&amp;"|" &amp;groupAttr!R148&amp;"|" &amp;groupAttr!S148&amp;"|" &amp;groupAttr!T148&amp;"|" &amp;groupAttr!U148&amp;"|" &amp;groupAttr!V148&amp;"|" &amp;groupAttr!F148&amp;"|" &amp;groupAttr!G148&amp;"|" &amp;groupAttr!I148&amp;"|" &amp;groupAttr!K148&amp;"|" &amp;groupAttr!M148&amp;"|" &amp;groupAttr!O148&amp;"|" &amp;groupAttr!Q148&amp;"|0|0|0|0|0|0|0|0|0|0|0|0|0|0|0|0|0|0|0|0|0"</f>
        <v>20|20|8|5|0|0|0|0|0|0|0|0|0|0|8|5|0|0|0|0|0|0|0|0|0|0|0|0|0|0|0|0|0|0|0|0|0|0|0|0</v>
      </c>
      <c r="AD148" t="str">
        <f>groupAttr!W148&amp;"|" &amp;groupAttr!X148&amp;"|" &amp;groupAttr!AA148&amp;"|" &amp;groupAttr!AC148&amp;"|" &amp;groupAttr!AE148&amp;"|" &amp;groupAttr!AG148&amp;"|" &amp;groupAttr!AI148&amp;"|" &amp;groupAttr!AK148&amp;"|" &amp;groupAttr!AL148&amp;"|" &amp;groupAttr!AM148&amp;"|" &amp;groupAttr!AN148&amp;"|" &amp;groupAttr!AO148&amp;"|" &amp;groupAttr!Y148&amp;"|" &amp;groupAttr!Z148&amp;"|" &amp;groupAttr!AB148&amp;"|" &amp;groupAttr!AD148&amp;"|" &amp;groupAttr!AF148&amp;"|" &amp;groupAttr!AH148&amp;"|" &amp;groupAttr!AJ148&amp;"|" &amp;(groupAttr!AP148 + 100)&amp;"|0|0|0|0|0|0|0|0|0|0|0|0|0|0|0|0|0|0|0|0|0"</f>
        <v>0|0|0|0|0|0|0|0|0|0|0|0|0|0|0|0|0|0|0|100|0|0|0|0|0|0|0|0|0|0|0|0|0|0|0|0|0|0|0|0|0</v>
      </c>
    </row>
    <row r="149" spans="1:30" x14ac:dyDescent="0.2">
      <c r="A149" t="str">
        <f t="shared" si="17"/>
        <v>148 1 神甲铸魂 忠义武圣甲≮铸魂≯|鹤羽宝衣≮铸魂≯  0|0|0|0|0|0|0|0|0|0|0|0|0|0|0|0|0|0|0|0|0|0|0|0|0|0|0|0|0|0|0|0|0|0|0|0|0|0|0|0 20|20|8|5|0|0|0|0|0|0|0|0|0|0|8|5|0|0|0|0|0|0|0|0|0|0|0|0|0|0|0|0|0|0|0|0|0|0|0|0 0|0|0|0|0|0|0|0|0|0|0|0|0|0|0|0|0|0|0|100|0|0|0|0|0|0|0|0|0|0|0|0|0|0|0|0|0|0|0|0|0</v>
      </c>
      <c r="B149">
        <v>148</v>
      </c>
      <c r="C149">
        <f>groupAttr!A149</f>
        <v>190</v>
      </c>
      <c r="D149" t="str">
        <f>IF( ISNA(VLOOKUP($C149*10&amp;D$1,groupitems!$B:$D,3,FALSE)),"", VLOOKUP($C149*10&amp;D$1,groupitems!$B:$D,3,FALSE))</f>
        <v>忠义武圣甲≮铸魂≯</v>
      </c>
      <c r="E149" t="str">
        <f>IF( ISNA(VLOOKUP($C149*10&amp;E$1,groupitems!$B:$D,3,FALSE)),"", VLOOKUP($C149*10&amp;E$1,groupitems!$B:$D,3,FALSE))</f>
        <v>鹤羽宝衣≮铸魂≯</v>
      </c>
      <c r="F149" t="str">
        <f>IF( ISNA(VLOOKUP($C149*10&amp;F$1,groupitems!$B:$D,3,FALSE)),"", VLOOKUP($C149*10&amp;F$1,groupitems!$B:$D,3,FALSE))</f>
        <v/>
      </c>
      <c r="G149" t="str">
        <f>IF( ISNA(VLOOKUP($C149*10&amp;G$1,groupitems!$B:$D,3,FALSE)),"", VLOOKUP($C149*10&amp;G$1,groupitems!$B:$D,3,FALSE))</f>
        <v/>
      </c>
      <c r="H149" t="str">
        <f>IF( ISNA(VLOOKUP($C149*10&amp;H$1,groupitems!$B:$D,3,FALSE)),"", VLOOKUP($C149*10&amp;H$1,groupitems!$B:$D,3,FALSE))</f>
        <v/>
      </c>
      <c r="I149" t="str">
        <f>IF( ISNA(VLOOKUP($C149*10&amp;I$1,groupitems!$B:$D,3,FALSE)),"", VLOOKUP($C149*10&amp;I$1,groupitems!$B:$D,3,FALSE))</f>
        <v/>
      </c>
      <c r="J149" t="str">
        <f>IF( ISNA(VLOOKUP($C149*10&amp;J$1,groupitems!$B:$D,3,FALSE)),"", VLOOKUP($C149*10&amp;J$1,groupitems!$B:$D,3,FALSE))</f>
        <v/>
      </c>
      <c r="K149" t="str">
        <f>IF( ISNA(VLOOKUP($C149*10&amp;K$1,groupitems!$B:$D,3,FALSE)),"", VLOOKUP($C149*10&amp;K$1,groupitems!$B:$D,3,FALSE))</f>
        <v/>
      </c>
      <c r="L149" t="str">
        <f>IF( ISNA(VLOOKUP($C149*10&amp;L$1,groupitems!$B:$D,3,FALSE)),"", VLOOKUP($C149*10&amp;L$1,groupitems!$B:$D,3,FALSE))</f>
        <v/>
      </c>
      <c r="M149" t="str">
        <f>IF( ISNA(VLOOKUP($C149*10&amp;M$1,groupitems!$B:$D,3,FALSE)),"", VLOOKUP($C149*10&amp;M$1,groupitems!$B:$D,3,FALSE))</f>
        <v/>
      </c>
      <c r="N149" t="str">
        <f>IF( ISNA(VLOOKUP($C149*10&amp;N$1,groupitems!$B:$D,3,FALSE)),"", VLOOKUP($C149*10&amp;N$1,groupitems!$B:$D,3,FALSE))</f>
        <v/>
      </c>
      <c r="O149" t="str">
        <f>IF( ISNA(VLOOKUP($C149*10&amp;O$1,groupitems!$B:$D,3,FALSE)),"", VLOOKUP($C149*10&amp;O$1,groupitems!$B:$D,3,FALSE))</f>
        <v/>
      </c>
      <c r="P149" t="str">
        <f>IF( ISNA(VLOOKUP($C149*10&amp;P$1,groupitems!$B:$D,3,FALSE)),"", VLOOKUP($C149*10&amp;P$1,groupitems!$B:$D,3,FALSE))</f>
        <v/>
      </c>
      <c r="Q149" t="str">
        <f>IF( ISNA(VLOOKUP($C149*10&amp;Q$1,groupitems!$B:$D,3,FALSE)),"", VLOOKUP($C149*10&amp;Q$1,groupitems!$B:$D,3,FALSE))</f>
        <v/>
      </c>
      <c r="R149" t="str">
        <f>IF( ISNA(VLOOKUP($C149*10&amp;R$1,groupitems!$B:$D,3,FALSE)),"", VLOOKUP($C149*10&amp;R$1,groupitems!$B:$D,3,FALSE))</f>
        <v/>
      </c>
      <c r="S149" t="str">
        <f>IF( ISNA(VLOOKUP($C149*10&amp;S$1,groupitems!$B:$D,3,FALSE)),"", VLOOKUP($C149*10&amp;S$1,groupitems!$B:$D,3,FALSE))</f>
        <v/>
      </c>
      <c r="T149">
        <v>1</v>
      </c>
      <c r="U149">
        <f>groupAttr!C149</f>
        <v>1</v>
      </c>
      <c r="V149">
        <f t="shared" si="16"/>
        <v>1</v>
      </c>
      <c r="W149" t="str">
        <f>groupAttr!B149</f>
        <v>神甲铸魂</v>
      </c>
      <c r="X149" t="str">
        <f t="shared" si="12"/>
        <v>忠义武圣甲≮铸魂≯|鹤羽宝衣≮铸魂≯|</v>
      </c>
      <c r="Y149" t="str">
        <f t="shared" si="13"/>
        <v>151/(忠义武圣甲≮铸魂≯,鹤羽宝衣≮铸魂≯))</v>
      </c>
      <c r="Z149" t="str">
        <f t="shared" si="14"/>
        <v>忠义武圣甲≮铸魂≯|鹤羽宝衣≮铸魂≯</v>
      </c>
      <c r="AA149" t="str">
        <f t="shared" si="15"/>
        <v>151/(忠义武圣甲≮铸魂≯,鹤羽宝衣≮铸魂≯)</v>
      </c>
      <c r="AB149" t="str">
        <f xml:space="preserve"> CONCATENATE( " ",groupAttr!AS149,"|",groupAttr!AX149,"|",groupAttr!AV149,"|",groupAttr!BC149,"|",groupAttr!BB149,"|",groupAttr!BA149,"|",groupAttr!AW149,"|","0","|",groupAttr!AQ149,"|",groupAttr!AT149,"|",groupAttr!AU149,"|",groupAttr!BD149,"|",groupAttr!AY149,"|","0","|",groupAttr!BE149,"|",groupAttr!BJ149,"|",groupAttr!BF149,"|",groupAttr!BG149,"|",groupAttr!BH149,"|",groupAttr!BI149,"|",groupAttr!BK149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49" t="str">
        <f>groupAttr!D149&amp;"|" &amp;groupAttr!E149&amp;"|" &amp;groupAttr!H149&amp;"|" &amp;groupAttr!J149&amp;"|" &amp;groupAttr!L149&amp;"|" &amp;groupAttr!N149&amp;"|" &amp;groupAttr!P149&amp;"|" &amp;groupAttr!R149&amp;"|" &amp;groupAttr!S149&amp;"|" &amp;groupAttr!T149&amp;"|" &amp;groupAttr!U149&amp;"|" &amp;groupAttr!V149&amp;"|" &amp;groupAttr!F149&amp;"|" &amp;groupAttr!G149&amp;"|" &amp;groupAttr!I149&amp;"|" &amp;groupAttr!K149&amp;"|" &amp;groupAttr!M149&amp;"|" &amp;groupAttr!O149&amp;"|" &amp;groupAttr!Q149&amp;"|0|0|0|0|0|0|0|0|0|0|0|0|0|0|0|0|0|0|0|0|0"</f>
        <v>20|20|8|5|0|0|0|0|0|0|0|0|0|0|8|5|0|0|0|0|0|0|0|0|0|0|0|0|0|0|0|0|0|0|0|0|0|0|0|0</v>
      </c>
      <c r="AD149" t="str">
        <f>groupAttr!W149&amp;"|" &amp;groupAttr!X149&amp;"|" &amp;groupAttr!AA149&amp;"|" &amp;groupAttr!AC149&amp;"|" &amp;groupAttr!AE149&amp;"|" &amp;groupAttr!AG149&amp;"|" &amp;groupAttr!AI149&amp;"|" &amp;groupAttr!AK149&amp;"|" &amp;groupAttr!AL149&amp;"|" &amp;groupAttr!AM149&amp;"|" &amp;groupAttr!AN149&amp;"|" &amp;groupAttr!AO149&amp;"|" &amp;groupAttr!Y149&amp;"|" &amp;groupAttr!Z149&amp;"|" &amp;groupAttr!AB149&amp;"|" &amp;groupAttr!AD149&amp;"|" &amp;groupAttr!AF149&amp;"|" &amp;groupAttr!AH149&amp;"|" &amp;groupAttr!AJ149&amp;"|" &amp;(groupAttr!AP149 + 100)&amp;"|0|0|0|0|0|0|0|0|0|0|0|0|0|0|0|0|0|0|0|0|0"</f>
        <v>0|0|0|0|0|0|0|0|0|0|0|0|0|0|0|0|0|0|0|100|0|0|0|0|0|0|0|0|0|0|0|0|0|0|0|0|0|0|0|0|0</v>
      </c>
    </row>
    <row r="150" spans="1:30" x14ac:dyDescent="0.2">
      <c r="A150" t="str">
        <f t="shared" si="17"/>
        <v>149 1 神甲铸魂 元常妙迹袍≮铸魂≯|菱歌羽衣≮铸魂≯  0|0|0|0|0|0|0|0|0|0|0|0|0|0|0|0|0|0|0|0|0|0|0|0|0|0|0|0|0|0|0|0|0|0|0|0|0|0|0|0 20|20|8|5|0|0|0|0|0|0|0|0|0|0|8|5|0|0|0|0|0|0|0|0|0|0|0|0|0|0|0|0|0|0|0|0|0|0|0|0 0|0|0|0|0|0|0|0|0|0|0|0|0|0|0|0|0|0|0|100|0|0|0|0|0|0|0|0|0|0|0|0|0|0|0|0|0|0|0|0|0</v>
      </c>
      <c r="B150">
        <v>149</v>
      </c>
      <c r="C150">
        <f>groupAttr!A150</f>
        <v>191</v>
      </c>
      <c r="D150" t="str">
        <f>IF( ISNA(VLOOKUP($C150*10&amp;D$1,groupitems!$B:$D,3,FALSE)),"", VLOOKUP($C150*10&amp;D$1,groupitems!$B:$D,3,FALSE))</f>
        <v>元常妙迹袍≮铸魂≯</v>
      </c>
      <c r="E150" t="str">
        <f>IF( ISNA(VLOOKUP($C150*10&amp;E$1,groupitems!$B:$D,3,FALSE)),"", VLOOKUP($C150*10&amp;E$1,groupitems!$B:$D,3,FALSE))</f>
        <v>菱歌羽衣≮铸魂≯</v>
      </c>
      <c r="F150" t="str">
        <f>IF( ISNA(VLOOKUP($C150*10&amp;F$1,groupitems!$B:$D,3,FALSE)),"", VLOOKUP($C150*10&amp;F$1,groupitems!$B:$D,3,FALSE))</f>
        <v/>
      </c>
      <c r="G150" t="str">
        <f>IF( ISNA(VLOOKUP($C150*10&amp;G$1,groupitems!$B:$D,3,FALSE)),"", VLOOKUP($C150*10&amp;G$1,groupitems!$B:$D,3,FALSE))</f>
        <v/>
      </c>
      <c r="H150" t="str">
        <f>IF( ISNA(VLOOKUP($C150*10&amp;H$1,groupitems!$B:$D,3,FALSE)),"", VLOOKUP($C150*10&amp;H$1,groupitems!$B:$D,3,FALSE))</f>
        <v/>
      </c>
      <c r="I150" t="str">
        <f>IF( ISNA(VLOOKUP($C150*10&amp;I$1,groupitems!$B:$D,3,FALSE)),"", VLOOKUP($C150*10&amp;I$1,groupitems!$B:$D,3,FALSE))</f>
        <v/>
      </c>
      <c r="J150" t="str">
        <f>IF( ISNA(VLOOKUP($C150*10&amp;J$1,groupitems!$B:$D,3,FALSE)),"", VLOOKUP($C150*10&amp;J$1,groupitems!$B:$D,3,FALSE))</f>
        <v/>
      </c>
      <c r="K150" t="str">
        <f>IF( ISNA(VLOOKUP($C150*10&amp;K$1,groupitems!$B:$D,3,FALSE)),"", VLOOKUP($C150*10&amp;K$1,groupitems!$B:$D,3,FALSE))</f>
        <v/>
      </c>
      <c r="L150" t="str">
        <f>IF( ISNA(VLOOKUP($C150*10&amp;L$1,groupitems!$B:$D,3,FALSE)),"", VLOOKUP($C150*10&amp;L$1,groupitems!$B:$D,3,FALSE))</f>
        <v/>
      </c>
      <c r="M150" t="str">
        <f>IF( ISNA(VLOOKUP($C150*10&amp;M$1,groupitems!$B:$D,3,FALSE)),"", VLOOKUP($C150*10&amp;M$1,groupitems!$B:$D,3,FALSE))</f>
        <v/>
      </c>
      <c r="N150" t="str">
        <f>IF( ISNA(VLOOKUP($C150*10&amp;N$1,groupitems!$B:$D,3,FALSE)),"", VLOOKUP($C150*10&amp;N$1,groupitems!$B:$D,3,FALSE))</f>
        <v/>
      </c>
      <c r="O150" t="str">
        <f>IF( ISNA(VLOOKUP($C150*10&amp;O$1,groupitems!$B:$D,3,FALSE)),"", VLOOKUP($C150*10&amp;O$1,groupitems!$B:$D,3,FALSE))</f>
        <v/>
      </c>
      <c r="P150" t="str">
        <f>IF( ISNA(VLOOKUP($C150*10&amp;P$1,groupitems!$B:$D,3,FALSE)),"", VLOOKUP($C150*10&amp;P$1,groupitems!$B:$D,3,FALSE))</f>
        <v/>
      </c>
      <c r="Q150" t="str">
        <f>IF( ISNA(VLOOKUP($C150*10&amp;Q$1,groupitems!$B:$D,3,FALSE)),"", VLOOKUP($C150*10&amp;Q$1,groupitems!$B:$D,3,FALSE))</f>
        <v/>
      </c>
      <c r="R150" t="str">
        <f>IF( ISNA(VLOOKUP($C150*10&amp;R$1,groupitems!$B:$D,3,FALSE)),"", VLOOKUP($C150*10&amp;R$1,groupitems!$B:$D,3,FALSE))</f>
        <v/>
      </c>
      <c r="S150" t="str">
        <f>IF( ISNA(VLOOKUP($C150*10&amp;S$1,groupitems!$B:$D,3,FALSE)),"", VLOOKUP($C150*10&amp;S$1,groupitems!$B:$D,3,FALSE))</f>
        <v/>
      </c>
      <c r="T150">
        <v>1</v>
      </c>
      <c r="U150">
        <f>groupAttr!C150</f>
        <v>1</v>
      </c>
      <c r="V150">
        <f t="shared" si="16"/>
        <v>1</v>
      </c>
      <c r="W150" t="str">
        <f>groupAttr!B150</f>
        <v>神甲铸魂</v>
      </c>
      <c r="X150" t="str">
        <f t="shared" si="12"/>
        <v>元常妙迹袍≮铸魂≯|菱歌羽衣≮铸魂≯|</v>
      </c>
      <c r="Y150" t="str">
        <f t="shared" si="13"/>
        <v>151/(元常妙迹袍≮铸魂≯,菱歌羽衣≮铸魂≯))</v>
      </c>
      <c r="Z150" t="str">
        <f t="shared" si="14"/>
        <v>元常妙迹袍≮铸魂≯|菱歌羽衣≮铸魂≯</v>
      </c>
      <c r="AA150" t="str">
        <f t="shared" si="15"/>
        <v>151/(元常妙迹袍≮铸魂≯,菱歌羽衣≮铸魂≯)</v>
      </c>
      <c r="AB150" t="str">
        <f xml:space="preserve"> CONCATENATE( " ",groupAttr!AS150,"|",groupAttr!AX150,"|",groupAttr!AV150,"|",groupAttr!BC150,"|",groupAttr!BB150,"|",groupAttr!BA150,"|",groupAttr!AW150,"|","0","|",groupAttr!AQ150,"|",groupAttr!AT150,"|",groupAttr!AU150,"|",groupAttr!BD150,"|",groupAttr!AY150,"|","0","|",groupAttr!BE150,"|",groupAttr!BJ150,"|",groupAttr!BF150,"|",groupAttr!BG150,"|",groupAttr!BH150,"|",groupAttr!BI150,"|",groupAttr!BK150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50" t="str">
        <f>groupAttr!D150&amp;"|" &amp;groupAttr!E150&amp;"|" &amp;groupAttr!H150&amp;"|" &amp;groupAttr!J150&amp;"|" &amp;groupAttr!L150&amp;"|" &amp;groupAttr!N150&amp;"|" &amp;groupAttr!P150&amp;"|" &amp;groupAttr!R150&amp;"|" &amp;groupAttr!S150&amp;"|" &amp;groupAttr!T150&amp;"|" &amp;groupAttr!U150&amp;"|" &amp;groupAttr!V150&amp;"|" &amp;groupAttr!F150&amp;"|" &amp;groupAttr!G150&amp;"|" &amp;groupAttr!I150&amp;"|" &amp;groupAttr!K150&amp;"|" &amp;groupAttr!M150&amp;"|" &amp;groupAttr!O150&amp;"|" &amp;groupAttr!Q150&amp;"|0|0|0|0|0|0|0|0|0|0|0|0|0|0|0|0|0|0|0|0|0"</f>
        <v>20|20|8|5|0|0|0|0|0|0|0|0|0|0|8|5|0|0|0|0|0|0|0|0|0|0|0|0|0|0|0|0|0|0|0|0|0|0|0|0</v>
      </c>
      <c r="AD150" t="str">
        <f>groupAttr!W150&amp;"|" &amp;groupAttr!X150&amp;"|" &amp;groupAttr!AA150&amp;"|" &amp;groupAttr!AC150&amp;"|" &amp;groupAttr!AE150&amp;"|" &amp;groupAttr!AG150&amp;"|" &amp;groupAttr!AI150&amp;"|" &amp;groupAttr!AK150&amp;"|" &amp;groupAttr!AL150&amp;"|" &amp;groupAttr!AM150&amp;"|" &amp;groupAttr!AN150&amp;"|" &amp;groupAttr!AO150&amp;"|" &amp;groupAttr!Y150&amp;"|" &amp;groupAttr!Z150&amp;"|" &amp;groupAttr!AB150&amp;"|" &amp;groupAttr!AD150&amp;"|" &amp;groupAttr!AF150&amp;"|" &amp;groupAttr!AH150&amp;"|" &amp;groupAttr!AJ150&amp;"|" &amp;(groupAttr!AP150 + 100)&amp;"|0|0|0|0|0|0|0|0|0|0|0|0|0|0|0|0|0|0|0|0|0"</f>
        <v>0|0|0|0|0|0|0|0|0|0|0|0|0|0|0|0|0|0|0|100|0|0|0|0|0|0|0|0|0|0|0|0|0|0|0|0|0|0|0|0|0</v>
      </c>
    </row>
    <row r="151" spans="1:30" x14ac:dyDescent="0.2">
      <c r="A151" t="str">
        <f t="shared" si="17"/>
        <v>150 1 神甲铸魂 耀夜袍≮铸魂≯|雀殒云衣≮铸魂≯  0|0|0|0|0|0|0|0|0|0|0|0|0|0|0|0|0|0|0|0|0|0|0|0|0|0|0|0|0|0|0|0|0|0|0|0|0|0|0|0 20|20|8|5|0|0|0|0|0|0|0|0|0|0|8|5|0|0|0|0|0|0|0|0|0|0|0|0|0|0|0|0|0|0|0|0|0|0|0|0 0|0|0|0|0|0|0|0|0|0|0|0|0|0|0|0|0|0|0|100|0|0|0|0|0|0|0|0|0|0|0|0|0|0|0|0|0|0|0|0|0</v>
      </c>
      <c r="B151">
        <v>150</v>
      </c>
      <c r="C151">
        <f>groupAttr!A151</f>
        <v>192</v>
      </c>
      <c r="D151" t="str">
        <f>IF( ISNA(VLOOKUP($C151*10&amp;D$1,groupitems!$B:$D,3,FALSE)),"", VLOOKUP($C151*10&amp;D$1,groupitems!$B:$D,3,FALSE))</f>
        <v>耀夜袍≮铸魂≯</v>
      </c>
      <c r="E151" t="str">
        <f>IF( ISNA(VLOOKUP($C151*10&amp;E$1,groupitems!$B:$D,3,FALSE)),"", VLOOKUP($C151*10&amp;E$1,groupitems!$B:$D,3,FALSE))</f>
        <v>雀殒云衣≮铸魂≯</v>
      </c>
      <c r="F151" t="str">
        <f>IF( ISNA(VLOOKUP($C151*10&amp;F$1,groupitems!$B:$D,3,FALSE)),"", VLOOKUP($C151*10&amp;F$1,groupitems!$B:$D,3,FALSE))</f>
        <v/>
      </c>
      <c r="G151" t="str">
        <f>IF( ISNA(VLOOKUP($C151*10&amp;G$1,groupitems!$B:$D,3,FALSE)),"", VLOOKUP($C151*10&amp;G$1,groupitems!$B:$D,3,FALSE))</f>
        <v/>
      </c>
      <c r="H151" t="str">
        <f>IF( ISNA(VLOOKUP($C151*10&amp;H$1,groupitems!$B:$D,3,FALSE)),"", VLOOKUP($C151*10&amp;H$1,groupitems!$B:$D,3,FALSE))</f>
        <v/>
      </c>
      <c r="I151" t="str">
        <f>IF( ISNA(VLOOKUP($C151*10&amp;I$1,groupitems!$B:$D,3,FALSE)),"", VLOOKUP($C151*10&amp;I$1,groupitems!$B:$D,3,FALSE))</f>
        <v/>
      </c>
      <c r="J151" t="str">
        <f>IF( ISNA(VLOOKUP($C151*10&amp;J$1,groupitems!$B:$D,3,FALSE)),"", VLOOKUP($C151*10&amp;J$1,groupitems!$B:$D,3,FALSE))</f>
        <v/>
      </c>
      <c r="K151" t="str">
        <f>IF( ISNA(VLOOKUP($C151*10&amp;K$1,groupitems!$B:$D,3,FALSE)),"", VLOOKUP($C151*10&amp;K$1,groupitems!$B:$D,3,FALSE))</f>
        <v/>
      </c>
      <c r="L151" t="str">
        <f>IF( ISNA(VLOOKUP($C151*10&amp;L$1,groupitems!$B:$D,3,FALSE)),"", VLOOKUP($C151*10&amp;L$1,groupitems!$B:$D,3,FALSE))</f>
        <v/>
      </c>
      <c r="M151" t="str">
        <f>IF( ISNA(VLOOKUP($C151*10&amp;M$1,groupitems!$B:$D,3,FALSE)),"", VLOOKUP($C151*10&amp;M$1,groupitems!$B:$D,3,FALSE))</f>
        <v/>
      </c>
      <c r="N151" t="str">
        <f>IF( ISNA(VLOOKUP($C151*10&amp;N$1,groupitems!$B:$D,3,FALSE)),"", VLOOKUP($C151*10&amp;N$1,groupitems!$B:$D,3,FALSE))</f>
        <v/>
      </c>
      <c r="O151" t="str">
        <f>IF( ISNA(VLOOKUP($C151*10&amp;O$1,groupitems!$B:$D,3,FALSE)),"", VLOOKUP($C151*10&amp;O$1,groupitems!$B:$D,3,FALSE))</f>
        <v/>
      </c>
      <c r="P151" t="str">
        <f>IF( ISNA(VLOOKUP($C151*10&amp;P$1,groupitems!$B:$D,3,FALSE)),"", VLOOKUP($C151*10&amp;P$1,groupitems!$B:$D,3,FALSE))</f>
        <v/>
      </c>
      <c r="Q151" t="str">
        <f>IF( ISNA(VLOOKUP($C151*10&amp;Q$1,groupitems!$B:$D,3,FALSE)),"", VLOOKUP($C151*10&amp;Q$1,groupitems!$B:$D,3,FALSE))</f>
        <v/>
      </c>
      <c r="R151" t="str">
        <f>IF( ISNA(VLOOKUP($C151*10&amp;R$1,groupitems!$B:$D,3,FALSE)),"", VLOOKUP($C151*10&amp;R$1,groupitems!$B:$D,3,FALSE))</f>
        <v/>
      </c>
      <c r="S151" t="str">
        <f>IF( ISNA(VLOOKUP($C151*10&amp;S$1,groupitems!$B:$D,3,FALSE)),"", VLOOKUP($C151*10&amp;S$1,groupitems!$B:$D,3,FALSE))</f>
        <v/>
      </c>
      <c r="T151">
        <v>1</v>
      </c>
      <c r="U151">
        <f>groupAttr!C151</f>
        <v>1</v>
      </c>
      <c r="V151">
        <f t="shared" si="16"/>
        <v>1</v>
      </c>
      <c r="W151" t="str">
        <f>groupAttr!B151</f>
        <v>神甲铸魂</v>
      </c>
      <c r="X151" t="str">
        <f t="shared" si="12"/>
        <v>耀夜袍≮铸魂≯|雀殒云衣≮铸魂≯|</v>
      </c>
      <c r="Y151" t="str">
        <f t="shared" si="13"/>
        <v>151/(耀夜袍≮铸魂≯,雀殒云衣≮铸魂≯))</v>
      </c>
      <c r="Z151" t="str">
        <f t="shared" si="14"/>
        <v>耀夜袍≮铸魂≯|雀殒云衣≮铸魂≯</v>
      </c>
      <c r="AA151" t="str">
        <f t="shared" si="15"/>
        <v>151/(耀夜袍≮铸魂≯,雀殒云衣≮铸魂≯)</v>
      </c>
      <c r="AB151" t="str">
        <f xml:space="preserve"> CONCATENATE( " ",groupAttr!AS151,"|",groupAttr!AX151,"|",groupAttr!AV151,"|",groupAttr!BC151,"|",groupAttr!BB151,"|",groupAttr!BA151,"|",groupAttr!AW151,"|","0","|",groupAttr!AQ151,"|",groupAttr!AT151,"|",groupAttr!AU151,"|",groupAttr!BD151,"|",groupAttr!AY151,"|","0","|",groupAttr!BE151,"|",groupAttr!BJ151,"|",groupAttr!BF151,"|",groupAttr!BG151,"|",groupAttr!BH151,"|",groupAttr!BI151,"|",groupAttr!BK151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51" t="str">
        <f>groupAttr!D151&amp;"|" &amp;groupAttr!E151&amp;"|" &amp;groupAttr!H151&amp;"|" &amp;groupAttr!J151&amp;"|" &amp;groupAttr!L151&amp;"|" &amp;groupAttr!N151&amp;"|" &amp;groupAttr!P151&amp;"|" &amp;groupAttr!R151&amp;"|" &amp;groupAttr!S151&amp;"|" &amp;groupAttr!T151&amp;"|" &amp;groupAttr!U151&amp;"|" &amp;groupAttr!V151&amp;"|" &amp;groupAttr!F151&amp;"|" &amp;groupAttr!G151&amp;"|" &amp;groupAttr!I151&amp;"|" &amp;groupAttr!K151&amp;"|" &amp;groupAttr!M151&amp;"|" &amp;groupAttr!O151&amp;"|" &amp;groupAttr!Q151&amp;"|0|0|0|0|0|0|0|0|0|0|0|0|0|0|0|0|0|0|0|0|0"</f>
        <v>20|20|8|5|0|0|0|0|0|0|0|0|0|0|8|5|0|0|0|0|0|0|0|0|0|0|0|0|0|0|0|0|0|0|0|0|0|0|0|0</v>
      </c>
      <c r="AD151" t="str">
        <f>groupAttr!W151&amp;"|" &amp;groupAttr!X151&amp;"|" &amp;groupAttr!AA151&amp;"|" &amp;groupAttr!AC151&amp;"|" &amp;groupAttr!AE151&amp;"|" &amp;groupAttr!AG151&amp;"|" &amp;groupAttr!AI151&amp;"|" &amp;groupAttr!AK151&amp;"|" &amp;groupAttr!AL151&amp;"|" &amp;groupAttr!AM151&amp;"|" &amp;groupAttr!AN151&amp;"|" &amp;groupAttr!AO151&amp;"|" &amp;groupAttr!Y151&amp;"|" &amp;groupAttr!Z151&amp;"|" &amp;groupAttr!AB151&amp;"|" &amp;groupAttr!AD151&amp;"|" &amp;groupAttr!AF151&amp;"|" &amp;groupAttr!AH151&amp;"|" &amp;groupAttr!AJ151&amp;"|" &amp;(groupAttr!AP151 + 100)&amp;"|0|0|0|0|0|0|0|0|0|0|0|0|0|0|0|0|0|0|0|0|0"</f>
        <v>0|0|0|0|0|0|0|0|0|0|0|0|0|0|0|0|0|0|0|100|0|0|0|0|0|0|0|0|0|0|0|0|0|0|0|0|0|0|0|0|0</v>
      </c>
    </row>
    <row r="152" spans="1:30" x14ac:dyDescent="0.2">
      <c r="A152" t="str">
        <f t="shared" si="17"/>
        <v>151 1 神甲铸魂 霸王战甲≮铸魂≯|云窗雾阁衣≮铸魂≯  0|0|0|0|0|0|0|0|0|0|0|0|0|0|0|0|0|0|0|0|0|0|0|0|0|0|0|0|0|0|0|0|0|0|0|0|0|0|0|0 20|20|8|5|0|0|0|0|0|0|0|0|0|0|8|5|0|0|0|0|0|0|0|0|0|0|0|0|0|0|0|0|0|0|0|0|0|0|0|0 0|0|0|0|0|0|0|0|0|0|0|0|0|0|0|0|0|0|0|100|0|0|0|0|0|0|0|0|0|0|0|0|0|0|0|0|0|0|0|0|0</v>
      </c>
      <c r="B152">
        <v>151</v>
      </c>
      <c r="C152">
        <f>groupAttr!A152</f>
        <v>193</v>
      </c>
      <c r="D152" t="str">
        <f>IF( ISNA(VLOOKUP($C152*10&amp;D$1,groupitems!$B:$D,3,FALSE)),"", VLOOKUP($C152*10&amp;D$1,groupitems!$B:$D,3,FALSE))</f>
        <v>霸王战甲≮铸魂≯</v>
      </c>
      <c r="E152" t="str">
        <f>IF( ISNA(VLOOKUP($C152*10&amp;E$1,groupitems!$B:$D,3,FALSE)),"", VLOOKUP($C152*10&amp;E$1,groupitems!$B:$D,3,FALSE))</f>
        <v>云窗雾阁衣≮铸魂≯</v>
      </c>
      <c r="F152" t="str">
        <f>IF( ISNA(VLOOKUP($C152*10&amp;F$1,groupitems!$B:$D,3,FALSE)),"", VLOOKUP($C152*10&amp;F$1,groupitems!$B:$D,3,FALSE))</f>
        <v/>
      </c>
      <c r="G152" t="str">
        <f>IF( ISNA(VLOOKUP($C152*10&amp;G$1,groupitems!$B:$D,3,FALSE)),"", VLOOKUP($C152*10&amp;G$1,groupitems!$B:$D,3,FALSE))</f>
        <v/>
      </c>
      <c r="H152" t="str">
        <f>IF( ISNA(VLOOKUP($C152*10&amp;H$1,groupitems!$B:$D,3,FALSE)),"", VLOOKUP($C152*10&amp;H$1,groupitems!$B:$D,3,FALSE))</f>
        <v/>
      </c>
      <c r="I152" t="str">
        <f>IF( ISNA(VLOOKUP($C152*10&amp;I$1,groupitems!$B:$D,3,FALSE)),"", VLOOKUP($C152*10&amp;I$1,groupitems!$B:$D,3,FALSE))</f>
        <v/>
      </c>
      <c r="J152" t="str">
        <f>IF( ISNA(VLOOKUP($C152*10&amp;J$1,groupitems!$B:$D,3,FALSE)),"", VLOOKUP($C152*10&amp;J$1,groupitems!$B:$D,3,FALSE))</f>
        <v/>
      </c>
      <c r="K152" t="str">
        <f>IF( ISNA(VLOOKUP($C152*10&amp;K$1,groupitems!$B:$D,3,FALSE)),"", VLOOKUP($C152*10&amp;K$1,groupitems!$B:$D,3,FALSE))</f>
        <v/>
      </c>
      <c r="L152" t="str">
        <f>IF( ISNA(VLOOKUP($C152*10&amp;L$1,groupitems!$B:$D,3,FALSE)),"", VLOOKUP($C152*10&amp;L$1,groupitems!$B:$D,3,FALSE))</f>
        <v/>
      </c>
      <c r="M152" t="str">
        <f>IF( ISNA(VLOOKUP($C152*10&amp;M$1,groupitems!$B:$D,3,FALSE)),"", VLOOKUP($C152*10&amp;M$1,groupitems!$B:$D,3,FALSE))</f>
        <v/>
      </c>
      <c r="N152" t="str">
        <f>IF( ISNA(VLOOKUP($C152*10&amp;N$1,groupitems!$B:$D,3,FALSE)),"", VLOOKUP($C152*10&amp;N$1,groupitems!$B:$D,3,FALSE))</f>
        <v/>
      </c>
      <c r="O152" t="str">
        <f>IF( ISNA(VLOOKUP($C152*10&amp;O$1,groupitems!$B:$D,3,FALSE)),"", VLOOKUP($C152*10&amp;O$1,groupitems!$B:$D,3,FALSE))</f>
        <v/>
      </c>
      <c r="P152" t="str">
        <f>IF( ISNA(VLOOKUP($C152*10&amp;P$1,groupitems!$B:$D,3,FALSE)),"", VLOOKUP($C152*10&amp;P$1,groupitems!$B:$D,3,FALSE))</f>
        <v/>
      </c>
      <c r="Q152" t="str">
        <f>IF( ISNA(VLOOKUP($C152*10&amp;Q$1,groupitems!$B:$D,3,FALSE)),"", VLOOKUP($C152*10&amp;Q$1,groupitems!$B:$D,3,FALSE))</f>
        <v/>
      </c>
      <c r="R152" t="str">
        <f>IF( ISNA(VLOOKUP($C152*10&amp;R$1,groupitems!$B:$D,3,FALSE)),"", VLOOKUP($C152*10&amp;R$1,groupitems!$B:$D,3,FALSE))</f>
        <v/>
      </c>
      <c r="S152" t="str">
        <f>IF( ISNA(VLOOKUP($C152*10&amp;S$1,groupitems!$B:$D,3,FALSE)),"", VLOOKUP($C152*10&amp;S$1,groupitems!$B:$D,3,FALSE))</f>
        <v/>
      </c>
      <c r="T152">
        <v>1</v>
      </c>
      <c r="U152">
        <f>groupAttr!C152</f>
        <v>1</v>
      </c>
      <c r="V152">
        <f t="shared" si="16"/>
        <v>1</v>
      </c>
      <c r="W152" t="str">
        <f>groupAttr!B152</f>
        <v>神甲铸魂</v>
      </c>
      <c r="X152" t="str">
        <f t="shared" si="12"/>
        <v>霸王战甲≮铸魂≯|云窗雾阁衣≮铸魂≯|</v>
      </c>
      <c r="Y152" t="str">
        <f t="shared" si="13"/>
        <v>151/(霸王战甲≮铸魂≯,云窗雾阁衣≮铸魂≯))</v>
      </c>
      <c r="Z152" t="str">
        <f t="shared" si="14"/>
        <v>霸王战甲≮铸魂≯|云窗雾阁衣≮铸魂≯</v>
      </c>
      <c r="AA152" t="str">
        <f t="shared" si="15"/>
        <v>151/(霸王战甲≮铸魂≯,云窗雾阁衣≮铸魂≯)</v>
      </c>
      <c r="AB152" t="str">
        <f xml:space="preserve"> CONCATENATE( " ",groupAttr!AS152,"|",groupAttr!AX152,"|",groupAttr!AV152,"|",groupAttr!BC152,"|",groupAttr!BB152,"|",groupAttr!BA152,"|",groupAttr!AW152,"|","0","|",groupAttr!AQ152,"|",groupAttr!AT152,"|",groupAttr!AU152,"|",groupAttr!BD152,"|",groupAttr!AY152,"|","0","|",groupAttr!BE152,"|",groupAttr!BJ152,"|",groupAttr!BF152,"|",groupAttr!BG152,"|",groupAttr!BH152,"|",groupAttr!BI152,"|",groupAttr!BK152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52" t="str">
        <f>groupAttr!D152&amp;"|" &amp;groupAttr!E152&amp;"|" &amp;groupAttr!H152&amp;"|" &amp;groupAttr!J152&amp;"|" &amp;groupAttr!L152&amp;"|" &amp;groupAttr!N152&amp;"|" &amp;groupAttr!P152&amp;"|" &amp;groupAttr!R152&amp;"|" &amp;groupAttr!S152&amp;"|" &amp;groupAttr!T152&amp;"|" &amp;groupAttr!U152&amp;"|" &amp;groupAttr!V152&amp;"|" &amp;groupAttr!F152&amp;"|" &amp;groupAttr!G152&amp;"|" &amp;groupAttr!I152&amp;"|" &amp;groupAttr!K152&amp;"|" &amp;groupAttr!M152&amp;"|" &amp;groupAttr!O152&amp;"|" &amp;groupAttr!Q152&amp;"|0|0|0|0|0|0|0|0|0|0|0|0|0|0|0|0|0|0|0|0|0"</f>
        <v>20|20|8|5|0|0|0|0|0|0|0|0|0|0|8|5|0|0|0|0|0|0|0|0|0|0|0|0|0|0|0|0|0|0|0|0|0|0|0|0</v>
      </c>
      <c r="AD152" t="str">
        <f>groupAttr!W152&amp;"|" &amp;groupAttr!X152&amp;"|" &amp;groupAttr!AA152&amp;"|" &amp;groupAttr!AC152&amp;"|" &amp;groupAttr!AE152&amp;"|" &amp;groupAttr!AG152&amp;"|" &amp;groupAttr!AI152&amp;"|" &amp;groupAttr!AK152&amp;"|" &amp;groupAttr!AL152&amp;"|" &amp;groupAttr!AM152&amp;"|" &amp;groupAttr!AN152&amp;"|" &amp;groupAttr!AO152&amp;"|" &amp;groupAttr!Y152&amp;"|" &amp;groupAttr!Z152&amp;"|" &amp;groupAttr!AB152&amp;"|" &amp;groupAttr!AD152&amp;"|" &amp;groupAttr!AF152&amp;"|" &amp;groupAttr!AH152&amp;"|" &amp;groupAttr!AJ152&amp;"|" &amp;(groupAttr!AP152 + 100)&amp;"|0|0|0|0|0|0|0|0|0|0|0|0|0|0|0|0|0|0|0|0|0"</f>
        <v>0|0|0|0|0|0|0|0|0|0|0|0|0|0|0|0|0|0|0|100|0|0|0|0|0|0|0|0|0|0|0|0|0|0|0|0|0|0|0|0|0</v>
      </c>
    </row>
    <row r="153" spans="1:30" x14ac:dyDescent="0.2">
      <c r="A153" t="str">
        <f t="shared" si="17"/>
        <v>152 1 神甲铸魂 金丝战袍≮铸魂≯|灯院霜衣≮铸魂≯  0|0|0|0|0|0|0|0|0|0|0|0|0|0|0|0|0|0|0|0|0|0|0|0|0|0|0|0|0|0|0|0|0|0|0|0|0|0|0|0 20|20|8|5|0|0|0|0|0|0|0|0|0|0|8|5|0|0|0|0|0|0|0|0|0|0|0|0|0|0|0|0|0|0|0|0|0|0|0|0 0|0|0|0|0|0|0|0|0|0|0|0|0|0|0|0|0|0|0|100|0|0|0|0|0|0|0|0|0|0|0|0|0|0|0|0|0|0|0|0|0</v>
      </c>
      <c r="B153">
        <v>152</v>
      </c>
      <c r="C153">
        <f>groupAttr!A153</f>
        <v>194</v>
      </c>
      <c r="D153" t="str">
        <f>IF( ISNA(VLOOKUP($C153*10&amp;D$1,groupitems!$B:$D,3,FALSE)),"", VLOOKUP($C153*10&amp;D$1,groupitems!$B:$D,3,FALSE))</f>
        <v>金丝战袍≮铸魂≯</v>
      </c>
      <c r="E153" t="str">
        <f>IF( ISNA(VLOOKUP($C153*10&amp;E$1,groupitems!$B:$D,3,FALSE)),"", VLOOKUP($C153*10&amp;E$1,groupitems!$B:$D,3,FALSE))</f>
        <v>灯院霜衣≮铸魂≯</v>
      </c>
      <c r="F153" t="str">
        <f>IF( ISNA(VLOOKUP($C153*10&amp;F$1,groupitems!$B:$D,3,FALSE)),"", VLOOKUP($C153*10&amp;F$1,groupitems!$B:$D,3,FALSE))</f>
        <v/>
      </c>
      <c r="G153" t="str">
        <f>IF( ISNA(VLOOKUP($C153*10&amp;G$1,groupitems!$B:$D,3,FALSE)),"", VLOOKUP($C153*10&amp;G$1,groupitems!$B:$D,3,FALSE))</f>
        <v/>
      </c>
      <c r="H153" t="str">
        <f>IF( ISNA(VLOOKUP($C153*10&amp;H$1,groupitems!$B:$D,3,FALSE)),"", VLOOKUP($C153*10&amp;H$1,groupitems!$B:$D,3,FALSE))</f>
        <v/>
      </c>
      <c r="I153" t="str">
        <f>IF( ISNA(VLOOKUP($C153*10&amp;I$1,groupitems!$B:$D,3,FALSE)),"", VLOOKUP($C153*10&amp;I$1,groupitems!$B:$D,3,FALSE))</f>
        <v/>
      </c>
      <c r="J153" t="str">
        <f>IF( ISNA(VLOOKUP($C153*10&amp;J$1,groupitems!$B:$D,3,FALSE)),"", VLOOKUP($C153*10&amp;J$1,groupitems!$B:$D,3,FALSE))</f>
        <v/>
      </c>
      <c r="K153" t="str">
        <f>IF( ISNA(VLOOKUP($C153*10&amp;K$1,groupitems!$B:$D,3,FALSE)),"", VLOOKUP($C153*10&amp;K$1,groupitems!$B:$D,3,FALSE))</f>
        <v/>
      </c>
      <c r="L153" t="str">
        <f>IF( ISNA(VLOOKUP($C153*10&amp;L$1,groupitems!$B:$D,3,FALSE)),"", VLOOKUP($C153*10&amp;L$1,groupitems!$B:$D,3,FALSE))</f>
        <v/>
      </c>
      <c r="M153" t="str">
        <f>IF( ISNA(VLOOKUP($C153*10&amp;M$1,groupitems!$B:$D,3,FALSE)),"", VLOOKUP($C153*10&amp;M$1,groupitems!$B:$D,3,FALSE))</f>
        <v/>
      </c>
      <c r="N153" t="str">
        <f>IF( ISNA(VLOOKUP($C153*10&amp;N$1,groupitems!$B:$D,3,FALSE)),"", VLOOKUP($C153*10&amp;N$1,groupitems!$B:$D,3,FALSE))</f>
        <v/>
      </c>
      <c r="O153" t="str">
        <f>IF( ISNA(VLOOKUP($C153*10&amp;O$1,groupitems!$B:$D,3,FALSE)),"", VLOOKUP($C153*10&amp;O$1,groupitems!$B:$D,3,FALSE))</f>
        <v/>
      </c>
      <c r="P153" t="str">
        <f>IF( ISNA(VLOOKUP($C153*10&amp;P$1,groupitems!$B:$D,3,FALSE)),"", VLOOKUP($C153*10&amp;P$1,groupitems!$B:$D,3,FALSE))</f>
        <v/>
      </c>
      <c r="Q153" t="str">
        <f>IF( ISNA(VLOOKUP($C153*10&amp;Q$1,groupitems!$B:$D,3,FALSE)),"", VLOOKUP($C153*10&amp;Q$1,groupitems!$B:$D,3,FALSE))</f>
        <v/>
      </c>
      <c r="R153" t="str">
        <f>IF( ISNA(VLOOKUP($C153*10&amp;R$1,groupitems!$B:$D,3,FALSE)),"", VLOOKUP($C153*10&amp;R$1,groupitems!$B:$D,3,FALSE))</f>
        <v/>
      </c>
      <c r="S153" t="str">
        <f>IF( ISNA(VLOOKUP($C153*10&amp;S$1,groupitems!$B:$D,3,FALSE)),"", VLOOKUP($C153*10&amp;S$1,groupitems!$B:$D,3,FALSE))</f>
        <v/>
      </c>
      <c r="T153">
        <v>1</v>
      </c>
      <c r="U153">
        <f>groupAttr!C153</f>
        <v>1</v>
      </c>
      <c r="V153">
        <f t="shared" si="16"/>
        <v>1</v>
      </c>
      <c r="W153" t="str">
        <f>groupAttr!B153</f>
        <v>神甲铸魂</v>
      </c>
      <c r="X153" t="str">
        <f t="shared" si="12"/>
        <v>金丝战袍≮铸魂≯|灯院霜衣≮铸魂≯|</v>
      </c>
      <c r="Y153" t="str">
        <f t="shared" si="13"/>
        <v>151/(金丝战袍≮铸魂≯,灯院霜衣≮铸魂≯))</v>
      </c>
      <c r="Z153" t="str">
        <f t="shared" si="14"/>
        <v>金丝战袍≮铸魂≯|灯院霜衣≮铸魂≯</v>
      </c>
      <c r="AA153" t="str">
        <f t="shared" si="15"/>
        <v>151/(金丝战袍≮铸魂≯,灯院霜衣≮铸魂≯)</v>
      </c>
      <c r="AB153" t="str">
        <f xml:space="preserve"> CONCATENATE( " ",groupAttr!AS153,"|",groupAttr!AX153,"|",groupAttr!AV153,"|",groupAttr!BC153,"|",groupAttr!BB153,"|",groupAttr!BA153,"|",groupAttr!AW153,"|","0","|",groupAttr!AQ153,"|",groupAttr!AT153,"|",groupAttr!AU153,"|",groupAttr!BD153,"|",groupAttr!AY153,"|","0","|",groupAttr!BE153,"|",groupAttr!BJ153,"|",groupAttr!BF153,"|",groupAttr!BG153,"|",groupAttr!BH153,"|",groupAttr!BI153,"|",groupAttr!BK153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53" t="str">
        <f>groupAttr!D153&amp;"|" &amp;groupAttr!E153&amp;"|" &amp;groupAttr!H153&amp;"|" &amp;groupAttr!J153&amp;"|" &amp;groupAttr!L153&amp;"|" &amp;groupAttr!N153&amp;"|" &amp;groupAttr!P153&amp;"|" &amp;groupAttr!R153&amp;"|" &amp;groupAttr!S153&amp;"|" &amp;groupAttr!T153&amp;"|" &amp;groupAttr!U153&amp;"|" &amp;groupAttr!V153&amp;"|" &amp;groupAttr!F153&amp;"|" &amp;groupAttr!G153&amp;"|" &amp;groupAttr!I153&amp;"|" &amp;groupAttr!K153&amp;"|" &amp;groupAttr!M153&amp;"|" &amp;groupAttr!O153&amp;"|" &amp;groupAttr!Q153&amp;"|0|0|0|0|0|0|0|0|0|0|0|0|0|0|0|0|0|0|0|0|0"</f>
        <v>20|20|8|5|0|0|0|0|0|0|0|0|0|0|8|5|0|0|0|0|0|0|0|0|0|0|0|0|0|0|0|0|0|0|0|0|0|0|0|0</v>
      </c>
      <c r="AD153" t="str">
        <f>groupAttr!W153&amp;"|" &amp;groupAttr!X153&amp;"|" &amp;groupAttr!AA153&amp;"|" &amp;groupAttr!AC153&amp;"|" &amp;groupAttr!AE153&amp;"|" &amp;groupAttr!AG153&amp;"|" &amp;groupAttr!AI153&amp;"|" &amp;groupAttr!AK153&amp;"|" &amp;groupAttr!AL153&amp;"|" &amp;groupAttr!AM153&amp;"|" &amp;groupAttr!AN153&amp;"|" &amp;groupAttr!AO153&amp;"|" &amp;groupAttr!Y153&amp;"|" &amp;groupAttr!Z153&amp;"|" &amp;groupAttr!AB153&amp;"|" &amp;groupAttr!AD153&amp;"|" &amp;groupAttr!AF153&amp;"|" &amp;groupAttr!AH153&amp;"|" &amp;groupAttr!AJ153&amp;"|" &amp;(groupAttr!AP153 + 100)&amp;"|0|0|0|0|0|0|0|0|0|0|0|0|0|0|0|0|0|0|0|0|0"</f>
        <v>0|0|0|0|0|0|0|0|0|0|0|0|0|0|0|0|0|0|0|100|0|0|0|0|0|0|0|0|0|0|0|0|0|0|0|0|0|0|0|0|0</v>
      </c>
    </row>
    <row r="154" spans="1:30" x14ac:dyDescent="0.2">
      <c r="A154" t="str">
        <f t="shared" si="17"/>
        <v>153 1 神甲铸魂 醉吟葬龙袍≮铸魂≯|月浦蟒衣≮铸魂≯  0|0|0|0|0|0|0|0|0|0|0|0|0|0|0|0|0|0|0|0|0|0|0|0|0|0|0|0|0|0|0|0|0|0|0|0|0|0|0|0 20|20|8|5|0|0|0|0|0|0|0|0|0|0|8|5|0|0|0|0|0|0|0|0|0|0|0|0|0|0|0|0|0|0|0|0|0|0|0|0 0|0|0|0|0|0|0|0|0|0|0|0|0|0|0|0|0|0|0|100|0|0|0|0|0|0|0|0|0|0|0|0|0|0|0|0|0|0|0|0|0</v>
      </c>
      <c r="B154">
        <v>153</v>
      </c>
      <c r="C154">
        <f>groupAttr!A154</f>
        <v>195</v>
      </c>
      <c r="D154" t="str">
        <f>IF( ISNA(VLOOKUP($C154*10&amp;D$1,groupitems!$B:$D,3,FALSE)),"", VLOOKUP($C154*10&amp;D$1,groupitems!$B:$D,3,FALSE))</f>
        <v>醉吟葬龙袍≮铸魂≯</v>
      </c>
      <c r="E154" t="str">
        <f>IF( ISNA(VLOOKUP($C154*10&amp;E$1,groupitems!$B:$D,3,FALSE)),"", VLOOKUP($C154*10&amp;E$1,groupitems!$B:$D,3,FALSE))</f>
        <v>月浦蟒衣≮铸魂≯</v>
      </c>
      <c r="F154" t="str">
        <f>IF( ISNA(VLOOKUP($C154*10&amp;F$1,groupitems!$B:$D,3,FALSE)),"", VLOOKUP($C154*10&amp;F$1,groupitems!$B:$D,3,FALSE))</f>
        <v/>
      </c>
      <c r="G154" t="str">
        <f>IF( ISNA(VLOOKUP($C154*10&amp;G$1,groupitems!$B:$D,3,FALSE)),"", VLOOKUP($C154*10&amp;G$1,groupitems!$B:$D,3,FALSE))</f>
        <v/>
      </c>
      <c r="H154" t="str">
        <f>IF( ISNA(VLOOKUP($C154*10&amp;H$1,groupitems!$B:$D,3,FALSE)),"", VLOOKUP($C154*10&amp;H$1,groupitems!$B:$D,3,FALSE))</f>
        <v/>
      </c>
      <c r="I154" t="str">
        <f>IF( ISNA(VLOOKUP($C154*10&amp;I$1,groupitems!$B:$D,3,FALSE)),"", VLOOKUP($C154*10&amp;I$1,groupitems!$B:$D,3,FALSE))</f>
        <v/>
      </c>
      <c r="J154" t="str">
        <f>IF( ISNA(VLOOKUP($C154*10&amp;J$1,groupitems!$B:$D,3,FALSE)),"", VLOOKUP($C154*10&amp;J$1,groupitems!$B:$D,3,FALSE))</f>
        <v/>
      </c>
      <c r="K154" t="str">
        <f>IF( ISNA(VLOOKUP($C154*10&amp;K$1,groupitems!$B:$D,3,FALSE)),"", VLOOKUP($C154*10&amp;K$1,groupitems!$B:$D,3,FALSE))</f>
        <v/>
      </c>
      <c r="L154" t="str">
        <f>IF( ISNA(VLOOKUP($C154*10&amp;L$1,groupitems!$B:$D,3,FALSE)),"", VLOOKUP($C154*10&amp;L$1,groupitems!$B:$D,3,FALSE))</f>
        <v/>
      </c>
      <c r="M154" t="str">
        <f>IF( ISNA(VLOOKUP($C154*10&amp;M$1,groupitems!$B:$D,3,FALSE)),"", VLOOKUP($C154*10&amp;M$1,groupitems!$B:$D,3,FALSE))</f>
        <v/>
      </c>
      <c r="N154" t="str">
        <f>IF( ISNA(VLOOKUP($C154*10&amp;N$1,groupitems!$B:$D,3,FALSE)),"", VLOOKUP($C154*10&amp;N$1,groupitems!$B:$D,3,FALSE))</f>
        <v/>
      </c>
      <c r="O154" t="str">
        <f>IF( ISNA(VLOOKUP($C154*10&amp;O$1,groupitems!$B:$D,3,FALSE)),"", VLOOKUP($C154*10&amp;O$1,groupitems!$B:$D,3,FALSE))</f>
        <v/>
      </c>
      <c r="P154" t="str">
        <f>IF( ISNA(VLOOKUP($C154*10&amp;P$1,groupitems!$B:$D,3,FALSE)),"", VLOOKUP($C154*10&amp;P$1,groupitems!$B:$D,3,FALSE))</f>
        <v/>
      </c>
      <c r="Q154" t="str">
        <f>IF( ISNA(VLOOKUP($C154*10&amp;Q$1,groupitems!$B:$D,3,FALSE)),"", VLOOKUP($C154*10&amp;Q$1,groupitems!$B:$D,3,FALSE))</f>
        <v/>
      </c>
      <c r="R154" t="str">
        <f>IF( ISNA(VLOOKUP($C154*10&amp;R$1,groupitems!$B:$D,3,FALSE)),"", VLOOKUP($C154*10&amp;R$1,groupitems!$B:$D,3,FALSE))</f>
        <v/>
      </c>
      <c r="S154" t="str">
        <f>IF( ISNA(VLOOKUP($C154*10&amp;S$1,groupitems!$B:$D,3,FALSE)),"", VLOOKUP($C154*10&amp;S$1,groupitems!$B:$D,3,FALSE))</f>
        <v/>
      </c>
      <c r="T154">
        <v>1</v>
      </c>
      <c r="U154">
        <f>groupAttr!C154</f>
        <v>1</v>
      </c>
      <c r="V154">
        <f t="shared" si="16"/>
        <v>1</v>
      </c>
      <c r="W154" t="str">
        <f>groupAttr!B154</f>
        <v>神甲铸魂</v>
      </c>
      <c r="X154" t="str">
        <f t="shared" si="12"/>
        <v>醉吟葬龙袍≮铸魂≯|月浦蟒衣≮铸魂≯|</v>
      </c>
      <c r="Y154" t="str">
        <f t="shared" si="13"/>
        <v>151/(醉吟葬龙袍≮铸魂≯,月浦蟒衣≮铸魂≯))</v>
      </c>
      <c r="Z154" t="str">
        <f t="shared" si="14"/>
        <v>醉吟葬龙袍≮铸魂≯|月浦蟒衣≮铸魂≯</v>
      </c>
      <c r="AA154" t="str">
        <f t="shared" si="15"/>
        <v>151/(醉吟葬龙袍≮铸魂≯,月浦蟒衣≮铸魂≯)</v>
      </c>
      <c r="AB154" t="str">
        <f xml:space="preserve"> CONCATENATE( " ",groupAttr!AS154,"|",groupAttr!AX154,"|",groupAttr!AV154,"|",groupAttr!BC154,"|",groupAttr!BB154,"|",groupAttr!BA154,"|",groupAttr!AW154,"|","0","|",groupAttr!AQ154,"|",groupAttr!AT154,"|",groupAttr!AU154,"|",groupAttr!BD154,"|",groupAttr!AY154,"|","0","|",groupAttr!BE154,"|",groupAttr!BJ154,"|",groupAttr!BF154,"|",groupAttr!BG154,"|",groupAttr!BH154,"|",groupAttr!BI154,"|",groupAttr!BK154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54" t="str">
        <f>groupAttr!D154&amp;"|" &amp;groupAttr!E154&amp;"|" &amp;groupAttr!H154&amp;"|" &amp;groupAttr!J154&amp;"|" &amp;groupAttr!L154&amp;"|" &amp;groupAttr!N154&amp;"|" &amp;groupAttr!P154&amp;"|" &amp;groupAttr!R154&amp;"|" &amp;groupAttr!S154&amp;"|" &amp;groupAttr!T154&amp;"|" &amp;groupAttr!U154&amp;"|" &amp;groupAttr!V154&amp;"|" &amp;groupAttr!F154&amp;"|" &amp;groupAttr!G154&amp;"|" &amp;groupAttr!I154&amp;"|" &amp;groupAttr!K154&amp;"|" &amp;groupAttr!M154&amp;"|" &amp;groupAttr!O154&amp;"|" &amp;groupAttr!Q154&amp;"|0|0|0|0|0|0|0|0|0|0|0|0|0|0|0|0|0|0|0|0|0"</f>
        <v>20|20|8|5|0|0|0|0|0|0|0|0|0|0|8|5|0|0|0|0|0|0|0|0|0|0|0|0|0|0|0|0|0|0|0|0|0|0|0|0</v>
      </c>
      <c r="AD154" t="str">
        <f>groupAttr!W154&amp;"|" &amp;groupAttr!X154&amp;"|" &amp;groupAttr!AA154&amp;"|" &amp;groupAttr!AC154&amp;"|" &amp;groupAttr!AE154&amp;"|" &amp;groupAttr!AG154&amp;"|" &amp;groupAttr!AI154&amp;"|" &amp;groupAttr!AK154&amp;"|" &amp;groupAttr!AL154&amp;"|" &amp;groupAttr!AM154&amp;"|" &amp;groupAttr!AN154&amp;"|" &amp;groupAttr!AO154&amp;"|" &amp;groupAttr!Y154&amp;"|" &amp;groupAttr!Z154&amp;"|" &amp;groupAttr!AB154&amp;"|" &amp;groupAttr!AD154&amp;"|" &amp;groupAttr!AF154&amp;"|" &amp;groupAttr!AH154&amp;"|" &amp;groupAttr!AJ154&amp;"|" &amp;(groupAttr!AP154 + 100)&amp;"|0|0|0|0|0|0|0|0|0|0|0|0|0|0|0|0|0|0|0|0|0"</f>
        <v>0|0|0|0|0|0|0|0|0|0|0|0|0|0|0|0|0|0|0|100|0|0|0|0|0|0|0|0|0|0|0|0|0|0|0|0|0|0|0|0|0</v>
      </c>
    </row>
    <row r="155" spans="1:30" x14ac:dyDescent="0.2">
      <c r="A155" t="str">
        <f t="shared" si="17"/>
        <v>154 1 神甲铸魂 柳神九烈甲≮铸魂≯|涛澜禅衣≮铸魂≯  0|0|0|0|0|0|0|0|0|0|0|0|0|0|0|0|0|0|0|0|0|0|0|0|0|0|0|0|0|0|0|0|0|0|0|0|0|0|0|0 20|20|8|5|0|0|0|0|0|0|0|0|0|0|8|5|0|0|0|0|0|0|0|0|0|0|0|0|0|0|0|0|0|0|0|0|0|0|0|0 0|0|0|0|0|0|0|0|0|0|0|0|0|0|0|0|0|0|0|100|0|0|0|0|0|0|0|0|0|0|0|0|0|0|0|0|0|0|0|0|0</v>
      </c>
      <c r="B155">
        <v>154</v>
      </c>
      <c r="C155">
        <f>groupAttr!A155</f>
        <v>196</v>
      </c>
      <c r="D155" t="str">
        <f>IF( ISNA(VLOOKUP($C155*10&amp;D$1,groupitems!$B:$D,3,FALSE)),"", VLOOKUP($C155*10&amp;D$1,groupitems!$B:$D,3,FALSE))</f>
        <v>柳神九烈甲≮铸魂≯</v>
      </c>
      <c r="E155" t="str">
        <f>IF( ISNA(VLOOKUP($C155*10&amp;E$1,groupitems!$B:$D,3,FALSE)),"", VLOOKUP($C155*10&amp;E$1,groupitems!$B:$D,3,FALSE))</f>
        <v>涛澜禅衣≮铸魂≯</v>
      </c>
      <c r="F155" t="str">
        <f>IF( ISNA(VLOOKUP($C155*10&amp;F$1,groupitems!$B:$D,3,FALSE)),"", VLOOKUP($C155*10&amp;F$1,groupitems!$B:$D,3,FALSE))</f>
        <v/>
      </c>
      <c r="G155" t="str">
        <f>IF( ISNA(VLOOKUP($C155*10&amp;G$1,groupitems!$B:$D,3,FALSE)),"", VLOOKUP($C155*10&amp;G$1,groupitems!$B:$D,3,FALSE))</f>
        <v/>
      </c>
      <c r="H155" t="str">
        <f>IF( ISNA(VLOOKUP($C155*10&amp;H$1,groupitems!$B:$D,3,FALSE)),"", VLOOKUP($C155*10&amp;H$1,groupitems!$B:$D,3,FALSE))</f>
        <v/>
      </c>
      <c r="I155" t="str">
        <f>IF( ISNA(VLOOKUP($C155*10&amp;I$1,groupitems!$B:$D,3,FALSE)),"", VLOOKUP($C155*10&amp;I$1,groupitems!$B:$D,3,FALSE))</f>
        <v/>
      </c>
      <c r="J155" t="str">
        <f>IF( ISNA(VLOOKUP($C155*10&amp;J$1,groupitems!$B:$D,3,FALSE)),"", VLOOKUP($C155*10&amp;J$1,groupitems!$B:$D,3,FALSE))</f>
        <v/>
      </c>
      <c r="K155" t="str">
        <f>IF( ISNA(VLOOKUP($C155*10&amp;K$1,groupitems!$B:$D,3,FALSE)),"", VLOOKUP($C155*10&amp;K$1,groupitems!$B:$D,3,FALSE))</f>
        <v/>
      </c>
      <c r="L155" t="str">
        <f>IF( ISNA(VLOOKUP($C155*10&amp;L$1,groupitems!$B:$D,3,FALSE)),"", VLOOKUP($C155*10&amp;L$1,groupitems!$B:$D,3,FALSE))</f>
        <v/>
      </c>
      <c r="M155" t="str">
        <f>IF( ISNA(VLOOKUP($C155*10&amp;M$1,groupitems!$B:$D,3,FALSE)),"", VLOOKUP($C155*10&amp;M$1,groupitems!$B:$D,3,FALSE))</f>
        <v/>
      </c>
      <c r="N155" t="str">
        <f>IF( ISNA(VLOOKUP($C155*10&amp;N$1,groupitems!$B:$D,3,FALSE)),"", VLOOKUP($C155*10&amp;N$1,groupitems!$B:$D,3,FALSE))</f>
        <v/>
      </c>
      <c r="O155" t="str">
        <f>IF( ISNA(VLOOKUP($C155*10&amp;O$1,groupitems!$B:$D,3,FALSE)),"", VLOOKUP($C155*10&amp;O$1,groupitems!$B:$D,3,FALSE))</f>
        <v/>
      </c>
      <c r="P155" t="str">
        <f>IF( ISNA(VLOOKUP($C155*10&amp;P$1,groupitems!$B:$D,3,FALSE)),"", VLOOKUP($C155*10&amp;P$1,groupitems!$B:$D,3,FALSE))</f>
        <v/>
      </c>
      <c r="Q155" t="str">
        <f>IF( ISNA(VLOOKUP($C155*10&amp;Q$1,groupitems!$B:$D,3,FALSE)),"", VLOOKUP($C155*10&amp;Q$1,groupitems!$B:$D,3,FALSE))</f>
        <v/>
      </c>
      <c r="R155" t="str">
        <f>IF( ISNA(VLOOKUP($C155*10&amp;R$1,groupitems!$B:$D,3,FALSE)),"", VLOOKUP($C155*10&amp;R$1,groupitems!$B:$D,3,FALSE))</f>
        <v/>
      </c>
      <c r="S155" t="str">
        <f>IF( ISNA(VLOOKUP($C155*10&amp;S$1,groupitems!$B:$D,3,FALSE)),"", VLOOKUP($C155*10&amp;S$1,groupitems!$B:$D,3,FALSE))</f>
        <v/>
      </c>
      <c r="T155">
        <v>1</v>
      </c>
      <c r="U155">
        <f>groupAttr!C155</f>
        <v>1</v>
      </c>
      <c r="V155">
        <f t="shared" si="16"/>
        <v>1</v>
      </c>
      <c r="W155" t="str">
        <f>groupAttr!B155</f>
        <v>神甲铸魂</v>
      </c>
      <c r="X155" t="str">
        <f t="shared" si="12"/>
        <v>柳神九烈甲≮铸魂≯|涛澜禅衣≮铸魂≯|</v>
      </c>
      <c r="Y155" t="str">
        <f t="shared" si="13"/>
        <v>151/(柳神九烈甲≮铸魂≯,涛澜禅衣≮铸魂≯))</v>
      </c>
      <c r="Z155" t="str">
        <f t="shared" si="14"/>
        <v>柳神九烈甲≮铸魂≯|涛澜禅衣≮铸魂≯</v>
      </c>
      <c r="AA155" t="str">
        <f t="shared" si="15"/>
        <v>151/(柳神九烈甲≮铸魂≯,涛澜禅衣≮铸魂≯)</v>
      </c>
      <c r="AB155" t="str">
        <f xml:space="preserve"> CONCATENATE( " ",groupAttr!AS155,"|",groupAttr!AX155,"|",groupAttr!AV155,"|",groupAttr!BC155,"|",groupAttr!BB155,"|",groupAttr!BA155,"|",groupAttr!AW155,"|","0","|",groupAttr!AQ155,"|",groupAttr!AT155,"|",groupAttr!AU155,"|",groupAttr!BD155,"|",groupAttr!AY155,"|","0","|",groupAttr!BE155,"|",groupAttr!BJ155,"|",groupAttr!BF155,"|",groupAttr!BG155,"|",groupAttr!BH155,"|",groupAttr!BI155,"|",groupAttr!BK155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55" t="str">
        <f>groupAttr!D155&amp;"|" &amp;groupAttr!E155&amp;"|" &amp;groupAttr!H155&amp;"|" &amp;groupAttr!J155&amp;"|" &amp;groupAttr!L155&amp;"|" &amp;groupAttr!N155&amp;"|" &amp;groupAttr!P155&amp;"|" &amp;groupAttr!R155&amp;"|" &amp;groupAttr!S155&amp;"|" &amp;groupAttr!T155&amp;"|" &amp;groupAttr!U155&amp;"|" &amp;groupAttr!V155&amp;"|" &amp;groupAttr!F155&amp;"|" &amp;groupAttr!G155&amp;"|" &amp;groupAttr!I155&amp;"|" &amp;groupAttr!K155&amp;"|" &amp;groupAttr!M155&amp;"|" &amp;groupAttr!O155&amp;"|" &amp;groupAttr!Q155&amp;"|0|0|0|0|0|0|0|0|0|0|0|0|0|0|0|0|0|0|0|0|0"</f>
        <v>20|20|8|5|0|0|0|0|0|0|0|0|0|0|8|5|0|0|0|0|0|0|0|0|0|0|0|0|0|0|0|0|0|0|0|0|0|0|0|0</v>
      </c>
      <c r="AD155" t="str">
        <f>groupAttr!W155&amp;"|" &amp;groupAttr!X155&amp;"|" &amp;groupAttr!AA155&amp;"|" &amp;groupAttr!AC155&amp;"|" &amp;groupAttr!AE155&amp;"|" &amp;groupAttr!AG155&amp;"|" &amp;groupAttr!AI155&amp;"|" &amp;groupAttr!AK155&amp;"|" &amp;groupAttr!AL155&amp;"|" &amp;groupAttr!AM155&amp;"|" &amp;groupAttr!AN155&amp;"|" &amp;groupAttr!AO155&amp;"|" &amp;groupAttr!Y155&amp;"|" &amp;groupAttr!Z155&amp;"|" &amp;groupAttr!AB155&amp;"|" &amp;groupAttr!AD155&amp;"|" &amp;groupAttr!AF155&amp;"|" &amp;groupAttr!AH155&amp;"|" &amp;groupAttr!AJ155&amp;"|" &amp;(groupAttr!AP155 + 100)&amp;"|0|0|0|0|0|0|0|0|0|0|0|0|0|0|0|0|0|0|0|0|0"</f>
        <v>0|0|0|0|0|0|0|0|0|0|0|0|0|0|0|0|0|0|0|100|0|0|0|0|0|0|0|0|0|0|0|0|0|0|0|0|0|0|0|0|0</v>
      </c>
    </row>
    <row r="156" spans="1:30" x14ac:dyDescent="0.2">
      <c r="A156" t="str">
        <f t="shared" si="17"/>
        <v>155 1 神甲铸魂 东溟战袍≮铸魂≯|影藏玉衣≮铸魂≯  0|0|0|0|0|0|0|0|0|0|0|0|0|0|0|0|0|0|0|0|0|0|0|0|0|0|0|0|0|0|0|0|0|0|0|0|0|0|0|0 20|20|8|5|0|0|0|0|0|0|0|0|0|0|8|5|0|0|0|0|0|0|0|0|0|0|0|0|0|0|0|0|0|0|0|0|0|0|0|0 0|0|0|0|0|0|0|0|0|0|0|0|0|0|0|0|0|0|0|100|0|0|0|0|0|0|0|0|0|0|0|0|0|0|0|0|0|0|0|0|0</v>
      </c>
      <c r="B156">
        <v>155</v>
      </c>
      <c r="C156">
        <f>groupAttr!A156</f>
        <v>197</v>
      </c>
      <c r="D156" t="str">
        <f>IF( ISNA(VLOOKUP($C156*10&amp;D$1,groupitems!$B:$D,3,FALSE)),"", VLOOKUP($C156*10&amp;D$1,groupitems!$B:$D,3,FALSE))</f>
        <v>东溟战袍≮铸魂≯</v>
      </c>
      <c r="E156" t="str">
        <f>IF( ISNA(VLOOKUP($C156*10&amp;E$1,groupitems!$B:$D,3,FALSE)),"", VLOOKUP($C156*10&amp;E$1,groupitems!$B:$D,3,FALSE))</f>
        <v>影藏玉衣≮铸魂≯</v>
      </c>
      <c r="F156" t="str">
        <f>IF( ISNA(VLOOKUP($C156*10&amp;F$1,groupitems!$B:$D,3,FALSE)),"", VLOOKUP($C156*10&amp;F$1,groupitems!$B:$D,3,FALSE))</f>
        <v/>
      </c>
      <c r="G156" t="str">
        <f>IF( ISNA(VLOOKUP($C156*10&amp;G$1,groupitems!$B:$D,3,FALSE)),"", VLOOKUP($C156*10&amp;G$1,groupitems!$B:$D,3,FALSE))</f>
        <v/>
      </c>
      <c r="H156" t="str">
        <f>IF( ISNA(VLOOKUP($C156*10&amp;H$1,groupitems!$B:$D,3,FALSE)),"", VLOOKUP($C156*10&amp;H$1,groupitems!$B:$D,3,FALSE))</f>
        <v/>
      </c>
      <c r="I156" t="str">
        <f>IF( ISNA(VLOOKUP($C156*10&amp;I$1,groupitems!$B:$D,3,FALSE)),"", VLOOKUP($C156*10&amp;I$1,groupitems!$B:$D,3,FALSE))</f>
        <v/>
      </c>
      <c r="J156" t="str">
        <f>IF( ISNA(VLOOKUP($C156*10&amp;J$1,groupitems!$B:$D,3,FALSE)),"", VLOOKUP($C156*10&amp;J$1,groupitems!$B:$D,3,FALSE))</f>
        <v/>
      </c>
      <c r="K156" t="str">
        <f>IF( ISNA(VLOOKUP($C156*10&amp;K$1,groupitems!$B:$D,3,FALSE)),"", VLOOKUP($C156*10&amp;K$1,groupitems!$B:$D,3,FALSE))</f>
        <v/>
      </c>
      <c r="L156" t="str">
        <f>IF( ISNA(VLOOKUP($C156*10&amp;L$1,groupitems!$B:$D,3,FALSE)),"", VLOOKUP($C156*10&amp;L$1,groupitems!$B:$D,3,FALSE))</f>
        <v/>
      </c>
      <c r="M156" t="str">
        <f>IF( ISNA(VLOOKUP($C156*10&amp;M$1,groupitems!$B:$D,3,FALSE)),"", VLOOKUP($C156*10&amp;M$1,groupitems!$B:$D,3,FALSE))</f>
        <v/>
      </c>
      <c r="N156" t="str">
        <f>IF( ISNA(VLOOKUP($C156*10&amp;N$1,groupitems!$B:$D,3,FALSE)),"", VLOOKUP($C156*10&amp;N$1,groupitems!$B:$D,3,FALSE))</f>
        <v/>
      </c>
      <c r="O156" t="str">
        <f>IF( ISNA(VLOOKUP($C156*10&amp;O$1,groupitems!$B:$D,3,FALSE)),"", VLOOKUP($C156*10&amp;O$1,groupitems!$B:$D,3,FALSE))</f>
        <v/>
      </c>
      <c r="P156" t="str">
        <f>IF( ISNA(VLOOKUP($C156*10&amp;P$1,groupitems!$B:$D,3,FALSE)),"", VLOOKUP($C156*10&amp;P$1,groupitems!$B:$D,3,FALSE))</f>
        <v/>
      </c>
      <c r="Q156" t="str">
        <f>IF( ISNA(VLOOKUP($C156*10&amp;Q$1,groupitems!$B:$D,3,FALSE)),"", VLOOKUP($C156*10&amp;Q$1,groupitems!$B:$D,3,FALSE))</f>
        <v/>
      </c>
      <c r="R156" t="str">
        <f>IF( ISNA(VLOOKUP($C156*10&amp;R$1,groupitems!$B:$D,3,FALSE)),"", VLOOKUP($C156*10&amp;R$1,groupitems!$B:$D,3,FALSE))</f>
        <v/>
      </c>
      <c r="S156" t="str">
        <f>IF( ISNA(VLOOKUP($C156*10&amp;S$1,groupitems!$B:$D,3,FALSE)),"", VLOOKUP($C156*10&amp;S$1,groupitems!$B:$D,3,FALSE))</f>
        <v/>
      </c>
      <c r="T156">
        <v>1</v>
      </c>
      <c r="U156">
        <f>groupAttr!C156</f>
        <v>1</v>
      </c>
      <c r="V156">
        <f t="shared" si="16"/>
        <v>1</v>
      </c>
      <c r="W156" t="str">
        <f>groupAttr!B156</f>
        <v>神甲铸魂</v>
      </c>
      <c r="X156" t="str">
        <f t="shared" si="12"/>
        <v>东溟战袍≮铸魂≯|影藏玉衣≮铸魂≯|</v>
      </c>
      <c r="Y156" t="str">
        <f t="shared" si="13"/>
        <v>151/(东溟战袍≮铸魂≯,影藏玉衣≮铸魂≯))</v>
      </c>
      <c r="Z156" t="str">
        <f t="shared" si="14"/>
        <v>东溟战袍≮铸魂≯|影藏玉衣≮铸魂≯</v>
      </c>
      <c r="AA156" t="str">
        <f t="shared" si="15"/>
        <v>151/(东溟战袍≮铸魂≯,影藏玉衣≮铸魂≯)</v>
      </c>
      <c r="AB156" t="str">
        <f xml:space="preserve"> CONCATENATE( " ",groupAttr!AS156,"|",groupAttr!AX156,"|",groupAttr!AV156,"|",groupAttr!BC156,"|",groupAttr!BB156,"|",groupAttr!BA156,"|",groupAttr!AW156,"|","0","|",groupAttr!AQ156,"|",groupAttr!AT156,"|",groupAttr!AU156,"|",groupAttr!BD156,"|",groupAttr!AY156,"|","0","|",groupAttr!BE156,"|",groupAttr!BJ156,"|",groupAttr!BF156,"|",groupAttr!BG156,"|",groupAttr!BH156,"|",groupAttr!BI156,"|",groupAttr!BK156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56" t="str">
        <f>groupAttr!D156&amp;"|" &amp;groupAttr!E156&amp;"|" &amp;groupAttr!H156&amp;"|" &amp;groupAttr!J156&amp;"|" &amp;groupAttr!L156&amp;"|" &amp;groupAttr!N156&amp;"|" &amp;groupAttr!P156&amp;"|" &amp;groupAttr!R156&amp;"|" &amp;groupAttr!S156&amp;"|" &amp;groupAttr!T156&amp;"|" &amp;groupAttr!U156&amp;"|" &amp;groupAttr!V156&amp;"|" &amp;groupAttr!F156&amp;"|" &amp;groupAttr!G156&amp;"|" &amp;groupAttr!I156&amp;"|" &amp;groupAttr!K156&amp;"|" &amp;groupAttr!M156&amp;"|" &amp;groupAttr!O156&amp;"|" &amp;groupAttr!Q156&amp;"|0|0|0|0|0|0|0|0|0|0|0|0|0|0|0|0|0|0|0|0|0"</f>
        <v>20|20|8|5|0|0|0|0|0|0|0|0|0|0|8|5|0|0|0|0|0|0|0|0|0|0|0|0|0|0|0|0|0|0|0|0|0|0|0|0</v>
      </c>
      <c r="AD156" t="str">
        <f>groupAttr!W156&amp;"|" &amp;groupAttr!X156&amp;"|" &amp;groupAttr!AA156&amp;"|" &amp;groupAttr!AC156&amp;"|" &amp;groupAttr!AE156&amp;"|" &amp;groupAttr!AG156&amp;"|" &amp;groupAttr!AI156&amp;"|" &amp;groupAttr!AK156&amp;"|" &amp;groupAttr!AL156&amp;"|" &amp;groupAttr!AM156&amp;"|" &amp;groupAttr!AN156&amp;"|" &amp;groupAttr!AO156&amp;"|" &amp;groupAttr!Y156&amp;"|" &amp;groupAttr!Z156&amp;"|" &amp;groupAttr!AB156&amp;"|" &amp;groupAttr!AD156&amp;"|" &amp;groupAttr!AF156&amp;"|" &amp;groupAttr!AH156&amp;"|" &amp;groupAttr!AJ156&amp;"|" &amp;(groupAttr!AP156 + 100)&amp;"|0|0|0|0|0|0|0|0|0|0|0|0|0|0|0|0|0|0|0|0|0"</f>
        <v>0|0|0|0|0|0|0|0|0|0|0|0|0|0|0|0|0|0|0|100|0|0|0|0|0|0|0|0|0|0|0|0|0|0|0|0|0|0|0|0|0</v>
      </c>
    </row>
    <row r="157" spans="1:30" x14ac:dyDescent="0.2">
      <c r="A157" t="str">
        <f t="shared" si="17"/>
        <v>156 1 神甲铸魂 疏烟幽寂甲≮铸魂≯|剑舞秋月衣≮铸魂≯  0|0|0|0|0|0|0|0|0|0|0|0|0|0|0|0|0|0|0|0|0|0|0|0|0|0|0|0|0|0|0|0|0|0|0|0|0|0|0|0 20|20|8|5|0|0|0|0|0|0|0|0|0|0|8|5|0|0|0|0|0|0|0|0|0|0|0|0|0|0|0|0|0|0|0|0|0|0|0|0 0|0|0|0|0|0|0|0|0|0|0|0|0|0|0|0|0|0|0|100|0|0|0|0|0|0|0|0|0|0|0|0|0|0|0|0|0|0|0|0|0</v>
      </c>
      <c r="B157">
        <v>156</v>
      </c>
      <c r="C157">
        <f>groupAttr!A157</f>
        <v>198</v>
      </c>
      <c r="D157" t="str">
        <f>IF( ISNA(VLOOKUP($C157*10&amp;D$1,groupitems!$B:$D,3,FALSE)),"", VLOOKUP($C157*10&amp;D$1,groupitems!$B:$D,3,FALSE))</f>
        <v>疏烟幽寂甲≮铸魂≯</v>
      </c>
      <c r="E157" t="str">
        <f>IF( ISNA(VLOOKUP($C157*10&amp;E$1,groupitems!$B:$D,3,FALSE)),"", VLOOKUP($C157*10&amp;E$1,groupitems!$B:$D,3,FALSE))</f>
        <v>剑舞秋月衣≮铸魂≯</v>
      </c>
      <c r="F157" t="str">
        <f>IF( ISNA(VLOOKUP($C157*10&amp;F$1,groupitems!$B:$D,3,FALSE)),"", VLOOKUP($C157*10&amp;F$1,groupitems!$B:$D,3,FALSE))</f>
        <v/>
      </c>
      <c r="G157" t="str">
        <f>IF( ISNA(VLOOKUP($C157*10&amp;G$1,groupitems!$B:$D,3,FALSE)),"", VLOOKUP($C157*10&amp;G$1,groupitems!$B:$D,3,FALSE))</f>
        <v/>
      </c>
      <c r="H157" t="str">
        <f>IF( ISNA(VLOOKUP($C157*10&amp;H$1,groupitems!$B:$D,3,FALSE)),"", VLOOKUP($C157*10&amp;H$1,groupitems!$B:$D,3,FALSE))</f>
        <v/>
      </c>
      <c r="I157" t="str">
        <f>IF( ISNA(VLOOKUP($C157*10&amp;I$1,groupitems!$B:$D,3,FALSE)),"", VLOOKUP($C157*10&amp;I$1,groupitems!$B:$D,3,FALSE))</f>
        <v/>
      </c>
      <c r="J157" t="str">
        <f>IF( ISNA(VLOOKUP($C157*10&amp;J$1,groupitems!$B:$D,3,FALSE)),"", VLOOKUP($C157*10&amp;J$1,groupitems!$B:$D,3,FALSE))</f>
        <v/>
      </c>
      <c r="K157" t="str">
        <f>IF( ISNA(VLOOKUP($C157*10&amp;K$1,groupitems!$B:$D,3,FALSE)),"", VLOOKUP($C157*10&amp;K$1,groupitems!$B:$D,3,FALSE))</f>
        <v/>
      </c>
      <c r="L157" t="str">
        <f>IF( ISNA(VLOOKUP($C157*10&amp;L$1,groupitems!$B:$D,3,FALSE)),"", VLOOKUP($C157*10&amp;L$1,groupitems!$B:$D,3,FALSE))</f>
        <v/>
      </c>
      <c r="M157" t="str">
        <f>IF( ISNA(VLOOKUP($C157*10&amp;M$1,groupitems!$B:$D,3,FALSE)),"", VLOOKUP($C157*10&amp;M$1,groupitems!$B:$D,3,FALSE))</f>
        <v/>
      </c>
      <c r="N157" t="str">
        <f>IF( ISNA(VLOOKUP($C157*10&amp;N$1,groupitems!$B:$D,3,FALSE)),"", VLOOKUP($C157*10&amp;N$1,groupitems!$B:$D,3,FALSE))</f>
        <v/>
      </c>
      <c r="O157" t="str">
        <f>IF( ISNA(VLOOKUP($C157*10&amp;O$1,groupitems!$B:$D,3,FALSE)),"", VLOOKUP($C157*10&amp;O$1,groupitems!$B:$D,3,FALSE))</f>
        <v/>
      </c>
      <c r="P157" t="str">
        <f>IF( ISNA(VLOOKUP($C157*10&amp;P$1,groupitems!$B:$D,3,FALSE)),"", VLOOKUP($C157*10&amp;P$1,groupitems!$B:$D,3,FALSE))</f>
        <v/>
      </c>
      <c r="Q157" t="str">
        <f>IF( ISNA(VLOOKUP($C157*10&amp;Q$1,groupitems!$B:$D,3,FALSE)),"", VLOOKUP($C157*10&amp;Q$1,groupitems!$B:$D,3,FALSE))</f>
        <v/>
      </c>
      <c r="R157" t="str">
        <f>IF( ISNA(VLOOKUP($C157*10&amp;R$1,groupitems!$B:$D,3,FALSE)),"", VLOOKUP($C157*10&amp;R$1,groupitems!$B:$D,3,FALSE))</f>
        <v/>
      </c>
      <c r="S157" t="str">
        <f>IF( ISNA(VLOOKUP($C157*10&amp;S$1,groupitems!$B:$D,3,FALSE)),"", VLOOKUP($C157*10&amp;S$1,groupitems!$B:$D,3,FALSE))</f>
        <v/>
      </c>
      <c r="T157">
        <v>1</v>
      </c>
      <c r="U157">
        <f>groupAttr!C157</f>
        <v>1</v>
      </c>
      <c r="V157">
        <f t="shared" si="16"/>
        <v>1</v>
      </c>
      <c r="W157" t="str">
        <f>groupAttr!B157</f>
        <v>神甲铸魂</v>
      </c>
      <c r="X157" t="str">
        <f t="shared" si="12"/>
        <v>疏烟幽寂甲≮铸魂≯|剑舞秋月衣≮铸魂≯|</v>
      </c>
      <c r="Y157" t="str">
        <f t="shared" si="13"/>
        <v>151/(疏烟幽寂甲≮铸魂≯,剑舞秋月衣≮铸魂≯))</v>
      </c>
      <c r="Z157" t="str">
        <f t="shared" si="14"/>
        <v>疏烟幽寂甲≮铸魂≯|剑舞秋月衣≮铸魂≯</v>
      </c>
      <c r="AA157" t="str">
        <f t="shared" si="15"/>
        <v>151/(疏烟幽寂甲≮铸魂≯,剑舞秋月衣≮铸魂≯)</v>
      </c>
      <c r="AB157" t="str">
        <f xml:space="preserve"> CONCATENATE( " ",groupAttr!AS157,"|",groupAttr!AX157,"|",groupAttr!AV157,"|",groupAttr!BC157,"|",groupAttr!BB157,"|",groupAttr!BA157,"|",groupAttr!AW157,"|","0","|",groupAttr!AQ157,"|",groupAttr!AT157,"|",groupAttr!AU157,"|",groupAttr!BD157,"|",groupAttr!AY157,"|","0","|",groupAttr!BE157,"|",groupAttr!BJ157,"|",groupAttr!BF157,"|",groupAttr!BG157,"|",groupAttr!BH157,"|",groupAttr!BI157,"|",groupAttr!BK157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57" t="str">
        <f>groupAttr!D157&amp;"|" &amp;groupAttr!E157&amp;"|" &amp;groupAttr!H157&amp;"|" &amp;groupAttr!J157&amp;"|" &amp;groupAttr!L157&amp;"|" &amp;groupAttr!N157&amp;"|" &amp;groupAttr!P157&amp;"|" &amp;groupAttr!R157&amp;"|" &amp;groupAttr!S157&amp;"|" &amp;groupAttr!T157&amp;"|" &amp;groupAttr!U157&amp;"|" &amp;groupAttr!V157&amp;"|" &amp;groupAttr!F157&amp;"|" &amp;groupAttr!G157&amp;"|" &amp;groupAttr!I157&amp;"|" &amp;groupAttr!K157&amp;"|" &amp;groupAttr!M157&amp;"|" &amp;groupAttr!O157&amp;"|" &amp;groupAttr!Q157&amp;"|0|0|0|0|0|0|0|0|0|0|0|0|0|0|0|0|0|0|0|0|0"</f>
        <v>20|20|8|5|0|0|0|0|0|0|0|0|0|0|8|5|0|0|0|0|0|0|0|0|0|0|0|0|0|0|0|0|0|0|0|0|0|0|0|0</v>
      </c>
      <c r="AD157" t="str">
        <f>groupAttr!W157&amp;"|" &amp;groupAttr!X157&amp;"|" &amp;groupAttr!AA157&amp;"|" &amp;groupAttr!AC157&amp;"|" &amp;groupAttr!AE157&amp;"|" &amp;groupAttr!AG157&amp;"|" &amp;groupAttr!AI157&amp;"|" &amp;groupAttr!AK157&amp;"|" &amp;groupAttr!AL157&amp;"|" &amp;groupAttr!AM157&amp;"|" &amp;groupAttr!AN157&amp;"|" &amp;groupAttr!AO157&amp;"|" &amp;groupAttr!Y157&amp;"|" &amp;groupAttr!Z157&amp;"|" &amp;groupAttr!AB157&amp;"|" &amp;groupAttr!AD157&amp;"|" &amp;groupAttr!AF157&amp;"|" &amp;groupAttr!AH157&amp;"|" &amp;groupAttr!AJ157&amp;"|" &amp;(groupAttr!AP157 + 100)&amp;"|0|0|0|0|0|0|0|0|0|0|0|0|0|0|0|0|0|0|0|0|0"</f>
        <v>0|0|0|0|0|0|0|0|0|0|0|0|0|0|0|0|0|0|0|100|0|0|0|0|0|0|0|0|0|0|0|0|0|0|0|0|0|0|0|0|0</v>
      </c>
    </row>
    <row r="158" spans="1:30" x14ac:dyDescent="0.2">
      <c r="A158" t="str">
        <f t="shared" si="17"/>
        <v>157 1 神甲铸魂 堕天甲≮铸魂≯|沓飒舞≮铸魂≯  0|0|0|0|0|0|0|0|0|0|0|0|0|0|0|0|0|0|0|0|0|0|0|0|0|0|0|0|0|0|0|0|0|0|0|0|0|0|0|0 20|20|8|5|0|0|0|0|0|0|0|0|0|0|8|5|0|0|0|0|0|0|0|0|0|0|0|0|0|0|0|0|0|0|0|0|0|0|0|0 0|0|0|0|0|0|0|0|0|0|0|0|0|0|0|0|0|0|0|100|0|0|0|0|0|0|0|0|0|0|0|0|0|0|0|0|0|0|0|0|0</v>
      </c>
      <c r="B158">
        <v>157</v>
      </c>
      <c r="C158">
        <f>groupAttr!A158</f>
        <v>199</v>
      </c>
      <c r="D158" t="str">
        <f>IF( ISNA(VLOOKUP($C158*10&amp;D$1,groupitems!$B:$D,3,FALSE)),"", VLOOKUP($C158*10&amp;D$1,groupitems!$B:$D,3,FALSE))</f>
        <v>堕天甲≮铸魂≯</v>
      </c>
      <c r="E158" t="str">
        <f>IF( ISNA(VLOOKUP($C158*10&amp;E$1,groupitems!$B:$D,3,FALSE)),"", VLOOKUP($C158*10&amp;E$1,groupitems!$B:$D,3,FALSE))</f>
        <v>沓飒舞≮铸魂≯</v>
      </c>
      <c r="F158" t="str">
        <f>IF( ISNA(VLOOKUP($C158*10&amp;F$1,groupitems!$B:$D,3,FALSE)),"", VLOOKUP($C158*10&amp;F$1,groupitems!$B:$D,3,FALSE))</f>
        <v/>
      </c>
      <c r="G158" t="str">
        <f>IF( ISNA(VLOOKUP($C158*10&amp;G$1,groupitems!$B:$D,3,FALSE)),"", VLOOKUP($C158*10&amp;G$1,groupitems!$B:$D,3,FALSE))</f>
        <v/>
      </c>
      <c r="H158" t="str">
        <f>IF( ISNA(VLOOKUP($C158*10&amp;H$1,groupitems!$B:$D,3,FALSE)),"", VLOOKUP($C158*10&amp;H$1,groupitems!$B:$D,3,FALSE))</f>
        <v/>
      </c>
      <c r="I158" t="str">
        <f>IF( ISNA(VLOOKUP($C158*10&amp;I$1,groupitems!$B:$D,3,FALSE)),"", VLOOKUP($C158*10&amp;I$1,groupitems!$B:$D,3,FALSE))</f>
        <v/>
      </c>
      <c r="J158" t="str">
        <f>IF( ISNA(VLOOKUP($C158*10&amp;J$1,groupitems!$B:$D,3,FALSE)),"", VLOOKUP($C158*10&amp;J$1,groupitems!$B:$D,3,FALSE))</f>
        <v/>
      </c>
      <c r="K158" t="str">
        <f>IF( ISNA(VLOOKUP($C158*10&amp;K$1,groupitems!$B:$D,3,FALSE)),"", VLOOKUP($C158*10&amp;K$1,groupitems!$B:$D,3,FALSE))</f>
        <v/>
      </c>
      <c r="L158" t="str">
        <f>IF( ISNA(VLOOKUP($C158*10&amp;L$1,groupitems!$B:$D,3,FALSE)),"", VLOOKUP($C158*10&amp;L$1,groupitems!$B:$D,3,FALSE))</f>
        <v/>
      </c>
      <c r="M158" t="str">
        <f>IF( ISNA(VLOOKUP($C158*10&amp;M$1,groupitems!$B:$D,3,FALSE)),"", VLOOKUP($C158*10&amp;M$1,groupitems!$B:$D,3,FALSE))</f>
        <v/>
      </c>
      <c r="N158" t="str">
        <f>IF( ISNA(VLOOKUP($C158*10&amp;N$1,groupitems!$B:$D,3,FALSE)),"", VLOOKUP($C158*10&amp;N$1,groupitems!$B:$D,3,FALSE))</f>
        <v/>
      </c>
      <c r="O158" t="str">
        <f>IF( ISNA(VLOOKUP($C158*10&amp;O$1,groupitems!$B:$D,3,FALSE)),"", VLOOKUP($C158*10&amp;O$1,groupitems!$B:$D,3,FALSE))</f>
        <v/>
      </c>
      <c r="P158" t="str">
        <f>IF( ISNA(VLOOKUP($C158*10&amp;P$1,groupitems!$B:$D,3,FALSE)),"", VLOOKUP($C158*10&amp;P$1,groupitems!$B:$D,3,FALSE))</f>
        <v/>
      </c>
      <c r="Q158" t="str">
        <f>IF( ISNA(VLOOKUP($C158*10&amp;Q$1,groupitems!$B:$D,3,FALSE)),"", VLOOKUP($C158*10&amp;Q$1,groupitems!$B:$D,3,FALSE))</f>
        <v/>
      </c>
      <c r="R158" t="str">
        <f>IF( ISNA(VLOOKUP($C158*10&amp;R$1,groupitems!$B:$D,3,FALSE)),"", VLOOKUP($C158*10&amp;R$1,groupitems!$B:$D,3,FALSE))</f>
        <v/>
      </c>
      <c r="S158" t="str">
        <f>IF( ISNA(VLOOKUP($C158*10&amp;S$1,groupitems!$B:$D,3,FALSE)),"", VLOOKUP($C158*10&amp;S$1,groupitems!$B:$D,3,FALSE))</f>
        <v/>
      </c>
      <c r="T158">
        <v>1</v>
      </c>
      <c r="U158">
        <f>groupAttr!C158</f>
        <v>1</v>
      </c>
      <c r="V158">
        <f t="shared" si="16"/>
        <v>1</v>
      </c>
      <c r="W158" t="str">
        <f>groupAttr!B158</f>
        <v>神甲铸魂</v>
      </c>
      <c r="X158" t="str">
        <f t="shared" si="12"/>
        <v>堕天甲≮铸魂≯|沓飒舞≮铸魂≯|</v>
      </c>
      <c r="Y158" t="str">
        <f t="shared" si="13"/>
        <v>151/(堕天甲≮铸魂≯,沓飒舞≮铸魂≯))</v>
      </c>
      <c r="Z158" t="str">
        <f t="shared" si="14"/>
        <v>堕天甲≮铸魂≯|沓飒舞≮铸魂≯</v>
      </c>
      <c r="AA158" t="str">
        <f t="shared" si="15"/>
        <v>151/(堕天甲≮铸魂≯,沓飒舞≮铸魂≯)</v>
      </c>
      <c r="AB158" t="str">
        <f xml:space="preserve"> CONCATENATE( " ",groupAttr!AS158,"|",groupAttr!AX158,"|",groupAttr!AV158,"|",groupAttr!BC158,"|",groupAttr!BB158,"|",groupAttr!BA158,"|",groupAttr!AW158,"|","0","|",groupAttr!AQ158,"|",groupAttr!AT158,"|",groupAttr!AU158,"|",groupAttr!BD158,"|",groupAttr!AY158,"|","0","|",groupAttr!BE158,"|",groupAttr!BJ158,"|",groupAttr!BF158,"|",groupAttr!BG158,"|",groupAttr!BH158,"|",groupAttr!BI158,"|",groupAttr!BK158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58" t="str">
        <f>groupAttr!D158&amp;"|" &amp;groupAttr!E158&amp;"|" &amp;groupAttr!H158&amp;"|" &amp;groupAttr!J158&amp;"|" &amp;groupAttr!L158&amp;"|" &amp;groupAttr!N158&amp;"|" &amp;groupAttr!P158&amp;"|" &amp;groupAttr!R158&amp;"|" &amp;groupAttr!S158&amp;"|" &amp;groupAttr!T158&amp;"|" &amp;groupAttr!U158&amp;"|" &amp;groupAttr!V158&amp;"|" &amp;groupAttr!F158&amp;"|" &amp;groupAttr!G158&amp;"|" &amp;groupAttr!I158&amp;"|" &amp;groupAttr!K158&amp;"|" &amp;groupAttr!M158&amp;"|" &amp;groupAttr!O158&amp;"|" &amp;groupAttr!Q158&amp;"|0|0|0|0|0|0|0|0|0|0|0|0|0|0|0|0|0|0|0|0|0"</f>
        <v>20|20|8|5|0|0|0|0|0|0|0|0|0|0|8|5|0|0|0|0|0|0|0|0|0|0|0|0|0|0|0|0|0|0|0|0|0|0|0|0</v>
      </c>
      <c r="AD158" t="str">
        <f>groupAttr!W158&amp;"|" &amp;groupAttr!X158&amp;"|" &amp;groupAttr!AA158&amp;"|" &amp;groupAttr!AC158&amp;"|" &amp;groupAttr!AE158&amp;"|" &amp;groupAttr!AG158&amp;"|" &amp;groupAttr!AI158&amp;"|" &amp;groupAttr!AK158&amp;"|" &amp;groupAttr!AL158&amp;"|" &amp;groupAttr!AM158&amp;"|" &amp;groupAttr!AN158&amp;"|" &amp;groupAttr!AO158&amp;"|" &amp;groupAttr!Y158&amp;"|" &amp;groupAttr!Z158&amp;"|" &amp;groupAttr!AB158&amp;"|" &amp;groupAttr!AD158&amp;"|" &amp;groupAttr!AF158&amp;"|" &amp;groupAttr!AH158&amp;"|" &amp;groupAttr!AJ158&amp;"|" &amp;(groupAttr!AP158 + 100)&amp;"|0|0|0|0|0|0|0|0|0|0|0|0|0|0|0|0|0|0|0|0|0"</f>
        <v>0|0|0|0|0|0|0|0|0|0|0|0|0|0|0|0|0|0|0|100|0|0|0|0|0|0|0|0|0|0|0|0|0|0|0|0|0|0|0|0|0</v>
      </c>
    </row>
    <row r="159" spans="1:30" x14ac:dyDescent="0.2">
      <c r="A159" t="str">
        <f t="shared" si="17"/>
        <v>158 1 神甲铸魂 鎏霜月魄甲≮铸魂≯|离殃裳≮铸魂≯  0|0|0|0|0|0|0|0|0|0|0|0|0|0|0|0|0|0|0|0|0|0|0|0|0|0|0|0|0|0|0|0|0|0|0|0|0|0|0|0 20|20|8|5|0|0|0|0|0|0|0|0|0|0|8|5|0|0|0|0|0|0|0|0|0|0|0|0|0|0|0|0|0|0|0|0|0|0|0|0 0|0|0|0|0|0|0|0|0|0|0|0|0|0|0|0|0|0|0|100|0|0|0|0|0|0|0|0|0|0|0|0|0|0|0|0|0|0|0|0|0</v>
      </c>
      <c r="B159">
        <v>158</v>
      </c>
      <c r="C159">
        <f>groupAttr!A159</f>
        <v>200</v>
      </c>
      <c r="D159" t="str">
        <f>IF( ISNA(VLOOKUP($C159*10&amp;D$1,groupitems!$B:$D,3,FALSE)),"", VLOOKUP($C159*10&amp;D$1,groupitems!$B:$D,3,FALSE))</f>
        <v>鎏霜月魄甲≮铸魂≯</v>
      </c>
      <c r="E159" t="str">
        <f>IF( ISNA(VLOOKUP($C159*10&amp;E$1,groupitems!$B:$D,3,FALSE)),"", VLOOKUP($C159*10&amp;E$1,groupitems!$B:$D,3,FALSE))</f>
        <v>离殃裳≮铸魂≯</v>
      </c>
      <c r="F159" t="str">
        <f>IF( ISNA(VLOOKUP($C159*10&amp;F$1,groupitems!$B:$D,3,FALSE)),"", VLOOKUP($C159*10&amp;F$1,groupitems!$B:$D,3,FALSE))</f>
        <v/>
      </c>
      <c r="G159" t="str">
        <f>IF( ISNA(VLOOKUP($C159*10&amp;G$1,groupitems!$B:$D,3,FALSE)),"", VLOOKUP($C159*10&amp;G$1,groupitems!$B:$D,3,FALSE))</f>
        <v/>
      </c>
      <c r="H159" t="str">
        <f>IF( ISNA(VLOOKUP($C159*10&amp;H$1,groupitems!$B:$D,3,FALSE)),"", VLOOKUP($C159*10&amp;H$1,groupitems!$B:$D,3,FALSE))</f>
        <v/>
      </c>
      <c r="I159" t="str">
        <f>IF( ISNA(VLOOKUP($C159*10&amp;I$1,groupitems!$B:$D,3,FALSE)),"", VLOOKUP($C159*10&amp;I$1,groupitems!$B:$D,3,FALSE))</f>
        <v/>
      </c>
      <c r="J159" t="str">
        <f>IF( ISNA(VLOOKUP($C159*10&amp;J$1,groupitems!$B:$D,3,FALSE)),"", VLOOKUP($C159*10&amp;J$1,groupitems!$B:$D,3,FALSE))</f>
        <v/>
      </c>
      <c r="K159" t="str">
        <f>IF( ISNA(VLOOKUP($C159*10&amp;K$1,groupitems!$B:$D,3,FALSE)),"", VLOOKUP($C159*10&amp;K$1,groupitems!$B:$D,3,FALSE))</f>
        <v/>
      </c>
      <c r="L159" t="str">
        <f>IF( ISNA(VLOOKUP($C159*10&amp;L$1,groupitems!$B:$D,3,FALSE)),"", VLOOKUP($C159*10&amp;L$1,groupitems!$B:$D,3,FALSE))</f>
        <v/>
      </c>
      <c r="M159" t="str">
        <f>IF( ISNA(VLOOKUP($C159*10&amp;M$1,groupitems!$B:$D,3,FALSE)),"", VLOOKUP($C159*10&amp;M$1,groupitems!$B:$D,3,FALSE))</f>
        <v/>
      </c>
      <c r="N159" t="str">
        <f>IF( ISNA(VLOOKUP($C159*10&amp;N$1,groupitems!$B:$D,3,FALSE)),"", VLOOKUP($C159*10&amp;N$1,groupitems!$B:$D,3,FALSE))</f>
        <v/>
      </c>
      <c r="O159" t="str">
        <f>IF( ISNA(VLOOKUP($C159*10&amp;O$1,groupitems!$B:$D,3,FALSE)),"", VLOOKUP($C159*10&amp;O$1,groupitems!$B:$D,3,FALSE))</f>
        <v/>
      </c>
      <c r="P159" t="str">
        <f>IF( ISNA(VLOOKUP($C159*10&amp;P$1,groupitems!$B:$D,3,FALSE)),"", VLOOKUP($C159*10&amp;P$1,groupitems!$B:$D,3,FALSE))</f>
        <v/>
      </c>
      <c r="Q159" t="str">
        <f>IF( ISNA(VLOOKUP($C159*10&amp;Q$1,groupitems!$B:$D,3,FALSE)),"", VLOOKUP($C159*10&amp;Q$1,groupitems!$B:$D,3,FALSE))</f>
        <v/>
      </c>
      <c r="R159" t="str">
        <f>IF( ISNA(VLOOKUP($C159*10&amp;R$1,groupitems!$B:$D,3,FALSE)),"", VLOOKUP($C159*10&amp;R$1,groupitems!$B:$D,3,FALSE))</f>
        <v/>
      </c>
      <c r="S159" t="str">
        <f>IF( ISNA(VLOOKUP($C159*10&amp;S$1,groupitems!$B:$D,3,FALSE)),"", VLOOKUP($C159*10&amp;S$1,groupitems!$B:$D,3,FALSE))</f>
        <v/>
      </c>
      <c r="T159">
        <v>1</v>
      </c>
      <c r="U159">
        <f>groupAttr!C159</f>
        <v>1</v>
      </c>
      <c r="V159">
        <f t="shared" si="16"/>
        <v>1</v>
      </c>
      <c r="W159" t="str">
        <f>groupAttr!B159</f>
        <v>神甲铸魂</v>
      </c>
      <c r="X159" t="str">
        <f t="shared" si="12"/>
        <v>鎏霜月魄甲≮铸魂≯|离殃裳≮铸魂≯|</v>
      </c>
      <c r="Y159" t="str">
        <f t="shared" si="13"/>
        <v>151/(鎏霜月魄甲≮铸魂≯,离殃裳≮铸魂≯))</v>
      </c>
      <c r="Z159" t="str">
        <f t="shared" si="14"/>
        <v>鎏霜月魄甲≮铸魂≯|离殃裳≮铸魂≯</v>
      </c>
      <c r="AA159" t="str">
        <f t="shared" si="15"/>
        <v>151/(鎏霜月魄甲≮铸魂≯,离殃裳≮铸魂≯)</v>
      </c>
      <c r="AB159" t="str">
        <f xml:space="preserve"> CONCATENATE( " ",groupAttr!AS159,"|",groupAttr!AX159,"|",groupAttr!AV159,"|",groupAttr!BC159,"|",groupAttr!BB159,"|",groupAttr!BA159,"|",groupAttr!AW159,"|","0","|",groupAttr!AQ159,"|",groupAttr!AT159,"|",groupAttr!AU159,"|",groupAttr!BD159,"|",groupAttr!AY159,"|","0","|",groupAttr!BE159,"|",groupAttr!BJ159,"|",groupAttr!BF159,"|",groupAttr!BG159,"|",groupAttr!BH159,"|",groupAttr!BI159,"|",groupAttr!BK159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59" t="str">
        <f>groupAttr!D159&amp;"|" &amp;groupAttr!E159&amp;"|" &amp;groupAttr!H159&amp;"|" &amp;groupAttr!J159&amp;"|" &amp;groupAttr!L159&amp;"|" &amp;groupAttr!N159&amp;"|" &amp;groupAttr!P159&amp;"|" &amp;groupAttr!R159&amp;"|" &amp;groupAttr!S159&amp;"|" &amp;groupAttr!T159&amp;"|" &amp;groupAttr!U159&amp;"|" &amp;groupAttr!V159&amp;"|" &amp;groupAttr!F159&amp;"|" &amp;groupAttr!G159&amp;"|" &amp;groupAttr!I159&amp;"|" &amp;groupAttr!K159&amp;"|" &amp;groupAttr!M159&amp;"|" &amp;groupAttr!O159&amp;"|" &amp;groupAttr!Q159&amp;"|0|0|0|0|0|0|0|0|0|0|0|0|0|0|0|0|0|0|0|0|0"</f>
        <v>20|20|8|5|0|0|0|0|0|0|0|0|0|0|8|5|0|0|0|0|0|0|0|0|0|0|0|0|0|0|0|0|0|0|0|0|0|0|0|0</v>
      </c>
      <c r="AD159" t="str">
        <f>groupAttr!W159&amp;"|" &amp;groupAttr!X159&amp;"|" &amp;groupAttr!AA159&amp;"|" &amp;groupAttr!AC159&amp;"|" &amp;groupAttr!AE159&amp;"|" &amp;groupAttr!AG159&amp;"|" &amp;groupAttr!AI159&amp;"|" &amp;groupAttr!AK159&amp;"|" &amp;groupAttr!AL159&amp;"|" &amp;groupAttr!AM159&amp;"|" &amp;groupAttr!AN159&amp;"|" &amp;groupAttr!AO159&amp;"|" &amp;groupAttr!Y159&amp;"|" &amp;groupAttr!Z159&amp;"|" &amp;groupAttr!AB159&amp;"|" &amp;groupAttr!AD159&amp;"|" &amp;groupAttr!AF159&amp;"|" &amp;groupAttr!AH159&amp;"|" &amp;groupAttr!AJ159&amp;"|" &amp;(groupAttr!AP159 + 100)&amp;"|0|0|0|0|0|0|0|0|0|0|0|0|0|0|0|0|0|0|0|0|0"</f>
        <v>0|0|0|0|0|0|0|0|0|0|0|0|0|0|0|0|0|0|0|100|0|0|0|0|0|0|0|0|0|0|0|0|0|0|0|0|0|0|0|0|0</v>
      </c>
    </row>
    <row r="160" spans="1:30" x14ac:dyDescent="0.2">
      <c r="A160" t="str">
        <f t="shared" si="17"/>
        <v>159 1 神甲铸魂 乞伏炽盘甲≮铸魂≯|殷璀芜音≮铸魂≯  0|0|0|0|0|0|0|0|0|0|0|0|0|0|0|0|0|0|0|0|0|0|0|0|0|0|0|0|0|0|0|0|0|0|0|0|0|0|0|0 20|20|8|5|0|0|0|0|0|0|0|0|0|0|8|5|0|0|0|0|0|0|0|0|0|0|0|0|0|0|0|0|0|0|0|0|0|0|0|0 0|0|0|0|0|0|0|0|0|0|0|0|0|0|0|0|0|0|0|100|0|0|0|0|0|0|0|0|0|0|0|0|0|0|0|0|0|0|0|0|0</v>
      </c>
      <c r="B160">
        <v>159</v>
      </c>
      <c r="C160">
        <f>groupAttr!A160</f>
        <v>201</v>
      </c>
      <c r="D160" t="str">
        <f>IF( ISNA(VLOOKUP($C160*10&amp;D$1,groupitems!$B:$D,3,FALSE)),"", VLOOKUP($C160*10&amp;D$1,groupitems!$B:$D,3,FALSE))</f>
        <v>乞伏炽盘甲≮铸魂≯</v>
      </c>
      <c r="E160" t="str">
        <f>IF( ISNA(VLOOKUP($C160*10&amp;E$1,groupitems!$B:$D,3,FALSE)),"", VLOOKUP($C160*10&amp;E$1,groupitems!$B:$D,3,FALSE))</f>
        <v>殷璀芜音≮铸魂≯</v>
      </c>
      <c r="F160" t="str">
        <f>IF( ISNA(VLOOKUP($C160*10&amp;F$1,groupitems!$B:$D,3,FALSE)),"", VLOOKUP($C160*10&amp;F$1,groupitems!$B:$D,3,FALSE))</f>
        <v/>
      </c>
      <c r="G160" t="str">
        <f>IF( ISNA(VLOOKUP($C160*10&amp;G$1,groupitems!$B:$D,3,FALSE)),"", VLOOKUP($C160*10&amp;G$1,groupitems!$B:$D,3,FALSE))</f>
        <v/>
      </c>
      <c r="H160" t="str">
        <f>IF( ISNA(VLOOKUP($C160*10&amp;H$1,groupitems!$B:$D,3,FALSE)),"", VLOOKUP($C160*10&amp;H$1,groupitems!$B:$D,3,FALSE))</f>
        <v/>
      </c>
      <c r="I160" t="str">
        <f>IF( ISNA(VLOOKUP($C160*10&amp;I$1,groupitems!$B:$D,3,FALSE)),"", VLOOKUP($C160*10&amp;I$1,groupitems!$B:$D,3,FALSE))</f>
        <v/>
      </c>
      <c r="J160" t="str">
        <f>IF( ISNA(VLOOKUP($C160*10&amp;J$1,groupitems!$B:$D,3,FALSE)),"", VLOOKUP($C160*10&amp;J$1,groupitems!$B:$D,3,FALSE))</f>
        <v/>
      </c>
      <c r="K160" t="str">
        <f>IF( ISNA(VLOOKUP($C160*10&amp;K$1,groupitems!$B:$D,3,FALSE)),"", VLOOKUP($C160*10&amp;K$1,groupitems!$B:$D,3,FALSE))</f>
        <v/>
      </c>
      <c r="L160" t="str">
        <f>IF( ISNA(VLOOKUP($C160*10&amp;L$1,groupitems!$B:$D,3,FALSE)),"", VLOOKUP($C160*10&amp;L$1,groupitems!$B:$D,3,FALSE))</f>
        <v/>
      </c>
      <c r="M160" t="str">
        <f>IF( ISNA(VLOOKUP($C160*10&amp;M$1,groupitems!$B:$D,3,FALSE)),"", VLOOKUP($C160*10&amp;M$1,groupitems!$B:$D,3,FALSE))</f>
        <v/>
      </c>
      <c r="N160" t="str">
        <f>IF( ISNA(VLOOKUP($C160*10&amp;N$1,groupitems!$B:$D,3,FALSE)),"", VLOOKUP($C160*10&amp;N$1,groupitems!$B:$D,3,FALSE))</f>
        <v/>
      </c>
      <c r="O160" t="str">
        <f>IF( ISNA(VLOOKUP($C160*10&amp;O$1,groupitems!$B:$D,3,FALSE)),"", VLOOKUP($C160*10&amp;O$1,groupitems!$B:$D,3,FALSE))</f>
        <v/>
      </c>
      <c r="P160" t="str">
        <f>IF( ISNA(VLOOKUP($C160*10&amp;P$1,groupitems!$B:$D,3,FALSE)),"", VLOOKUP($C160*10&amp;P$1,groupitems!$B:$D,3,FALSE))</f>
        <v/>
      </c>
      <c r="Q160" t="str">
        <f>IF( ISNA(VLOOKUP($C160*10&amp;Q$1,groupitems!$B:$D,3,FALSE)),"", VLOOKUP($C160*10&amp;Q$1,groupitems!$B:$D,3,FALSE))</f>
        <v/>
      </c>
      <c r="R160" t="str">
        <f>IF( ISNA(VLOOKUP($C160*10&amp;R$1,groupitems!$B:$D,3,FALSE)),"", VLOOKUP($C160*10&amp;R$1,groupitems!$B:$D,3,FALSE))</f>
        <v/>
      </c>
      <c r="S160" t="str">
        <f>IF( ISNA(VLOOKUP($C160*10&amp;S$1,groupitems!$B:$D,3,FALSE)),"", VLOOKUP($C160*10&amp;S$1,groupitems!$B:$D,3,FALSE))</f>
        <v/>
      </c>
      <c r="T160">
        <v>1</v>
      </c>
      <c r="U160">
        <f>groupAttr!C160</f>
        <v>1</v>
      </c>
      <c r="V160">
        <f t="shared" si="16"/>
        <v>1</v>
      </c>
      <c r="W160" t="str">
        <f>groupAttr!B160</f>
        <v>神甲铸魂</v>
      </c>
      <c r="X160" t="str">
        <f t="shared" si="12"/>
        <v>乞伏炽盘甲≮铸魂≯|殷璀芜音≮铸魂≯|</v>
      </c>
      <c r="Y160" t="str">
        <f t="shared" si="13"/>
        <v>151/(乞伏炽盘甲≮铸魂≯,殷璀芜音≮铸魂≯))</v>
      </c>
      <c r="Z160" t="str">
        <f t="shared" si="14"/>
        <v>乞伏炽盘甲≮铸魂≯|殷璀芜音≮铸魂≯</v>
      </c>
      <c r="AA160" t="str">
        <f t="shared" si="15"/>
        <v>151/(乞伏炽盘甲≮铸魂≯,殷璀芜音≮铸魂≯)</v>
      </c>
      <c r="AB160" t="str">
        <f xml:space="preserve"> CONCATENATE( " ",groupAttr!AS160,"|",groupAttr!AX160,"|",groupAttr!AV160,"|",groupAttr!BC160,"|",groupAttr!BB160,"|",groupAttr!BA160,"|",groupAttr!AW160,"|","0","|",groupAttr!AQ160,"|",groupAttr!AT160,"|",groupAttr!AU160,"|",groupAttr!BD160,"|",groupAttr!AY160,"|","0","|",groupAttr!BE160,"|",groupAttr!BJ160,"|",groupAttr!BF160,"|",groupAttr!BG160,"|",groupAttr!BH160,"|",groupAttr!BI160,"|",groupAttr!BK160,"|","0","|","0","|","0","|","0","|","0","|","0","|","0","|","0","|","0","|","0","|","0","|","0","|","0","|","0","|","0","|","0","|","0","|","0","|","0")</f>
        <v xml:space="preserve"> 0|0|0|0|0|0|0|0|0|0|0|0|0|0|0|0|0|0|0|0|0|0|0|0|0|0|0|0|0|0|0|0|0|0|0|0|0|0|0|0</v>
      </c>
      <c r="AC160" t="str">
        <f>groupAttr!D160&amp;"|" &amp;groupAttr!E160&amp;"|" &amp;groupAttr!H160&amp;"|" &amp;groupAttr!J160&amp;"|" &amp;groupAttr!L160&amp;"|" &amp;groupAttr!N160&amp;"|" &amp;groupAttr!P160&amp;"|" &amp;groupAttr!R160&amp;"|" &amp;groupAttr!S160&amp;"|" &amp;groupAttr!T160&amp;"|" &amp;groupAttr!U160&amp;"|" &amp;groupAttr!V160&amp;"|" &amp;groupAttr!F160&amp;"|" &amp;groupAttr!G160&amp;"|" &amp;groupAttr!I160&amp;"|" &amp;groupAttr!K160&amp;"|" &amp;groupAttr!M160&amp;"|" &amp;groupAttr!O160&amp;"|" &amp;groupAttr!Q160&amp;"|0|0|0|0|0|0|0|0|0|0|0|0|0|0|0|0|0|0|0|0|0"</f>
        <v>20|20|8|5|0|0|0|0|0|0|0|0|0|0|8|5|0|0|0|0|0|0|0|0|0|0|0|0|0|0|0|0|0|0|0|0|0|0|0|0</v>
      </c>
      <c r="AD160" t="str">
        <f>groupAttr!W160&amp;"|" &amp;groupAttr!X160&amp;"|" &amp;groupAttr!AA160&amp;"|" &amp;groupAttr!AC160&amp;"|" &amp;groupAttr!AE160&amp;"|" &amp;groupAttr!AG160&amp;"|" &amp;groupAttr!AI160&amp;"|" &amp;groupAttr!AK160&amp;"|" &amp;groupAttr!AL160&amp;"|" &amp;groupAttr!AM160&amp;"|" &amp;groupAttr!AN160&amp;"|" &amp;groupAttr!AO160&amp;"|" &amp;groupAttr!Y160&amp;"|" &amp;groupAttr!Z160&amp;"|" &amp;groupAttr!AB160&amp;"|" &amp;groupAttr!AD160&amp;"|" &amp;groupAttr!AF160&amp;"|" &amp;groupAttr!AH160&amp;"|" &amp;groupAttr!AJ160&amp;"|" &amp;(groupAttr!AP160 + 100)&amp;"|0|0|0|0|0|0|0|0|0|0|0|0|0|0|0|0|0|0|0|0|0"</f>
        <v>0|0|0|0|0|0|0|0|0|0|0|0|0|0|0|0|0|0|0|100|0|0|0|0|0|0|0|0|0|0|0|0|0|0|0|0|0|0|0|0|0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selection activeCell="D53" sqref="D53"/>
    </sheetView>
  </sheetViews>
  <sheetFormatPr defaultRowHeight="14.25" x14ac:dyDescent="0.2"/>
  <sheetData>
    <row r="1" spans="1:3" x14ac:dyDescent="0.2">
      <c r="A1" t="s">
        <v>1756</v>
      </c>
      <c r="B1" t="s">
        <v>1757</v>
      </c>
      <c r="C1" t="s">
        <v>1758</v>
      </c>
    </row>
    <row r="2" spans="1:3" x14ac:dyDescent="0.2">
      <c r="A2">
        <v>111</v>
      </c>
      <c r="B2" t="s">
        <v>1759</v>
      </c>
      <c r="C2" t="s">
        <v>1760</v>
      </c>
    </row>
    <row r="3" spans="1:3" x14ac:dyDescent="0.2">
      <c r="A3">
        <v>112</v>
      </c>
      <c r="B3" t="s">
        <v>1761</v>
      </c>
      <c r="C3" t="s">
        <v>1762</v>
      </c>
    </row>
    <row r="4" spans="1:3" x14ac:dyDescent="0.2">
      <c r="A4">
        <v>113</v>
      </c>
      <c r="B4" t="s">
        <v>1763</v>
      </c>
      <c r="C4" t="s">
        <v>1764</v>
      </c>
    </row>
    <row r="5" spans="1:3" x14ac:dyDescent="0.2">
      <c r="A5">
        <v>114</v>
      </c>
      <c r="B5" t="s">
        <v>1765</v>
      </c>
      <c r="C5" t="s">
        <v>1766</v>
      </c>
    </row>
    <row r="6" spans="1:3" x14ac:dyDescent="0.2">
      <c r="A6">
        <v>115</v>
      </c>
      <c r="B6" t="s">
        <v>1767</v>
      </c>
      <c r="C6" t="s">
        <v>1768</v>
      </c>
    </row>
    <row r="7" spans="1:3" x14ac:dyDescent="0.2">
      <c r="A7">
        <v>116</v>
      </c>
      <c r="B7" t="s">
        <v>1769</v>
      </c>
      <c r="C7" t="s">
        <v>1770</v>
      </c>
    </row>
    <row r="8" spans="1:3" x14ac:dyDescent="0.2">
      <c r="A8" s="6">
        <v>117</v>
      </c>
      <c r="B8" t="s">
        <v>1771</v>
      </c>
      <c r="C8" t="s">
        <v>1772</v>
      </c>
    </row>
    <row r="9" spans="1:3" x14ac:dyDescent="0.2">
      <c r="A9" s="6">
        <v>170</v>
      </c>
      <c r="B9" t="s">
        <v>1771</v>
      </c>
      <c r="C9" t="s">
        <v>1772</v>
      </c>
    </row>
    <row r="10" spans="1:3" x14ac:dyDescent="0.2">
      <c r="A10">
        <v>118</v>
      </c>
      <c r="B10" t="s">
        <v>1773</v>
      </c>
      <c r="C10" t="s">
        <v>1774</v>
      </c>
    </row>
    <row r="11" spans="1:3" x14ac:dyDescent="0.2">
      <c r="A11">
        <v>119</v>
      </c>
      <c r="B11" t="s">
        <v>1775</v>
      </c>
      <c r="C11" t="s">
        <v>1776</v>
      </c>
    </row>
    <row r="12" spans="1:3" x14ac:dyDescent="0.2">
      <c r="A12">
        <v>120</v>
      </c>
      <c r="B12" t="s">
        <v>1777</v>
      </c>
      <c r="C12" t="s">
        <v>1778</v>
      </c>
    </row>
    <row r="13" spans="1:3" x14ac:dyDescent="0.2">
      <c r="A13">
        <v>121</v>
      </c>
      <c r="B13" t="s">
        <v>1779</v>
      </c>
      <c r="C13" t="s">
        <v>1780</v>
      </c>
    </row>
    <row r="14" spans="1:3" x14ac:dyDescent="0.2">
      <c r="A14">
        <v>122</v>
      </c>
      <c r="B14" t="s">
        <v>317</v>
      </c>
      <c r="C14" t="s">
        <v>1781</v>
      </c>
    </row>
    <row r="15" spans="1:3" x14ac:dyDescent="0.2">
      <c r="A15">
        <v>124</v>
      </c>
      <c r="B15" t="s">
        <v>316</v>
      </c>
      <c r="C15" t="s">
        <v>1781</v>
      </c>
    </row>
    <row r="16" spans="1:3" x14ac:dyDescent="0.2">
      <c r="A16">
        <v>125</v>
      </c>
      <c r="B16" t="s">
        <v>314</v>
      </c>
      <c r="C16" t="s">
        <v>1781</v>
      </c>
    </row>
    <row r="17" spans="1:3" x14ac:dyDescent="0.2">
      <c r="A17">
        <v>126</v>
      </c>
      <c r="B17" t="s">
        <v>312</v>
      </c>
      <c r="C17" t="s">
        <v>1782</v>
      </c>
    </row>
    <row r="18" spans="1:3" x14ac:dyDescent="0.2">
      <c r="A18">
        <v>127</v>
      </c>
      <c r="B18" t="s">
        <v>311</v>
      </c>
      <c r="C18" t="s">
        <v>1782</v>
      </c>
    </row>
    <row r="19" spans="1:3" x14ac:dyDescent="0.2">
      <c r="A19">
        <v>128</v>
      </c>
      <c r="B19" t="s">
        <v>313</v>
      </c>
      <c r="C19" t="s">
        <v>1782</v>
      </c>
    </row>
    <row r="20" spans="1:3" x14ac:dyDescent="0.2">
      <c r="A20">
        <v>129</v>
      </c>
      <c r="B20" t="s">
        <v>310</v>
      </c>
      <c r="C20" t="s">
        <v>1782</v>
      </c>
    </row>
    <row r="21" spans="1:3" x14ac:dyDescent="0.2">
      <c r="A21">
        <v>130</v>
      </c>
      <c r="B21" t="s">
        <v>308</v>
      </c>
      <c r="C21" t="s">
        <v>1783</v>
      </c>
    </row>
    <row r="22" spans="1:3" x14ac:dyDescent="0.2">
      <c r="A22">
        <v>131</v>
      </c>
      <c r="B22" t="s">
        <v>309</v>
      </c>
      <c r="C22" t="s">
        <v>1783</v>
      </c>
    </row>
    <row r="23" spans="1:3" x14ac:dyDescent="0.2">
      <c r="A23">
        <v>132</v>
      </c>
      <c r="B23" t="s">
        <v>307</v>
      </c>
      <c r="C23" t="s">
        <v>1783</v>
      </c>
    </row>
    <row r="24" spans="1:3" x14ac:dyDescent="0.2">
      <c r="A24">
        <v>133</v>
      </c>
      <c r="B24" t="s">
        <v>340</v>
      </c>
      <c r="C24" t="s">
        <v>1784</v>
      </c>
    </row>
    <row r="25" spans="1:3" x14ac:dyDescent="0.2">
      <c r="A25">
        <v>134</v>
      </c>
      <c r="B25" t="s">
        <v>339</v>
      </c>
      <c r="C25" t="s">
        <v>1784</v>
      </c>
    </row>
    <row r="26" spans="1:3" x14ac:dyDescent="0.2">
      <c r="A26">
        <v>135</v>
      </c>
      <c r="B26" t="s">
        <v>338</v>
      </c>
      <c r="C26" t="s">
        <v>1784</v>
      </c>
    </row>
    <row r="27" spans="1:3" x14ac:dyDescent="0.2">
      <c r="A27">
        <v>136</v>
      </c>
      <c r="B27" t="s">
        <v>343</v>
      </c>
      <c r="C27" t="s">
        <v>1785</v>
      </c>
    </row>
    <row r="28" spans="1:3" x14ac:dyDescent="0.2">
      <c r="A28">
        <v>137</v>
      </c>
      <c r="B28" t="s">
        <v>343</v>
      </c>
      <c r="C28" t="s">
        <v>1785</v>
      </c>
    </row>
    <row r="29" spans="1:3" x14ac:dyDescent="0.2">
      <c r="A29">
        <v>138</v>
      </c>
      <c r="B29" t="s">
        <v>341</v>
      </c>
      <c r="C29" t="s">
        <v>1785</v>
      </c>
    </row>
    <row r="30" spans="1:3" x14ac:dyDescent="0.2">
      <c r="A30">
        <v>139</v>
      </c>
      <c r="B30" t="s">
        <v>1786</v>
      </c>
      <c r="C30" t="s">
        <v>1787</v>
      </c>
    </row>
    <row r="31" spans="1:3" x14ac:dyDescent="0.2">
      <c r="A31">
        <v>140</v>
      </c>
      <c r="B31" t="s">
        <v>1788</v>
      </c>
      <c r="C31" t="s">
        <v>1789</v>
      </c>
    </row>
    <row r="32" spans="1:3" x14ac:dyDescent="0.2">
      <c r="A32">
        <v>141</v>
      </c>
      <c r="B32" t="s">
        <v>1790</v>
      </c>
      <c r="C32" t="s">
        <v>1791</v>
      </c>
    </row>
    <row r="33" spans="1:3" x14ac:dyDescent="0.2">
      <c r="A33">
        <v>142</v>
      </c>
      <c r="B33" t="s">
        <v>1792</v>
      </c>
      <c r="C33" t="s">
        <v>1793</v>
      </c>
    </row>
    <row r="34" spans="1:3" x14ac:dyDescent="0.2">
      <c r="A34">
        <v>182</v>
      </c>
      <c r="B34" t="s">
        <v>1790</v>
      </c>
      <c r="C34" t="s">
        <v>1794</v>
      </c>
    </row>
    <row r="35" spans="1:3" x14ac:dyDescent="0.2">
      <c r="A35">
        <v>183</v>
      </c>
      <c r="B35" t="s">
        <v>1792</v>
      </c>
      <c r="C35" t="s">
        <v>1795</v>
      </c>
    </row>
    <row r="36" spans="1:3" x14ac:dyDescent="0.2">
      <c r="A36">
        <v>143</v>
      </c>
      <c r="B36" t="s">
        <v>1796</v>
      </c>
      <c r="C36" t="s">
        <v>1797</v>
      </c>
    </row>
    <row r="37" spans="1:3" x14ac:dyDescent="0.2">
      <c r="A37">
        <v>144</v>
      </c>
      <c r="B37" t="s">
        <v>1798</v>
      </c>
      <c r="C37" t="s">
        <v>1799</v>
      </c>
    </row>
    <row r="38" spans="1:3" x14ac:dyDescent="0.2">
      <c r="A38">
        <v>145</v>
      </c>
      <c r="B38" t="s">
        <v>1800</v>
      </c>
      <c r="C38" t="s">
        <v>1801</v>
      </c>
    </row>
    <row r="39" spans="1:3" x14ac:dyDescent="0.2">
      <c r="A39">
        <v>146</v>
      </c>
      <c r="B39" t="s">
        <v>1802</v>
      </c>
      <c r="C39" t="s">
        <v>1803</v>
      </c>
    </row>
    <row r="40" spans="1:3" x14ac:dyDescent="0.2">
      <c r="A40">
        <v>147</v>
      </c>
      <c r="B40" t="s">
        <v>1804</v>
      </c>
      <c r="C40" t="s">
        <v>1805</v>
      </c>
    </row>
    <row r="41" spans="1:3" x14ac:dyDescent="0.2">
      <c r="A41">
        <v>148</v>
      </c>
      <c r="B41" t="s">
        <v>1806</v>
      </c>
      <c r="C41" t="s">
        <v>1807</v>
      </c>
    </row>
    <row r="42" spans="1:3" x14ac:dyDescent="0.2">
      <c r="A42">
        <v>150</v>
      </c>
      <c r="B42" t="s">
        <v>1808</v>
      </c>
      <c r="C42" t="s">
        <v>1809</v>
      </c>
    </row>
    <row r="43" spans="1:3" x14ac:dyDescent="0.2">
      <c r="A43">
        <v>151</v>
      </c>
      <c r="B43" t="s">
        <v>1810</v>
      </c>
      <c r="C43" t="s">
        <v>1811</v>
      </c>
    </row>
    <row r="44" spans="1:3" x14ac:dyDescent="0.2">
      <c r="A44">
        <v>152</v>
      </c>
      <c r="B44" t="s">
        <v>1812</v>
      </c>
      <c r="C44" t="s">
        <v>1813</v>
      </c>
    </row>
    <row r="45" spans="1:3" x14ac:dyDescent="0.2">
      <c r="A45">
        <v>153</v>
      </c>
      <c r="B45" t="s">
        <v>1814</v>
      </c>
      <c r="C45" t="s">
        <v>1815</v>
      </c>
    </row>
    <row r="46" spans="1:3" x14ac:dyDescent="0.2">
      <c r="A46">
        <v>154</v>
      </c>
      <c r="B46" t="s">
        <v>1816</v>
      </c>
      <c r="C46" t="s">
        <v>1817</v>
      </c>
    </row>
    <row r="47" spans="1:3" x14ac:dyDescent="0.2">
      <c r="A47">
        <v>155</v>
      </c>
      <c r="B47" t="s">
        <v>1818</v>
      </c>
      <c r="C47" t="s">
        <v>1819</v>
      </c>
    </row>
    <row r="48" spans="1:3" x14ac:dyDescent="0.2">
      <c r="A48">
        <v>156</v>
      </c>
      <c r="B48" t="s">
        <v>1820</v>
      </c>
      <c r="C48" t="s">
        <v>1821</v>
      </c>
    </row>
    <row r="49" spans="1:3" x14ac:dyDescent="0.2">
      <c r="A49">
        <v>157</v>
      </c>
      <c r="B49" t="s">
        <v>1822</v>
      </c>
      <c r="C49" t="s">
        <v>1823</v>
      </c>
    </row>
    <row r="50" spans="1:3" x14ac:dyDescent="0.2">
      <c r="A50">
        <v>158</v>
      </c>
      <c r="B50" t="s">
        <v>1824</v>
      </c>
      <c r="C50" t="s">
        <v>1825</v>
      </c>
    </row>
    <row r="51" spans="1:3" x14ac:dyDescent="0.2">
      <c r="A51">
        <v>159</v>
      </c>
      <c r="B51" t="s">
        <v>1826</v>
      </c>
      <c r="C51" t="s">
        <v>1827</v>
      </c>
    </row>
    <row r="52" spans="1:3" x14ac:dyDescent="0.2">
      <c r="A52">
        <v>160</v>
      </c>
      <c r="B52" t="s">
        <v>1828</v>
      </c>
      <c r="C52" t="s">
        <v>1829</v>
      </c>
    </row>
    <row r="53" spans="1:3" x14ac:dyDescent="0.2">
      <c r="A53">
        <v>161</v>
      </c>
      <c r="B53" t="s">
        <v>1830</v>
      </c>
      <c r="C53" t="s">
        <v>1831</v>
      </c>
    </row>
    <row r="54" spans="1:3" x14ac:dyDescent="0.2">
      <c r="A54">
        <v>162</v>
      </c>
      <c r="B54" t="s">
        <v>1832</v>
      </c>
      <c r="C54" t="s">
        <v>1833</v>
      </c>
    </row>
    <row r="55" spans="1:3" x14ac:dyDescent="0.2">
      <c r="A55">
        <v>171</v>
      </c>
      <c r="B55" t="s">
        <v>1834</v>
      </c>
      <c r="C55" t="s">
        <v>1835</v>
      </c>
    </row>
    <row r="56" spans="1:3" x14ac:dyDescent="0.2">
      <c r="A56">
        <v>172</v>
      </c>
      <c r="B56" t="s">
        <v>1836</v>
      </c>
      <c r="C56" t="s">
        <v>1837</v>
      </c>
    </row>
    <row r="57" spans="1:3" x14ac:dyDescent="0.2">
      <c r="A57">
        <v>201</v>
      </c>
      <c r="B57" t="s">
        <v>1838</v>
      </c>
      <c r="C57" t="s">
        <v>1839</v>
      </c>
    </row>
    <row r="58" spans="1:3" x14ac:dyDescent="0.2">
      <c r="A58">
        <v>200</v>
      </c>
      <c r="B58" t="s">
        <v>1840</v>
      </c>
      <c r="C58" t="s">
        <v>1841</v>
      </c>
    </row>
    <row r="59" spans="1:3" x14ac:dyDescent="0.2">
      <c r="A59">
        <v>202</v>
      </c>
      <c r="B59" t="s">
        <v>1842</v>
      </c>
      <c r="C59" t="s">
        <v>1843</v>
      </c>
    </row>
    <row r="60" spans="1:3" x14ac:dyDescent="0.2">
      <c r="A60">
        <v>203</v>
      </c>
      <c r="B60" t="s">
        <v>1844</v>
      </c>
      <c r="C60" t="s">
        <v>1845</v>
      </c>
    </row>
    <row r="61" spans="1:3" x14ac:dyDescent="0.2">
      <c r="A61">
        <v>204</v>
      </c>
      <c r="B61" t="s">
        <v>1846</v>
      </c>
      <c r="C61" t="s">
        <v>1847</v>
      </c>
    </row>
    <row r="62" spans="1:3" x14ac:dyDescent="0.2">
      <c r="A62">
        <v>205</v>
      </c>
      <c r="B62" t="s">
        <v>1848</v>
      </c>
      <c r="C62" t="s">
        <v>1849</v>
      </c>
    </row>
    <row r="63" spans="1:3" x14ac:dyDescent="0.2">
      <c r="A63">
        <v>206</v>
      </c>
      <c r="B63" t="s">
        <v>1850</v>
      </c>
      <c r="C63" t="s">
        <v>1851</v>
      </c>
    </row>
    <row r="64" spans="1:3" x14ac:dyDescent="0.2">
      <c r="A64">
        <v>207</v>
      </c>
      <c r="B64" t="s">
        <v>1852</v>
      </c>
      <c r="C64" t="s">
        <v>1853</v>
      </c>
    </row>
    <row r="65" spans="1:3" x14ac:dyDescent="0.2">
      <c r="A65">
        <v>208</v>
      </c>
      <c r="B65" t="s">
        <v>1854</v>
      </c>
      <c r="C65" t="s">
        <v>1855</v>
      </c>
    </row>
    <row r="66" spans="1:3" x14ac:dyDescent="0.2">
      <c r="A66">
        <v>209</v>
      </c>
      <c r="B66" t="s">
        <v>1856</v>
      </c>
      <c r="C66" t="s">
        <v>1857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stditems</vt:lpstr>
      <vt:lpstr>itemsDesc</vt:lpstr>
      <vt:lpstr>groupitems</vt:lpstr>
      <vt:lpstr>groupAttr</vt:lpstr>
      <vt:lpstr>groupDesc</vt:lpstr>
      <vt:lpstr>groupText</vt:lpstr>
      <vt:lpstr>attrDesc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2018-03-11T03:28:14Z</dcterms:modified>
</cp:coreProperties>
</file>