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"/>
    </mc:Choice>
  </mc:AlternateContent>
  <bookViews>
    <workbookView xWindow="0" yWindow="0" windowWidth="20490" windowHeight="7755" firstSheet="1" activeTab="2"/>
  </bookViews>
  <sheets>
    <sheet name="List1" sheetId="1" r:id="rId1"/>
    <sheet name="List2" sheetId="2" r:id="rId2"/>
    <sheet name="Investicije Tesla stran" sheetId="3" r:id="rId3"/>
  </sheets>
  <definedNames>
    <definedName name="_xlnm._FilterDatabase" localSheetId="2" hidden="1">'Investicije Tesla stran'!$B$12:$I$17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G13" i="3"/>
  <c r="F13" i="3"/>
  <c r="M59" i="3" l="1"/>
  <c r="L59" i="3"/>
  <c r="K59" i="3"/>
  <c r="B13" i="3"/>
  <c r="C14" i="3"/>
  <c r="B62" i="3" l="1"/>
  <c r="B61" i="3"/>
  <c r="B60" i="3"/>
  <c r="B59" i="3"/>
  <c r="B58" i="3"/>
  <c r="F59" i="3"/>
  <c r="G59" i="3"/>
  <c r="H59" i="3"/>
  <c r="I59" i="3"/>
  <c r="J59" i="3"/>
  <c r="B64" i="3"/>
  <c r="B15" i="3"/>
  <c r="H38" i="3"/>
  <c r="B38" i="3"/>
  <c r="D14" i="3" l="1"/>
  <c r="B63" i="3" s="1"/>
  <c r="B14" i="3"/>
  <c r="B65" i="3" s="1"/>
  <c r="D63" i="3" l="1"/>
  <c r="D64" i="3"/>
  <c r="B41" i="3"/>
  <c r="K38" i="3" l="1"/>
  <c r="C60" i="3"/>
  <c r="C58" i="3"/>
  <c r="C65" i="3"/>
  <c r="C68" i="3"/>
  <c r="P60" i="3" s="1"/>
  <c r="C63" i="3"/>
  <c r="C66" i="3"/>
  <c r="N60" i="3" s="1"/>
  <c r="C61" i="3"/>
  <c r="C67" i="3"/>
  <c r="O60" i="3" s="1"/>
  <c r="C64" i="3"/>
  <c r="C59" i="3"/>
  <c r="C62" i="3"/>
  <c r="F17" i="3"/>
  <c r="G17" i="3"/>
  <c r="H17" i="3"/>
  <c r="I17" i="3"/>
  <c r="E16" i="3"/>
  <c r="D16" i="3"/>
  <c r="C16" i="3"/>
  <c r="B16" i="3"/>
  <c r="B17" i="3" s="1"/>
  <c r="E15" i="3"/>
  <c r="D15" i="3"/>
  <c r="C15" i="3"/>
  <c r="C17" i="3" l="1"/>
  <c r="D17" i="3"/>
  <c r="E17" i="3"/>
  <c r="H13" i="3"/>
  <c r="D13" i="3"/>
  <c r="B39" i="3" s="1"/>
  <c r="I38" i="3" s="1"/>
  <c r="C13" i="3"/>
  <c r="B40" i="3" s="1"/>
  <c r="J38" i="3" l="1"/>
  <c r="E39" i="3"/>
  <c r="E38" i="3"/>
  <c r="G6" i="2"/>
  <c r="C41" i="3" l="1"/>
  <c r="C39" i="3"/>
  <c r="C42" i="3"/>
  <c r="L39" i="3" s="1"/>
  <c r="C38" i="3"/>
  <c r="C43" i="3"/>
  <c r="M39" i="3" s="1"/>
  <c r="C40" i="3"/>
  <c r="C44" i="3"/>
  <c r="N39" i="3" s="1"/>
</calcChain>
</file>

<file path=xl/sharedStrings.xml><?xml version="1.0" encoding="utf-8"?>
<sst xmlns="http://schemas.openxmlformats.org/spreadsheetml/2006/main" count="149" uniqueCount="135">
  <si>
    <t>Cash flows</t>
  </si>
  <si>
    <t>Period Ending:</t>
  </si>
  <si>
    <t>* In Millions of EUR (except for per share items)</t>
  </si>
  <si>
    <t>31-dec.</t>
  </si>
  <si>
    <t>Period Length:</t>
  </si>
  <si>
    <t>12 Months</t>
  </si>
  <si>
    <t>Net Income/Starting Line</t>
  </si>
  <si>
    <t>−676,11</t>
  </si>
  <si>
    <t>−881,67</t>
  </si>
  <si>
    <t>−2156,9</t>
  </si>
  <si>
    <t>−715,64</t>
  </si>
  <si>
    <t>Cash From Operating Activities</t>
  </si>
  <si>
    <t>−57,77</t>
  </si>
  <si>
    <t>−113,87</t>
  </si>
  <si>
    <t>Depreciation/Depletion</t>
  </si>
  <si>
    <t>Amortization</t>
  </si>
  <si>
    <t>Deferred Taxes</t>
  </si>
  <si>
    <t>Non-Cash Items</t>
  </si>
  <si>
    <t>Cash Receipts</t>
  </si>
  <si>
    <t>Cash Payments</t>
  </si>
  <si>
    <t>Cash Taxes Paid</t>
  </si>
  <si>
    <t>Cash Interest Paid</t>
  </si>
  <si>
    <t>Changes in Working Capital</t>
  </si>
  <si>
    <t>−304,47</t>
  </si>
  <si>
    <t>−477,6</t>
  </si>
  <si>
    <t>−641,58</t>
  </si>
  <si>
    <t>Cash From Investing Activities</t>
  </si>
  <si>
    <t>−1252,77</t>
  </si>
  <si>
    <t>−1940,18</t>
  </si>
  <si>
    <t>−4039,37</t>
  </si>
  <si>
    <t>−1310,93</t>
  </si>
  <si>
    <t>Capital Expenditures</t>
  </si>
  <si>
    <t>−1253,64</t>
  </si>
  <si>
    <t>−1925,23</t>
  </si>
  <si>
    <t>−3929,59</t>
  </si>
  <si>
    <t>−1333,15</t>
  </si>
  <si>
    <t>Other Investing Cash Flow Items, Total</t>
  </si>
  <si>
    <t>−14,11</t>
  </si>
  <si>
    <t>−109,77</t>
  </si>
  <si>
    <t>Cash From Financing Activities</t>
  </si>
  <si>
    <t>Financing Cash Flow Items</t>
  </si>
  <si>
    <t>−483,31</t>
  </si>
  <si>
    <t>Total Cash Dividends Paid</t>
  </si>
  <si>
    <t>Issuance (Retirement) of Stock, Net</t>
  </si>
  <si>
    <t>Issuance (Retirement) of Debt, Net</t>
  </si>
  <si>
    <t>Foreign Exchange Effects</t>
  </si>
  <si>
    <t>−18,26</t>
  </si>
  <si>
    <t>−6,48</t>
  </si>
  <si>
    <t>Net Change in Cash</t>
  </si>
  <si>
    <t>Balance Sheet</t>
  </si>
  <si>
    <t>Cash</t>
  </si>
  <si>
    <t>Short Term Investments</t>
  </si>
  <si>
    <t>Total Inventory (zaloge)</t>
  </si>
  <si>
    <t>Total Assets</t>
  </si>
  <si>
    <t>Property/Plant/Equipment, Total - Net</t>
  </si>
  <si>
    <t>Property/Plant/Equipment, Total - Gross</t>
  </si>
  <si>
    <t>−4242,48</t>
  </si>
  <si>
    <t>−3031,89</t>
  </si>
  <si>
    <t>−1659,08</t>
  </si>
  <si>
    <t>−923,02</t>
  </si>
  <si>
    <t>Long Term Investments</t>
  </si>
  <si>
    <t>Other Long Term Assets, Total</t>
  </si>
  <si>
    <t>Other Assets, Total</t>
  </si>
  <si>
    <t>Payable/Accrued</t>
  </si>
  <si>
    <t>Notes Payable/Short Term Debt</t>
  </si>
  <si>
    <t>Other Current liabilities, Total</t>
  </si>
  <si>
    <t>Total Liabilities</t>
  </si>
  <si>
    <t>Total Long Term Debt</t>
  </si>
  <si>
    <t>Cash and Short Term Investments (denar in kratkoročne investicije)</t>
  </si>
  <si>
    <t>Total Current Assets (sredstva)</t>
  </si>
  <si>
    <t>Investicije</t>
  </si>
  <si>
    <t>Cash &amp; Equivalents (sredstva, ki se hitro prinesejo denar)</t>
  </si>
  <si>
    <t>Total Receivables, Net(terjatve)</t>
  </si>
  <si>
    <t>Accounts Receivables - Trade (terjatve do kupcev), Net (neto)</t>
  </si>
  <si>
    <t>Prepaid Expenses (ze plačani stroški)</t>
  </si>
  <si>
    <t>Other Current Assets, Total (ostali)</t>
  </si>
  <si>
    <t>Accumulated depreciation (akumulacija), Net</t>
  </si>
  <si>
    <t>Goodwill (kar ostane dobička ko upoštevamo vse stroške), Net</t>
  </si>
  <si>
    <t>Intangibles (neopredmetena sredstva), Net</t>
  </si>
  <si>
    <t>Note Receivable(terjatve) - Long Term</t>
  </si>
  <si>
    <t>Total Current Liabilities (obveznosti)</t>
  </si>
  <si>
    <t>Accounts Payable (plačljivost stroškov)</t>
  </si>
  <si>
    <t>Accrued Expenses (vnaprej vračunani dohodek)</t>
  </si>
  <si>
    <t>Current Port. of LT Debt/Capital Leases (najem kapitala)</t>
  </si>
  <si>
    <t>Denarni tok investicij Investicije</t>
  </si>
  <si>
    <t>Q1 2019</t>
  </si>
  <si>
    <t>Q2 2019</t>
  </si>
  <si>
    <t>Q3 2019</t>
  </si>
  <si>
    <t>Q4 2019</t>
  </si>
  <si>
    <t>Q1 2018</t>
  </si>
  <si>
    <t>Q2 2018</t>
  </si>
  <si>
    <t>Q3 2018</t>
  </si>
  <si>
    <t>Q4 2018</t>
  </si>
  <si>
    <t>Q1 2017</t>
  </si>
  <si>
    <t>Q2 2017</t>
  </si>
  <si>
    <t>Q3 2017</t>
  </si>
  <si>
    <t>Q4 2017</t>
  </si>
  <si>
    <t>Q1 2016</t>
  </si>
  <si>
    <t>Q2 2016</t>
  </si>
  <si>
    <t>Q3 2016</t>
  </si>
  <si>
    <t>Q4 2016</t>
  </si>
  <si>
    <t>Neto denar uporabljen za investicije</t>
  </si>
  <si>
    <t>Operacijski stroški</t>
  </si>
  <si>
    <t>Total operation expenses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</si>
  <si>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</si>
  <si>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</si>
  <si>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</si>
  <si>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</si>
  <si>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</si>
  <si>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</si>
  <si>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</si>
  <si>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</si>
  <si>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Q2 2014</t>
  </si>
  <si>
    <t>Q1 2014</t>
  </si>
  <si>
    <t>Q3 2014</t>
  </si>
  <si>
    <t>Q4 2014</t>
  </si>
  <si>
    <t>Q1 2015</t>
  </si>
  <si>
    <t>Q2 2015</t>
  </si>
  <si>
    <t>Q3 2015</t>
  </si>
  <si>
    <t>Q4 2015</t>
  </si>
  <si>
    <t>Capital expenditures (zemlja, oprema,…)</t>
  </si>
  <si>
    <t>Payments for the cost of solar energy (stroški solarne energije)</t>
  </si>
  <si>
    <t>Bussines combinations, net of cash acquried (nadzor nad drugimi podjetji)</t>
  </si>
  <si>
    <t>Denarni tok iz investicij</t>
  </si>
  <si>
    <t>Stroški  za razvoj</t>
  </si>
  <si>
    <t>%stroškov glede na celotne stroške</t>
  </si>
  <si>
    <t>Celotni stroški</t>
  </si>
  <si>
    <t>Research and development</t>
  </si>
  <si>
    <t>Capital expenditures</t>
  </si>
  <si>
    <t xml:space="preserve">Napovedi </t>
  </si>
  <si>
    <t>Leto</t>
  </si>
  <si>
    <t>Pročakovani</t>
  </si>
  <si>
    <t>Napoved</t>
  </si>
  <si>
    <t>Capital</t>
  </si>
  <si>
    <t>Prihodnji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</si>
</sst>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color rgb="FF808080"/>
      <name val="Arial"/>
      <family val="2"/>
      <charset val="238"/>
    </font>
    <font>
      <b/>
      <sz val="9"/>
      <color rgb="FF333333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rgb="FF333333"/>
      <name val="Arial"/>
      <family val="2"/>
      <charset val="238"/>
    </font>
    <font>
      <b/>
      <sz val="9"/>
      <color rgb="FF000000"/>
      <name val="Arial"/>
      <family val="2"/>
      <charset val="238"/>
    </font>
    <font>
      <sz val="9"/>
      <color rgb="FF000000"/>
      <name val="Calibri"/>
      <family val="2"/>
      <charset val="238"/>
    </font>
    <font>
      <sz val="9"/>
      <color rgb="FF000000"/>
      <name val="Arial"/>
      <family val="2"/>
      <charset val="238"/>
    </font>
    <font>
      <b/>
      <sz val="11"/>
      <color theme="1"/>
      <name val="Arial"/>
      <family val="2"/>
      <charset val="238"/>
    </font>
    <font>
      <sz val="9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0" fillId="8" borderId="0" xfId="0" applyFill="1"/>
    <xf numFmtId="0" fontId="10" fillId="7" borderId="1" xfId="0" applyFont="1" applyFill="1" applyBorder="1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 applyAlignment="1">
      <alignment horizontal="left" indent="1"/>
    </xf>
    <xf numFmtId="10" fontId="0" fillId="0" borderId="0" xfId="0" applyNumberFormat="1" applyAlignment="1">
      <alignment horizontal="left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Denarni tok iz</a:t>
            </a:r>
            <a:r>
              <a:rPr lang="sl-SI" baseline="0"/>
              <a:t> investicij</a:t>
            </a:r>
            <a:endParaRPr lang="sl-SI"/>
          </a:p>
        </c:rich>
      </c:tx>
      <c:layout>
        <c:manualLayout>
          <c:xMode val="edge"/>
          <c:yMode val="edge"/>
          <c:x val="0.271055555555555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4083988945359199"/>
          <c:y val="0.19486119319072331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'Investicije Tesla stran'!$B$12:$I$12</c:f>
              <c:numCache>
                <c:formatCode>0</c:formatCode>
                <c:ptCount val="8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</c:numCache>
            </c:numRef>
          </c:cat>
          <c:val>
            <c:numRef>
              <c:f>'Investicije Tesla stran'!$B$13:$I$13</c:f>
              <c:numCache>
                <c:formatCode>0</c:formatCode>
                <c:ptCount val="8"/>
                <c:pt idx="0">
                  <c:v>1436388000</c:v>
                </c:pt>
                <c:pt idx="1">
                  <c:v>2337428000</c:v>
                </c:pt>
                <c:pt idx="2">
                  <c:v>4418967000</c:v>
                </c:pt>
                <c:pt idx="3">
                  <c:v>141643000</c:v>
                </c:pt>
                <c:pt idx="4">
                  <c:v>1673551000</c:v>
                </c:pt>
                <c:pt idx="5">
                  <c:v>995664000</c:v>
                </c:pt>
                <c:pt idx="6">
                  <c:v>249417000</c:v>
                </c:pt>
                <c:pt idx="7">
                  <c:v>238151000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90016"/>
        <c:axId val="192462976"/>
      </c:barChart>
      <c:catAx>
        <c:axId val="251590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2462976"/>
        <c:crosses val="autoZero"/>
        <c:auto val="1"/>
        <c:lblAlgn val="ctr"/>
        <c:lblOffset val="100"/>
        <c:noMultiLvlLbl val="0"/>
      </c:catAx>
      <c:valAx>
        <c:axId val="192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15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9006780402449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'Investicije Tesla stran'!$A$17</c:f>
              <c:strCache>
                <c:ptCount val="1"/>
                <c:pt idx="0">
                  <c:v>%stroškov glede na celotne stroške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'Investicije Tesla stran'!$B$12:$I$12</c:f>
              <c:numCache>
                <c:formatCode>0</c:formatCode>
                <c:ptCount val="8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</c:numCache>
            </c:numRef>
          </c:cat>
          <c:val>
            <c:numRef>
              <c:f>'Investicije Tesla stran'!$B$17:$I$17</c:f>
              <c:numCache>
                <c:formatCode>0.00%</c:formatCode>
                <c:ptCount val="8"/>
                <c:pt idx="0">
                  <c:v>0.32456420589462065</c:v>
                </c:pt>
                <c:pt idx="1">
                  <c:v>0.32964763275903403</c:v>
                </c:pt>
                <c:pt idx="2">
                  <c:v>0.35751638378621964</c:v>
                </c:pt>
                <c:pt idx="3">
                  <c:v>0.3681324911309774</c:v>
                </c:pt>
                <c:pt idx="4">
                  <c:v>0.43770867222882059</c:v>
                </c:pt>
                <c:pt idx="5">
                  <c:v>0.43496574188475795</c:v>
                </c:pt>
                <c:pt idx="6">
                  <c:v>0.44822382594750215</c:v>
                </c:pt>
                <c:pt idx="7">
                  <c:v>0.64564156945917284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463368"/>
        <c:axId val="192465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'Investicije Tesla stran'!$A$13</c15:sqref>
                        </c15:formulaRef>
                      </c:ext>
                    </c:extLst>
                    <c:strCache>
                      <c:ptCount val="1"/>
                      <c:pt idx="0">
                        <c:v>Denarni tok iz investicij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l-SI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'Investicije Tesla stran'!$B$13:$I$13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1436388000</c:v>
                      </c:pt>
                      <c:pt idx="1">
                        <c:v>2337428000</c:v>
                      </c:pt>
                      <c:pt idx="2">
                        <c:v>4418967000</c:v>
                      </c:pt>
                      <c:pt idx="3">
                        <c:v>141643000</c:v>
                      </c:pt>
                      <c:pt idx="4">
                        <c:v>1673551000</c:v>
                      </c:pt>
                      <c:pt idx="5">
                        <c:v>995664000</c:v>
                      </c:pt>
                      <c:pt idx="6">
                        <c:v>249417000</c:v>
                      </c:pt>
                      <c:pt idx="7">
                        <c:v>238151000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stran'!$A$15</c15:sqref>
                        </c15:formulaRef>
                      </c:ext>
                    </c:extLst>
                    <c:strCache>
                      <c:ptCount val="1"/>
                      <c:pt idx="0">
                        <c:v>Stroški  za razvoj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l-SI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stran'!$B$15:$I$15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1343072000</c:v>
                      </c:pt>
                      <c:pt idx="1">
                        <c:v>1460370000</c:v>
                      </c:pt>
                      <c:pt idx="2">
                        <c:v>1378073000</c:v>
                      </c:pt>
                      <c:pt idx="3">
                        <c:v>834408000</c:v>
                      </c:pt>
                      <c:pt idx="4">
                        <c:v>717900000</c:v>
                      </c:pt>
                      <c:pt idx="5">
                        <c:v>464700000</c:v>
                      </c:pt>
                      <c:pt idx="6">
                        <c:v>231976000</c:v>
                      </c:pt>
                      <c:pt idx="7">
                        <c:v>273978000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stran'!$A$16</c15:sqref>
                        </c15:formulaRef>
                      </c:ext>
                    </c:extLst>
                    <c:strCache>
                      <c:ptCount val="1"/>
                      <c:pt idx="0">
                        <c:v>Celotni stroški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l-SI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stran'!$B$16:$I$16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4138078000</c:v>
                      </c:pt>
                      <c:pt idx="1">
                        <c:v>4430094000</c:v>
                      </c:pt>
                      <c:pt idx="2">
                        <c:v>3854573000</c:v>
                      </c:pt>
                      <c:pt idx="3">
                        <c:v>2266597000</c:v>
                      </c:pt>
                      <c:pt idx="4">
                        <c:v>1640132000</c:v>
                      </c:pt>
                      <c:pt idx="5">
                        <c:v>1068360000</c:v>
                      </c:pt>
                      <c:pt idx="6">
                        <c:v>517545000</c:v>
                      </c:pt>
                      <c:pt idx="7">
                        <c:v>424350000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2465328"/>
        <c:crosses val="autoZero"/>
        <c:auto val="1"/>
        <c:lblAlgn val="ctr"/>
        <c:lblOffset val="100"/>
        <c:noMultiLvlLbl val="0"/>
      </c:catAx>
      <c:valAx>
        <c:axId val="192465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24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26469888884511"/>
          <c:y val="2.2803886931505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'Investicije Tesla stran'!$A$15</c:f>
              <c:strCache>
                <c:ptCount val="1"/>
                <c:pt idx="0">
                  <c:v>Stroški  za razvoj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'Investicije Tesla stran'!$B$12:$I$12</c:f>
              <c:numCache>
                <c:formatCode>0</c:formatCode>
                <c:ptCount val="8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</c:numCache>
            </c:numRef>
          </c:cat>
          <c:val>
            <c:numRef>
              <c:f>'Investicije Tesla stran'!$B$15:$I$15</c:f>
              <c:numCache>
                <c:formatCode>0</c:formatCode>
                <c:ptCount val="8"/>
                <c:pt idx="0">
                  <c:v>1343072000</c:v>
                </c:pt>
                <c:pt idx="1">
                  <c:v>1460370000</c:v>
                </c:pt>
                <c:pt idx="2">
                  <c:v>1378073000</c:v>
                </c:pt>
                <c:pt idx="3">
                  <c:v>834408000</c:v>
                </c:pt>
                <c:pt idx="4">
                  <c:v>717900000</c:v>
                </c:pt>
                <c:pt idx="5">
                  <c:v>464700000</c:v>
                </c:pt>
                <c:pt idx="6">
                  <c:v>231976000</c:v>
                </c:pt>
                <c:pt idx="7">
                  <c:v>273978000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3760"/>
        <c:axId val="192464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'Investicije Tesla stran'!$A$13</c15:sqref>
                        </c15:formulaRef>
                      </c:ext>
                    </c:extLst>
                    <c:strCache>
                      <c:ptCount val="1"/>
                      <c:pt idx="0">
                        <c:v>Denarni tok iz investicij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'Investicije Tesla stran'!$B$13:$I$13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1436388000</c:v>
                      </c:pt>
                      <c:pt idx="1">
                        <c:v>2337428000</c:v>
                      </c:pt>
                      <c:pt idx="2">
                        <c:v>4418967000</c:v>
                      </c:pt>
                      <c:pt idx="3">
                        <c:v>141643000</c:v>
                      </c:pt>
                      <c:pt idx="4">
                        <c:v>1673551000</c:v>
                      </c:pt>
                      <c:pt idx="5">
                        <c:v>995664000</c:v>
                      </c:pt>
                      <c:pt idx="6">
                        <c:v>249417000</c:v>
                      </c:pt>
                      <c:pt idx="7">
                        <c:v>238151000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stran'!$A$16</c15:sqref>
                        </c15:formulaRef>
                      </c:ext>
                    </c:extLst>
                    <c:strCache>
                      <c:ptCount val="1"/>
                      <c:pt idx="0">
                        <c:v>Celotni stroški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stran'!$B$16:$I$16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4138078000</c:v>
                      </c:pt>
                      <c:pt idx="1">
                        <c:v>4430094000</c:v>
                      </c:pt>
                      <c:pt idx="2">
                        <c:v>3854573000</c:v>
                      </c:pt>
                      <c:pt idx="3">
                        <c:v>2266597000</c:v>
                      </c:pt>
                      <c:pt idx="4">
                        <c:v>1640132000</c:v>
                      </c:pt>
                      <c:pt idx="5">
                        <c:v>1068360000</c:v>
                      </c:pt>
                      <c:pt idx="6">
                        <c:v>517545000</c:v>
                      </c:pt>
                      <c:pt idx="7">
                        <c:v>424350000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stran'!$A$17</c15:sqref>
                        </c15:formulaRef>
                      </c:ext>
                    </c:extLst>
                    <c:strCache>
                      <c:ptCount val="1"/>
                      <c:pt idx="0">
                        <c:v>%stroškov glede na celotne stroške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stran'!$B$17:$I$17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0.32456420589462065</c:v>
                      </c:pt>
                      <c:pt idx="1">
                        <c:v>0.32964763275903403</c:v>
                      </c:pt>
                      <c:pt idx="2">
                        <c:v>0.35751638378621964</c:v>
                      </c:pt>
                      <c:pt idx="3">
                        <c:v>0.3681324911309774</c:v>
                      </c:pt>
                      <c:pt idx="4">
                        <c:v>0.43770867222882059</c:v>
                      </c:pt>
                      <c:pt idx="5">
                        <c:v>0.43496574188475795</c:v>
                      </c:pt>
                      <c:pt idx="6">
                        <c:v>0.44822382594750215</c:v>
                      </c:pt>
                      <c:pt idx="7">
                        <c:v>0.64564156945917284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637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2464152"/>
        <c:crosses val="autoZero"/>
        <c:auto val="1"/>
        <c:lblAlgn val="ctr"/>
        <c:lblOffset val="100"/>
        <c:noMultiLvlLbl val="0"/>
      </c:catAx>
      <c:valAx>
        <c:axId val="192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24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6245370370370371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'Investicije Tesla stran'!$A$14</c:f>
              <c:strCache>
                <c:ptCount val="1"/>
                <c:pt idx="0">
                  <c:v>Capital expenditures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'Investicije Tesla stran'!$B$12:$I$12</c:f>
              <c:numCache>
                <c:formatCode>0</c:formatCode>
                <c:ptCount val="8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</c:numCache>
            </c:numRef>
          </c:cat>
          <c:val>
            <c:numRef>
              <c:f>'Investicije Tesla stran'!$B$14:$I$14</c:f>
              <c:numCache>
                <c:formatCode>0</c:formatCode>
                <c:ptCount val="8"/>
                <c:pt idx="0">
                  <c:v>1326609000</c:v>
                </c:pt>
                <c:pt idx="1">
                  <c:v>2100724000</c:v>
                </c:pt>
                <c:pt idx="2">
                  <c:v>3414814000</c:v>
                </c:pt>
                <c:pt idx="3">
                  <c:v>1280802000</c:v>
                </c:pt>
                <c:pt idx="4">
                  <c:v>1634850000</c:v>
                </c:pt>
                <c:pt idx="5">
                  <c:v>969885000</c:v>
                </c:pt>
                <c:pt idx="6">
                  <c:v>264224000</c:v>
                </c:pt>
                <c:pt idx="7">
                  <c:v>270448000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10352"/>
        <c:axId val="252206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'Investicije Tesla stran'!$A$13</c15:sqref>
                        </c15:formulaRef>
                      </c:ext>
                    </c:extLst>
                    <c:strCache>
                      <c:ptCount val="1"/>
                      <c:pt idx="0">
                        <c:v>Denarni tok iz investicij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'Investicije Tesla stran'!$B$13:$I$13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1436388000</c:v>
                      </c:pt>
                      <c:pt idx="1">
                        <c:v>2337428000</c:v>
                      </c:pt>
                      <c:pt idx="2">
                        <c:v>4418967000</c:v>
                      </c:pt>
                      <c:pt idx="3">
                        <c:v>141643000</c:v>
                      </c:pt>
                      <c:pt idx="4">
                        <c:v>1673551000</c:v>
                      </c:pt>
                      <c:pt idx="5">
                        <c:v>995664000</c:v>
                      </c:pt>
                      <c:pt idx="6">
                        <c:v>249417000</c:v>
                      </c:pt>
                      <c:pt idx="7">
                        <c:v>238151000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stran'!$A$15</c15:sqref>
                        </c15:formulaRef>
                      </c:ext>
                    </c:extLst>
                    <c:strCache>
                      <c:ptCount val="1"/>
                      <c:pt idx="0">
                        <c:v>Stroški  za razvoj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stran'!$B$15:$I$15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1343072000</c:v>
                      </c:pt>
                      <c:pt idx="1">
                        <c:v>1460370000</c:v>
                      </c:pt>
                      <c:pt idx="2">
                        <c:v>1378073000</c:v>
                      </c:pt>
                      <c:pt idx="3">
                        <c:v>834408000</c:v>
                      </c:pt>
                      <c:pt idx="4">
                        <c:v>717900000</c:v>
                      </c:pt>
                      <c:pt idx="5">
                        <c:v>464700000</c:v>
                      </c:pt>
                      <c:pt idx="6">
                        <c:v>231976000</c:v>
                      </c:pt>
                      <c:pt idx="7">
                        <c:v>273978000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stran'!$A$16</c15:sqref>
                        </c15:formulaRef>
                      </c:ext>
                    </c:extLst>
                    <c:strCache>
                      <c:ptCount val="1"/>
                      <c:pt idx="0">
                        <c:v>Celotni stroški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stran'!$B$16:$I$16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4138078000</c:v>
                      </c:pt>
                      <c:pt idx="1">
                        <c:v>4430094000</c:v>
                      </c:pt>
                      <c:pt idx="2">
                        <c:v>3854573000</c:v>
                      </c:pt>
                      <c:pt idx="3">
                        <c:v>2266597000</c:v>
                      </c:pt>
                      <c:pt idx="4">
                        <c:v>1640132000</c:v>
                      </c:pt>
                      <c:pt idx="5">
                        <c:v>1068360000</c:v>
                      </c:pt>
                      <c:pt idx="6">
                        <c:v>517545000</c:v>
                      </c:pt>
                      <c:pt idx="7">
                        <c:v>424350000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stran'!$A$17</c15:sqref>
                        </c15:formulaRef>
                      </c:ext>
                    </c:extLst>
                    <c:strCache>
                      <c:ptCount val="1"/>
                      <c:pt idx="0">
                        <c:v>%stroškov glede na celotne stroške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stran'!$B$12:$I$12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2019</c:v>
                      </c:pt>
                      <c:pt idx="1">
                        <c:v>2018</c:v>
                      </c:pt>
                      <c:pt idx="2">
                        <c:v>2017</c:v>
                      </c:pt>
                      <c:pt idx="3">
                        <c:v>2016</c:v>
                      </c:pt>
                      <c:pt idx="4">
                        <c:v>2015</c:v>
                      </c:pt>
                      <c:pt idx="5">
                        <c:v>2014</c:v>
                      </c:pt>
                      <c:pt idx="6">
                        <c:v>2013</c:v>
                      </c:pt>
                      <c:pt idx="7">
                        <c:v>2012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'Investicije Tesla stran'!$B$17:$I$17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0.32456420589462065</c:v>
                      </c:pt>
                      <c:pt idx="1">
                        <c:v>0.32964763275903403</c:v>
                      </c:pt>
                      <c:pt idx="2">
                        <c:v>0.35751638378621964</c:v>
                      </c:pt>
                      <c:pt idx="3">
                        <c:v>0.3681324911309774</c:v>
                      </c:pt>
                      <c:pt idx="4">
                        <c:v>0.43770867222882059</c:v>
                      </c:pt>
                      <c:pt idx="5">
                        <c:v>0.43496574188475795</c:v>
                      </c:pt>
                      <c:pt idx="6">
                        <c:v>0.44822382594750215</c:v>
                      </c:pt>
                      <c:pt idx="7">
                        <c:v>0.64564156945917284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221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2206432"/>
        <c:crosses val="autoZero"/>
        <c:auto val="1"/>
        <c:lblAlgn val="ctr"/>
        <c:lblOffset val="100"/>
        <c:noMultiLvlLbl val="0"/>
      </c:catAx>
      <c:valAx>
        <c:axId val="2522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22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Denarni tok iz investicij</a:t>
            </a:r>
          </a:p>
        </c:rich>
      </c:tx>
      <c:layout>
        <c:manualLayout>
          <c:xMode val="edge"/>
          <c:yMode val="edge"/>
          <c:x val="0.352944521641408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'Investicije Tesla stran'!$G$38</c:f>
              <c:strCache>
                <c:ptCount val="1"/>
                <c:pt idx="0">
                  <c:v>Denarni tok iz investicij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'Investicije Tesla stran'!$H$37:$N$37</c:f>
              <c:numCache>
                <c:formatCode>0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'Investicije Tesla stran'!$H$38:$N$38</c:f>
              <c:numCache>
                <c:formatCode>0</c:formatCode>
                <c:ptCount val="7"/>
                <c:pt idx="0">
                  <c:v>141643000</c:v>
                </c:pt>
                <c:pt idx="1">
                  <c:v>4418967000</c:v>
                </c:pt>
                <c:pt idx="2">
                  <c:v>2337428000</c:v>
                </c:pt>
                <c:pt idx="3">
                  <c:v>1436388000</c:v>
                </c:pt>
              </c:numCache>
            </c:numRef>
          </c:val>
        </c:ser>
        <c:ser>
          <c:idx val="2"/>
          <c:order val="2"/>
          <c:tx>
            <c:strRef>
              <c:f>'Investicije Tesla stran'!$G$39</c:f>
              <c:strCache>
                <c:ptCount val="1"/>
                <c:pt idx="0">
                  <c:v>Pročakovani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'Investicije Tesla stran'!$H$37:$N$37</c:f>
              <c:numCache>
                <c:formatCode>0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'Investicije Tesla stran'!$H$39:$N$39</c:f>
              <c:numCache>
                <c:formatCode>0</c:formatCode>
                <c:ptCount val="7"/>
                <c:pt idx="4">
                  <c:v>2534280500</c:v>
                </c:pt>
                <c:pt idx="5">
                  <c:v>2714550100</c:v>
                </c:pt>
                <c:pt idx="6">
                  <c:v>2894819700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209960"/>
        <c:axId val="252207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'Investicije Tesla stran'!$G$37</c15:sqref>
                        </c15:formulaRef>
                      </c:ext>
                    </c:extLst>
                    <c:strCache>
                      <c:ptCount val="1"/>
                      <c:pt idx="0">
                        <c:v>Leto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'Investicije Tesla stran'!$H$37:$N$37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'Investicije Tesla stran'!$H$37:$N$37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2209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2207216"/>
        <c:crosses val="autoZero"/>
        <c:auto val="1"/>
        <c:lblAlgn val="ctr"/>
        <c:lblOffset val="100"/>
        <c:noMultiLvlLbl val="0"/>
      </c:catAx>
      <c:valAx>
        <c:axId val="2522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22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Kapitalni izdatki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'Investicije Tesla stran'!$E$59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'Investicije Tesla stran'!$F$58:$P$58</c:f>
              <c:numCache>
                <c:formatCode>0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'Investicije Tesla stran'!$F$59:$P$59</c:f>
              <c:numCache>
                <c:formatCode>0</c:formatCode>
                <c:ptCount val="11"/>
                <c:pt idx="0">
                  <c:v>270448000</c:v>
                </c:pt>
                <c:pt idx="1">
                  <c:v>264224000</c:v>
                </c:pt>
                <c:pt idx="2">
                  <c:v>969885000</c:v>
                </c:pt>
                <c:pt idx="3">
                  <c:v>1634850000</c:v>
                </c:pt>
                <c:pt idx="4">
                  <c:v>1280802000</c:v>
                </c:pt>
                <c:pt idx="5">
                  <c:v>3414814000</c:v>
                </c:pt>
                <c:pt idx="6">
                  <c:v>2100724000</c:v>
                </c:pt>
                <c:pt idx="7">
                  <c:v>1326609000</c:v>
                </c:pt>
              </c:numCache>
            </c:numRef>
          </c:val>
        </c:ser>
        <c:ser>
          <c:idx val="2"/>
          <c:order val="2"/>
          <c:tx>
            <c:strRef>
              <c:f>'Investicije Tesla stran'!$E$60</c:f>
              <c:strCache>
                <c:ptCount val="1"/>
                <c:pt idx="0">
                  <c:v>Prihodnji capital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'Investicije Tesla stran'!$F$58:$P$58</c:f>
              <c:numCache>
                <c:formatCode>0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'Investicije Tesla stran'!$F$60:$P$60</c:f>
              <c:numCache>
                <c:formatCode>0</c:formatCode>
                <c:ptCount val="11"/>
                <c:pt idx="8">
                  <c:v>2669742678.5714288</c:v>
                </c:pt>
                <c:pt idx="9">
                  <c:v>2950175607.1428571</c:v>
                </c:pt>
                <c:pt idx="10">
                  <c:v>3230608535.7142859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203688"/>
        <c:axId val="252204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'Investicije Tesla stran'!$E$58</c15:sqref>
                        </c15:formulaRef>
                      </c:ext>
                    </c:extLst>
                    <c:strCache>
                      <c:ptCount val="1"/>
                      <c:pt idx="0">
                        <c:v>Leto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'Investicije Tesla stran'!$F$58:$P$58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'Investicije Tesla stran'!$F$58:$P$58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2203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2204080"/>
        <c:crosses val="autoZero"/>
        <c:auto val="1"/>
        <c:lblAlgn val="ctr"/>
        <c:lblOffset val="100"/>
        <c:noMultiLvlLbl val="0"/>
      </c:catAx>
      <c:valAx>
        <c:axId val="2522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522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19</xdr:row>
      <xdr:rowOff>71437</xdr:rowOff>
    </xdr:from>
    <xdr:to>
      <xdr:col>13</xdr:col>
      <xdr:colOff>352425</xdr:colOff>
      <xdr:row>33</xdr:row>
      <xdr:rowOff>147637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2152650</xdr:colOff>
      <xdr:row>19</xdr:row>
      <xdr:rowOff>138112</xdr:rowOff>
    </xdr:from>
    <xdr:to>
      <xdr:col>6</xdr:col>
      <xdr:colOff>266700</xdr:colOff>
      <xdr:row>34</xdr:row>
      <xdr:rowOff>23812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480392</xdr:colOff>
      <xdr:row>19</xdr:row>
      <xdr:rowOff>77649</xdr:rowOff>
    </xdr:from>
    <xdr:to>
      <xdr:col>27</xdr:col>
      <xdr:colOff>43898</xdr:colOff>
      <xdr:row>33</xdr:row>
      <xdr:rowOff>156610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717198</xdr:colOff>
      <xdr:row>18</xdr:row>
      <xdr:rowOff>164887</xdr:rowOff>
    </xdr:from>
    <xdr:to>
      <xdr:col>20</xdr:col>
      <xdr:colOff>265672</xdr:colOff>
      <xdr:row>33</xdr:row>
      <xdr:rowOff>47826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5523</xdr:colOff>
      <xdr:row>39</xdr:row>
      <xdr:rowOff>181389</xdr:rowOff>
    </xdr:from>
    <xdr:to>
      <xdr:col>8</xdr:col>
      <xdr:colOff>339587</xdr:colOff>
      <xdr:row>54</xdr:row>
      <xdr:rowOff>25676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60739</xdr:colOff>
      <xdr:row>61</xdr:row>
      <xdr:rowOff>55218</xdr:rowOff>
    </xdr:from>
    <xdr:to>
      <xdr:col>9</xdr:col>
      <xdr:colOff>524566</xdr:colOff>
      <xdr:row>77</xdr:row>
      <xdr:rowOff>53284</xdr:rowOff>
    </xdr:to>
    <xdr:graphicFrame macro="">
      <xdr:nvGraphicFramePr>
        <xdr:cNvPr id="9" name="Grafiko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2" workbookViewId="0">
      <selection activeCell="C17" sqref="C17"/>
    </sheetView>
  </sheetViews>
  <sheetFormatPr defaultColWidth="15.7109375" defaultRowHeight="39.950000000000003" customHeight="1" x14ac:dyDescent="0.25"/>
  <sheetData>
    <row r="1" spans="1:5" ht="39.950000000000003" customHeight="1" x14ac:dyDescent="0.25">
      <c r="A1" s="26" t="s">
        <v>0</v>
      </c>
      <c r="B1" s="27"/>
      <c r="C1" s="27"/>
      <c r="D1" s="27"/>
      <c r="E1" s="28"/>
    </row>
    <row r="2" spans="1:5" ht="39.950000000000003" customHeight="1" thickBot="1" x14ac:dyDescent="0.3">
      <c r="A2" s="29"/>
      <c r="B2" s="30"/>
      <c r="C2" s="30"/>
      <c r="D2" s="30"/>
      <c r="E2" s="31"/>
    </row>
    <row r="3" spans="1:5" ht="39.950000000000003" customHeight="1" thickBot="1" x14ac:dyDescent="0.3">
      <c r="A3" s="1" t="s">
        <v>1</v>
      </c>
      <c r="B3" s="2">
        <v>2019</v>
      </c>
      <c r="C3" s="2">
        <v>2018</v>
      </c>
      <c r="D3" s="2">
        <v>2017</v>
      </c>
      <c r="E3" s="2">
        <v>2016</v>
      </c>
    </row>
    <row r="4" spans="1:5" ht="39.950000000000003" customHeight="1" thickBot="1" x14ac:dyDescent="0.3">
      <c r="A4" s="3" t="s">
        <v>2</v>
      </c>
      <c r="B4" s="4" t="s">
        <v>3</v>
      </c>
      <c r="C4" s="4" t="s">
        <v>3</v>
      </c>
      <c r="D4" s="4" t="s">
        <v>3</v>
      </c>
      <c r="E4" s="4" t="s">
        <v>3</v>
      </c>
    </row>
    <row r="5" spans="1:5" ht="39.950000000000003" customHeight="1" thickBot="1" x14ac:dyDescent="0.3">
      <c r="A5" s="1" t="s">
        <v>4</v>
      </c>
      <c r="B5" s="1" t="s">
        <v>5</v>
      </c>
      <c r="C5" s="1" t="s">
        <v>5</v>
      </c>
      <c r="D5" s="1" t="s">
        <v>5</v>
      </c>
      <c r="E5" s="1" t="s">
        <v>5</v>
      </c>
    </row>
    <row r="6" spans="1:5" ht="39.950000000000003" customHeight="1" thickBot="1" x14ac:dyDescent="0.3">
      <c r="A6" s="5" t="s">
        <v>6</v>
      </c>
      <c r="B6" s="6" t="s">
        <v>7</v>
      </c>
      <c r="C6" s="6" t="s">
        <v>8</v>
      </c>
      <c r="D6" s="6" t="s">
        <v>9</v>
      </c>
      <c r="E6" s="6" t="s">
        <v>10</v>
      </c>
    </row>
    <row r="7" spans="1:5" ht="39.950000000000003" customHeight="1" thickBot="1" x14ac:dyDescent="0.3">
      <c r="A7" s="5" t="s">
        <v>11</v>
      </c>
      <c r="B7" s="6">
        <v>2098.12</v>
      </c>
      <c r="C7" s="6">
        <v>1740.93</v>
      </c>
      <c r="D7" s="6" t="s">
        <v>12</v>
      </c>
      <c r="E7" s="6" t="s">
        <v>13</v>
      </c>
    </row>
    <row r="8" spans="1:5" ht="39.950000000000003" customHeight="1" thickBot="1" x14ac:dyDescent="0.3">
      <c r="A8" s="7" t="s">
        <v>14</v>
      </c>
      <c r="B8" s="6">
        <v>1879.15</v>
      </c>
      <c r="C8" s="6">
        <v>1578.21</v>
      </c>
      <c r="D8" s="6">
        <v>1575.3</v>
      </c>
      <c r="E8" s="6">
        <v>876.73</v>
      </c>
    </row>
    <row r="9" spans="1:5" ht="39.950000000000003" customHeight="1" thickBot="1" x14ac:dyDescent="0.3">
      <c r="A9" s="7" t="s">
        <v>15</v>
      </c>
      <c r="B9" s="8"/>
      <c r="C9" s="8"/>
      <c r="D9" s="8"/>
      <c r="E9" s="8"/>
    </row>
    <row r="10" spans="1:5" ht="39.950000000000003" customHeight="1" thickBot="1" x14ac:dyDescent="0.3">
      <c r="A10" s="7" t="s">
        <v>16</v>
      </c>
      <c r="B10" s="8"/>
      <c r="C10" s="8"/>
      <c r="D10" s="8"/>
      <c r="E10" s="8"/>
    </row>
    <row r="11" spans="1:5" ht="39.950000000000003" customHeight="1" thickBot="1" x14ac:dyDescent="0.3">
      <c r="A11" s="7" t="s">
        <v>17</v>
      </c>
      <c r="B11" s="6">
        <v>1199.55</v>
      </c>
      <c r="C11" s="6">
        <v>997.07</v>
      </c>
      <c r="D11" s="6">
        <v>1001.42</v>
      </c>
      <c r="E11" s="6">
        <v>365.69</v>
      </c>
    </row>
    <row r="12" spans="1:5" ht="39.950000000000003" customHeight="1" thickBot="1" x14ac:dyDescent="0.3">
      <c r="A12" s="7" t="s">
        <v>18</v>
      </c>
      <c r="B12" s="8"/>
      <c r="C12" s="8"/>
      <c r="D12" s="8"/>
      <c r="E12" s="8"/>
    </row>
    <row r="13" spans="1:5" ht="39.950000000000003" customHeight="1" thickBot="1" x14ac:dyDescent="0.3">
      <c r="A13" s="7" t="s">
        <v>19</v>
      </c>
      <c r="B13" s="8"/>
      <c r="C13" s="8"/>
      <c r="D13" s="8"/>
      <c r="E13" s="8"/>
    </row>
    <row r="14" spans="1:5" ht="39.950000000000003" customHeight="1" thickBot="1" x14ac:dyDescent="0.3">
      <c r="A14" s="7" t="s">
        <v>20</v>
      </c>
      <c r="B14" s="6">
        <v>47.11</v>
      </c>
      <c r="C14" s="6">
        <v>29.06</v>
      </c>
      <c r="D14" s="6">
        <v>62.59</v>
      </c>
      <c r="E14" s="6">
        <v>14.81</v>
      </c>
    </row>
    <row r="15" spans="1:5" ht="39.950000000000003" customHeight="1" thickBot="1" x14ac:dyDescent="0.3">
      <c r="A15" s="7" t="s">
        <v>21</v>
      </c>
      <c r="B15" s="6">
        <v>396.94</v>
      </c>
      <c r="C15" s="6">
        <v>315.48</v>
      </c>
      <c r="D15" s="6">
        <v>175.25</v>
      </c>
      <c r="E15" s="6">
        <v>35.18</v>
      </c>
    </row>
    <row r="16" spans="1:5" ht="39.950000000000003" customHeight="1" thickBot="1" x14ac:dyDescent="0.3">
      <c r="A16" s="7" t="s">
        <v>22</v>
      </c>
      <c r="B16" s="6" t="s">
        <v>23</v>
      </c>
      <c r="C16" s="6">
        <v>47.32</v>
      </c>
      <c r="D16" s="6" t="s">
        <v>24</v>
      </c>
      <c r="E16" s="6" t="s">
        <v>25</v>
      </c>
    </row>
    <row r="17" spans="1:5" ht="39.950000000000003" customHeight="1" thickBot="1" x14ac:dyDescent="0.3">
      <c r="A17" s="9" t="s">
        <v>26</v>
      </c>
      <c r="B17" s="10" t="s">
        <v>27</v>
      </c>
      <c r="C17" s="10" t="s">
        <v>28</v>
      </c>
      <c r="D17" s="10" t="s">
        <v>29</v>
      </c>
      <c r="E17" s="10" t="s">
        <v>30</v>
      </c>
    </row>
    <row r="18" spans="1:5" ht="39.950000000000003" customHeight="1" thickBot="1" x14ac:dyDescent="0.3">
      <c r="A18" s="7" t="s">
        <v>31</v>
      </c>
      <c r="B18" s="6" t="s">
        <v>32</v>
      </c>
      <c r="C18" s="6" t="s">
        <v>33</v>
      </c>
      <c r="D18" s="6" t="s">
        <v>34</v>
      </c>
      <c r="E18" s="6" t="s">
        <v>35</v>
      </c>
    </row>
    <row r="19" spans="1:5" ht="39.950000000000003" customHeight="1" thickBot="1" x14ac:dyDescent="0.3">
      <c r="A19" s="7" t="s">
        <v>36</v>
      </c>
      <c r="B19" s="6">
        <v>0.87</v>
      </c>
      <c r="C19" s="6" t="s">
        <v>37</v>
      </c>
      <c r="D19" s="6" t="s">
        <v>38</v>
      </c>
      <c r="E19" s="6">
        <v>22.22</v>
      </c>
    </row>
    <row r="20" spans="1:5" ht="39.950000000000003" customHeight="1" thickBot="1" x14ac:dyDescent="0.3">
      <c r="A20" s="5" t="s">
        <v>39</v>
      </c>
      <c r="B20" s="6">
        <v>1333.9</v>
      </c>
      <c r="C20" s="6">
        <v>475.7</v>
      </c>
      <c r="D20" s="6">
        <v>4250.24</v>
      </c>
      <c r="E20" s="6">
        <v>3465.27</v>
      </c>
    </row>
    <row r="21" spans="1:5" ht="39.950000000000003" customHeight="1" thickBot="1" x14ac:dyDescent="0.3">
      <c r="A21" s="7" t="s">
        <v>40</v>
      </c>
      <c r="B21" s="6" t="s">
        <v>41</v>
      </c>
      <c r="C21" s="6">
        <v>156.08000000000001</v>
      </c>
      <c r="D21" s="6">
        <v>526.71</v>
      </c>
      <c r="E21" s="6">
        <v>148.13</v>
      </c>
    </row>
    <row r="22" spans="1:5" ht="39.950000000000003" customHeight="1" thickBot="1" x14ac:dyDescent="0.3">
      <c r="A22" s="7" t="s">
        <v>42</v>
      </c>
      <c r="B22" s="8"/>
      <c r="C22" s="8"/>
      <c r="D22" s="8"/>
      <c r="E22" s="8"/>
    </row>
    <row r="23" spans="1:5" ht="39.950000000000003" customHeight="1" thickBot="1" x14ac:dyDescent="0.3">
      <c r="A23" s="7" t="s">
        <v>43</v>
      </c>
      <c r="B23" s="6">
        <v>1121.03</v>
      </c>
      <c r="C23" s="6">
        <v>244.91</v>
      </c>
      <c r="D23" s="6">
        <v>463.15</v>
      </c>
      <c r="E23" s="6">
        <v>1726.62</v>
      </c>
    </row>
    <row r="24" spans="1:5" ht="39.950000000000003" customHeight="1" thickBot="1" x14ac:dyDescent="0.3">
      <c r="A24" s="7" t="s">
        <v>44</v>
      </c>
      <c r="B24" s="6">
        <v>696.18</v>
      </c>
      <c r="C24" s="6">
        <v>73.89</v>
      </c>
      <c r="D24" s="6">
        <v>3259.42</v>
      </c>
      <c r="E24" s="6">
        <v>1590.52</v>
      </c>
    </row>
    <row r="25" spans="1:5" ht="39.950000000000003" customHeight="1" thickBot="1" x14ac:dyDescent="0.3">
      <c r="A25" s="7" t="s">
        <v>45</v>
      </c>
      <c r="B25" s="6">
        <v>6.98</v>
      </c>
      <c r="C25" s="6" t="s">
        <v>46</v>
      </c>
      <c r="D25" s="6">
        <v>37.549999999999997</v>
      </c>
      <c r="E25" s="6" t="s">
        <v>47</v>
      </c>
    </row>
    <row r="26" spans="1:5" ht="39.950000000000003" customHeight="1" thickBot="1" x14ac:dyDescent="0.3">
      <c r="A26" s="5" t="s">
        <v>48</v>
      </c>
      <c r="B26" s="6">
        <v>2186.23</v>
      </c>
      <c r="C26" s="6">
        <v>258.19</v>
      </c>
      <c r="D26" s="6">
        <v>190.65</v>
      </c>
      <c r="E26" s="6">
        <v>2033.06</v>
      </c>
    </row>
  </sheetData>
  <mergeCells count="1">
    <mergeCell ref="A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0" zoomScaleNormal="90" workbookViewId="0">
      <selection activeCell="B25" sqref="B25:B31"/>
    </sheetView>
  </sheetViews>
  <sheetFormatPr defaultColWidth="10.7109375" defaultRowHeight="15" x14ac:dyDescent="0.25"/>
  <cols>
    <col min="1" max="1" width="41.42578125" customWidth="1"/>
  </cols>
  <sheetData>
    <row r="1" spans="1:7" ht="30" customHeight="1" x14ac:dyDescent="0.25">
      <c r="A1" s="32" t="s">
        <v>49</v>
      </c>
      <c r="B1" s="33"/>
      <c r="C1" s="33"/>
      <c r="D1" s="33"/>
      <c r="E1" s="34"/>
    </row>
    <row r="2" spans="1:7" ht="30" customHeight="1" thickBot="1" x14ac:dyDescent="0.3">
      <c r="A2" s="35"/>
      <c r="B2" s="36"/>
      <c r="C2" s="36"/>
      <c r="D2" s="36"/>
      <c r="E2" s="37"/>
    </row>
    <row r="3" spans="1:7" ht="30" customHeight="1" thickBot="1" x14ac:dyDescent="0.3">
      <c r="A3" s="1" t="s">
        <v>1</v>
      </c>
      <c r="B3" s="2">
        <v>2019</v>
      </c>
      <c r="C3" s="2">
        <v>2018</v>
      </c>
      <c r="D3" s="2">
        <v>2017</v>
      </c>
      <c r="E3" s="2">
        <v>2016</v>
      </c>
    </row>
    <row r="4" spans="1:7" ht="30" customHeight="1" thickBot="1" x14ac:dyDescent="0.3">
      <c r="A4" s="3" t="s">
        <v>2</v>
      </c>
      <c r="B4" s="4" t="s">
        <v>3</v>
      </c>
      <c r="C4" s="4" t="s">
        <v>3</v>
      </c>
      <c r="D4" s="4" t="s">
        <v>3</v>
      </c>
      <c r="E4" s="4" t="s">
        <v>3</v>
      </c>
      <c r="G4" s="20" t="s">
        <v>70</v>
      </c>
    </row>
    <row r="5" spans="1:7" ht="30" customHeight="1" thickBot="1" x14ac:dyDescent="0.3">
      <c r="A5" s="18" t="s">
        <v>69</v>
      </c>
      <c r="B5" s="19">
        <v>10558.66</v>
      </c>
      <c r="C5" s="11">
        <v>6895.64</v>
      </c>
      <c r="D5" s="11">
        <v>6326.25</v>
      </c>
      <c r="E5" s="11">
        <v>5794.58</v>
      </c>
    </row>
    <row r="6" spans="1:7" ht="30" customHeight="1" thickBot="1" x14ac:dyDescent="0.3">
      <c r="A6" s="12" t="s">
        <v>68</v>
      </c>
      <c r="B6" s="11">
        <v>5468.2</v>
      </c>
      <c r="C6" s="11">
        <v>3059.29</v>
      </c>
      <c r="D6" s="11">
        <v>3242.08</v>
      </c>
      <c r="E6" s="11">
        <v>3141.24</v>
      </c>
      <c r="G6">
        <f>B25-B5</f>
        <v>-1252.7700000000004</v>
      </c>
    </row>
    <row r="7" spans="1:7" ht="30" customHeight="1" thickBot="1" x14ac:dyDescent="0.3">
      <c r="A7" s="7" t="s">
        <v>50</v>
      </c>
      <c r="B7" s="8"/>
      <c r="C7" s="8"/>
      <c r="D7" s="8"/>
      <c r="E7" s="8"/>
    </row>
    <row r="8" spans="1:7" ht="30" customHeight="1" thickBot="1" x14ac:dyDescent="0.3">
      <c r="A8" s="12" t="s">
        <v>71</v>
      </c>
      <c r="B8" s="11">
        <v>5468.2</v>
      </c>
      <c r="C8" s="11">
        <v>3059.29</v>
      </c>
      <c r="D8" s="11">
        <v>3242.08</v>
      </c>
      <c r="E8" s="11">
        <v>3141.24</v>
      </c>
    </row>
    <row r="9" spans="1:7" ht="30" customHeight="1" thickBot="1" x14ac:dyDescent="0.3">
      <c r="A9" s="7" t="s">
        <v>51</v>
      </c>
      <c r="B9" s="8"/>
      <c r="C9" s="8"/>
      <c r="D9" s="8"/>
      <c r="E9" s="8"/>
    </row>
    <row r="10" spans="1:7" ht="30" customHeight="1" thickBot="1" x14ac:dyDescent="0.3">
      <c r="A10" s="15" t="s">
        <v>72</v>
      </c>
      <c r="B10" s="11">
        <v>1155.06</v>
      </c>
      <c r="C10" s="11">
        <v>787.86</v>
      </c>
      <c r="D10" s="11">
        <v>495.89</v>
      </c>
      <c r="E10" s="11">
        <v>461.97</v>
      </c>
    </row>
    <row r="11" spans="1:7" ht="30" customHeight="1" thickBot="1" x14ac:dyDescent="0.3">
      <c r="A11" s="12" t="s">
        <v>73</v>
      </c>
      <c r="B11" s="11">
        <v>1155.06</v>
      </c>
      <c r="C11" s="11">
        <v>787.86</v>
      </c>
      <c r="D11" s="11">
        <v>495.89</v>
      </c>
      <c r="E11" s="11">
        <v>461.97</v>
      </c>
    </row>
    <row r="12" spans="1:7" ht="30" customHeight="1" thickBot="1" x14ac:dyDescent="0.3">
      <c r="A12" s="12" t="s">
        <v>52</v>
      </c>
      <c r="B12" s="11">
        <v>3098.76</v>
      </c>
      <c r="C12" s="11">
        <v>2584.41</v>
      </c>
      <c r="D12" s="11">
        <v>2179.04</v>
      </c>
      <c r="E12" s="11">
        <v>1913.63</v>
      </c>
    </row>
    <row r="13" spans="1:7" ht="30" customHeight="1" thickBot="1" x14ac:dyDescent="0.3">
      <c r="A13" s="12" t="s">
        <v>74</v>
      </c>
      <c r="B13" s="11">
        <v>622.02</v>
      </c>
      <c r="C13" s="11">
        <v>303.02</v>
      </c>
      <c r="D13" s="11">
        <v>258.06</v>
      </c>
      <c r="E13" s="11">
        <v>179.61</v>
      </c>
    </row>
    <row r="14" spans="1:7" ht="30" customHeight="1" thickBot="1" x14ac:dyDescent="0.3">
      <c r="A14" s="12" t="s">
        <v>75</v>
      </c>
      <c r="B14" s="11">
        <v>214.61</v>
      </c>
      <c r="C14" s="11">
        <v>159.4</v>
      </c>
      <c r="D14" s="11">
        <v>149.25</v>
      </c>
      <c r="E14" s="11">
        <v>97.21</v>
      </c>
    </row>
    <row r="15" spans="1:7" ht="30" customHeight="1" thickBot="1" x14ac:dyDescent="0.3">
      <c r="A15" s="17" t="s">
        <v>53</v>
      </c>
      <c r="B15" s="21">
        <v>29931.17</v>
      </c>
      <c r="C15" s="11">
        <v>24689.32</v>
      </c>
      <c r="D15" s="11">
        <v>27591.9</v>
      </c>
      <c r="E15" s="11">
        <v>20982.33</v>
      </c>
    </row>
    <row r="16" spans="1:7" ht="30" customHeight="1" thickBot="1" x14ac:dyDescent="0.3">
      <c r="A16" s="16" t="s">
        <v>54</v>
      </c>
      <c r="B16" s="11">
        <v>17621.61</v>
      </c>
      <c r="C16" s="11">
        <v>16347.47</v>
      </c>
      <c r="D16" s="11">
        <v>19730.78</v>
      </c>
      <c r="E16" s="11">
        <v>13920.33</v>
      </c>
    </row>
    <row r="17" spans="1:5" ht="30" customHeight="1" thickBot="1" x14ac:dyDescent="0.3">
      <c r="A17" s="7" t="s">
        <v>55</v>
      </c>
      <c r="B17" s="11">
        <v>21796.91</v>
      </c>
      <c r="C17" s="11">
        <v>19182.599999999999</v>
      </c>
      <c r="D17" s="11">
        <v>11315.04</v>
      </c>
      <c r="E17" s="11">
        <v>6462.08</v>
      </c>
    </row>
    <row r="18" spans="1:5" ht="30" customHeight="1" thickBot="1" x14ac:dyDescent="0.3">
      <c r="A18" s="16" t="s">
        <v>76</v>
      </c>
      <c r="B18" s="11" t="s">
        <v>56</v>
      </c>
      <c r="C18" s="11" t="s">
        <v>57</v>
      </c>
      <c r="D18" s="11" t="s">
        <v>58</v>
      </c>
      <c r="E18" s="11" t="s">
        <v>59</v>
      </c>
    </row>
    <row r="19" spans="1:5" ht="30" customHeight="1" thickBot="1" x14ac:dyDescent="0.3">
      <c r="A19" s="16" t="s">
        <v>77</v>
      </c>
      <c r="B19" s="11">
        <v>172.74</v>
      </c>
      <c r="C19" s="11">
        <v>56.45</v>
      </c>
      <c r="D19" s="11">
        <v>57.77</v>
      </c>
      <c r="E19" s="8"/>
    </row>
    <row r="20" spans="1:5" ht="30" customHeight="1" thickBot="1" x14ac:dyDescent="0.3">
      <c r="A20" s="16" t="s">
        <v>78</v>
      </c>
      <c r="B20" s="11">
        <v>295.74</v>
      </c>
      <c r="C20" s="11">
        <v>234.12</v>
      </c>
      <c r="D20" s="11">
        <v>347.61</v>
      </c>
      <c r="E20" s="11">
        <v>348.1</v>
      </c>
    </row>
    <row r="21" spans="1:5" ht="30" customHeight="1" thickBot="1" x14ac:dyDescent="0.3">
      <c r="A21" s="16" t="s">
        <v>60</v>
      </c>
      <c r="B21" s="8"/>
      <c r="C21" s="8"/>
      <c r="D21" s="8"/>
      <c r="E21" s="8"/>
    </row>
    <row r="22" spans="1:5" ht="30" customHeight="1" thickBot="1" x14ac:dyDescent="0.3">
      <c r="A22" s="16" t="s">
        <v>79</v>
      </c>
      <c r="B22" s="11">
        <v>342.85</v>
      </c>
      <c r="C22" s="11">
        <v>349.51</v>
      </c>
      <c r="D22" s="11">
        <v>439.08</v>
      </c>
      <c r="E22" s="11">
        <v>468.45</v>
      </c>
    </row>
    <row r="23" spans="1:5" ht="30" customHeight="1" thickBot="1" x14ac:dyDescent="0.3">
      <c r="A23" s="16" t="s">
        <v>61</v>
      </c>
      <c r="B23" s="11">
        <v>939.57</v>
      </c>
      <c r="C23" s="11">
        <v>804.46</v>
      </c>
      <c r="D23" s="11">
        <v>687.51</v>
      </c>
      <c r="E23" s="11">
        <v>448.09</v>
      </c>
    </row>
    <row r="24" spans="1:5" ht="30" customHeight="1" thickBot="1" x14ac:dyDescent="0.3">
      <c r="A24" s="16" t="s">
        <v>62</v>
      </c>
      <c r="B24" s="8"/>
      <c r="C24" s="8"/>
      <c r="D24" s="8"/>
      <c r="E24" s="8"/>
    </row>
    <row r="25" spans="1:5" ht="30" customHeight="1" thickBot="1" x14ac:dyDescent="0.3">
      <c r="A25" s="13" t="s">
        <v>80</v>
      </c>
      <c r="B25" s="19">
        <v>9305.89</v>
      </c>
      <c r="C25" s="11">
        <v>8295.36</v>
      </c>
      <c r="D25" s="11">
        <v>7389.29</v>
      </c>
      <c r="E25" s="11">
        <v>5394.64</v>
      </c>
    </row>
    <row r="26" spans="1:5" ht="30" customHeight="1" thickBot="1" x14ac:dyDescent="0.3">
      <c r="A26" s="14" t="s">
        <v>81</v>
      </c>
      <c r="B26" s="11">
        <v>3289.82</v>
      </c>
      <c r="C26" s="11">
        <v>2826</v>
      </c>
      <c r="D26" s="11">
        <v>2301.33</v>
      </c>
      <c r="E26" s="11">
        <v>1721.99</v>
      </c>
    </row>
    <row r="27" spans="1:5" ht="30" customHeight="1" thickBot="1" x14ac:dyDescent="0.3">
      <c r="A27" s="14" t="s">
        <v>63</v>
      </c>
      <c r="B27" s="8"/>
      <c r="C27" s="8"/>
      <c r="D27" s="8"/>
      <c r="E27" s="8"/>
    </row>
    <row r="28" spans="1:5" ht="30" customHeight="1" thickBot="1" x14ac:dyDescent="0.3">
      <c r="A28" s="14" t="s">
        <v>82</v>
      </c>
      <c r="B28" s="11">
        <v>1824.19</v>
      </c>
      <c r="C28" s="11">
        <v>1139.03</v>
      </c>
      <c r="D28" s="11">
        <v>1274.8800000000001</v>
      </c>
      <c r="E28" s="11">
        <v>978.57</v>
      </c>
    </row>
    <row r="29" spans="1:5" ht="30" customHeight="1" thickBot="1" x14ac:dyDescent="0.3">
      <c r="A29" s="14" t="s">
        <v>64</v>
      </c>
      <c r="B29" s="8"/>
      <c r="C29" s="8"/>
      <c r="D29" s="8"/>
      <c r="E29" s="8"/>
    </row>
    <row r="30" spans="1:5" ht="30" customHeight="1" thickBot="1" x14ac:dyDescent="0.3">
      <c r="A30" s="14" t="s">
        <v>83</v>
      </c>
      <c r="B30" s="11">
        <v>1557.23</v>
      </c>
      <c r="C30" s="11">
        <v>2131.12</v>
      </c>
      <c r="D30" s="11">
        <v>862.76</v>
      </c>
      <c r="E30" s="11">
        <v>1064.67</v>
      </c>
    </row>
    <row r="31" spans="1:5" ht="30" customHeight="1" thickBot="1" x14ac:dyDescent="0.3">
      <c r="A31" s="14" t="s">
        <v>65</v>
      </c>
      <c r="B31" s="11">
        <v>2634.65</v>
      </c>
      <c r="C31" s="11">
        <v>2197.54</v>
      </c>
      <c r="D31" s="11">
        <v>2949.36</v>
      </c>
      <c r="E31" s="11">
        <v>1628.48</v>
      </c>
    </row>
    <row r="32" spans="1:5" ht="30" customHeight="1" thickBot="1" x14ac:dyDescent="0.3">
      <c r="A32" s="5" t="s">
        <v>66</v>
      </c>
      <c r="B32" s="11">
        <v>24157.63</v>
      </c>
      <c r="C32" s="11">
        <v>20602.240000000002</v>
      </c>
      <c r="D32" s="11">
        <v>23512.09</v>
      </c>
      <c r="E32" s="11">
        <v>16582</v>
      </c>
    </row>
    <row r="33" spans="1:5" ht="30" customHeight="1" thickBot="1" x14ac:dyDescent="0.3">
      <c r="A33" s="7" t="s">
        <v>67</v>
      </c>
      <c r="B33" s="11">
        <v>10149.5</v>
      </c>
      <c r="C33" s="11">
        <v>7806.37</v>
      </c>
      <c r="D33" s="11">
        <v>9068.59</v>
      </c>
      <c r="E33" s="11">
        <v>5534.43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topLeftCell="C40" zoomScale="69" zoomScaleNormal="69" workbookViewId="0">
      <selection activeCell="R5" sqref="R5"/>
    </sheetView>
  </sheetViews>
  <sheetFormatPr defaultColWidth="10.7109375" defaultRowHeight="15" customHeight="1" x14ac:dyDescent="0.25"/>
  <cols>
    <col min="1" max="1" width="43.7109375" style="22" customWidth="1"/>
    <col min="2" max="2" width="15" style="22" customWidth="1"/>
    <col min="3" max="3" width="12.5703125" style="22" customWidth="1"/>
    <col min="4" max="4" width="13.42578125" style="22" customWidth="1"/>
    <col min="5" max="5" width="16.28515625" style="22" customWidth="1"/>
    <col min="6" max="6" width="19.140625" style="22" customWidth="1"/>
    <col min="7" max="7" width="22" style="22" customWidth="1"/>
    <col min="8" max="9" width="14.5703125" style="22" bestFit="1" customWidth="1"/>
    <col min="10" max="10" width="11.7109375" style="22" bestFit="1" customWidth="1"/>
    <col min="11" max="12" width="11.5703125" style="22" bestFit="1" customWidth="1"/>
    <col min="13" max="13" width="11.5703125" style="22" customWidth="1"/>
    <col min="14" max="14" width="15.28515625" style="22" customWidth="1"/>
    <col min="15" max="15" width="13.140625" style="22" customWidth="1"/>
    <col min="16" max="16" width="13.85546875" style="22" customWidth="1"/>
    <col min="17" max="16384" width="10.7109375" style="22"/>
  </cols>
  <sheetData>
    <row r="1" spans="1:33" ht="15" customHeight="1" x14ac:dyDescent="0.25">
      <c r="A1" s="22" t="s">
        <v>84</v>
      </c>
      <c r="B1" s="22" t="s">
        <v>85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I1" s="22" t="s">
        <v>92</v>
      </c>
      <c r="J1" s="22" t="s">
        <v>93</v>
      </c>
      <c r="K1" s="22" t="s">
        <v>94</v>
      </c>
      <c r="L1" s="22" t="s">
        <v>95</v>
      </c>
      <c r="M1" s="22" t="s">
        <v>96</v>
      </c>
      <c r="N1" s="22" t="s">
        <v>97</v>
      </c>
      <c r="O1" s="22" t="s">
        <v>98</v>
      </c>
      <c r="P1" s="22" t="s">
        <v>99</v>
      </c>
      <c r="Q1" s="22" t="s">
        <v>100</v>
      </c>
      <c r="R1" s="22" t="s">
        <v>104</v>
      </c>
      <c r="S1" s="22" t="s">
        <v>105</v>
      </c>
      <c r="T1" s="22" t="s">
        <v>106</v>
      </c>
      <c r="U1" s="22" t="s">
        <v>107</v>
      </c>
      <c r="V1" s="22" t="s">
        <v>108</v>
      </c>
      <c r="W1" s="22" t="s">
        <v>109</v>
      </c>
      <c r="X1" s="22" t="s">
        <v>110</v>
      </c>
      <c r="Y1" s="22" t="s">
        <v>111</v>
      </c>
      <c r="Z1" s="22" t="s">
        <v>116</v>
      </c>
      <c r="AA1" s="22" t="s">
        <v>117</v>
      </c>
      <c r="AB1" s="22" t="s">
        <v>118</v>
      </c>
      <c r="AC1" s="22" t="s">
        <v>119</v>
      </c>
      <c r="AD1" s="22" t="s">
        <v>113</v>
      </c>
      <c r="AE1" s="22" t="s">
        <v>112</v>
      </c>
      <c r="AF1" s="22" t="s">
        <v>114</v>
      </c>
      <c r="AG1" s="22" t="s">
        <v>115</v>
      </c>
    </row>
    <row r="2" spans="1:33" ht="15" customHeight="1" x14ac:dyDescent="0.25">
      <c r="A2" s="22" t="s">
        <v>120</v>
      </c>
      <c r="B2" s="22">
        <v>279932000</v>
      </c>
      <c r="C2" s="22">
        <v>249677000</v>
      </c>
      <c r="D2" s="22">
        <v>385000000</v>
      </c>
      <c r="E2" s="22">
        <v>412000000</v>
      </c>
      <c r="F2" s="22">
        <v>655662000</v>
      </c>
      <c r="G2" s="22">
        <v>609813000</v>
      </c>
      <c r="H2" s="22">
        <v>510271000</v>
      </c>
      <c r="I2" s="22">
        <v>324978000</v>
      </c>
      <c r="J2" s="22">
        <v>552624000</v>
      </c>
      <c r="K2" s="22">
        <v>959068000</v>
      </c>
      <c r="L2" s="22">
        <v>1116434000</v>
      </c>
      <c r="M2" s="22">
        <v>786688000</v>
      </c>
      <c r="N2" s="22">
        <v>0</v>
      </c>
      <c r="O2" s="22">
        <v>0</v>
      </c>
      <c r="P2" s="22">
        <v>247611000</v>
      </c>
      <c r="Q2" s="22">
        <v>521612000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</row>
    <row r="3" spans="1:33" ht="44.25" customHeight="1" x14ac:dyDescent="0.25">
      <c r="A3" s="23" t="s">
        <v>121</v>
      </c>
      <c r="B3" s="22">
        <v>25261000</v>
      </c>
      <c r="C3" s="22">
        <v>18197000</v>
      </c>
      <c r="D3" s="22">
        <v>25000000</v>
      </c>
      <c r="E3" s="22">
        <v>37000000</v>
      </c>
      <c r="F3" s="22">
        <v>72975000</v>
      </c>
      <c r="G3" s="22">
        <v>67400000</v>
      </c>
      <c r="H3" s="22">
        <v>49494000</v>
      </c>
      <c r="I3" s="22">
        <v>28923000</v>
      </c>
      <c r="J3" s="22">
        <v>219948000</v>
      </c>
      <c r="K3" s="22">
        <v>198844000</v>
      </c>
      <c r="L3" s="22">
        <v>128293000</v>
      </c>
      <c r="M3" s="22">
        <v>119455000</v>
      </c>
      <c r="N3" s="22">
        <v>0</v>
      </c>
      <c r="O3" s="22">
        <v>0</v>
      </c>
      <c r="P3" s="22">
        <v>0</v>
      </c>
      <c r="Q3" s="22">
        <v>159669000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</row>
    <row r="4" spans="1:33" ht="30" customHeight="1" x14ac:dyDescent="0.25">
      <c r="A4" s="23" t="s">
        <v>122</v>
      </c>
      <c r="B4" s="22">
        <v>650000</v>
      </c>
      <c r="C4" s="22">
        <v>31662000</v>
      </c>
      <c r="D4" s="22">
        <v>76000000</v>
      </c>
      <c r="E4" s="22">
        <v>0</v>
      </c>
      <c r="F4" s="22">
        <v>0</v>
      </c>
      <c r="G4" s="22">
        <v>5604000</v>
      </c>
      <c r="H4" s="22">
        <v>1200000</v>
      </c>
      <c r="I4" s="22">
        <v>11108000</v>
      </c>
      <c r="J4" s="22">
        <v>109147000</v>
      </c>
      <c r="K4" s="22">
        <v>0</v>
      </c>
      <c r="L4" s="22">
        <v>0</v>
      </c>
      <c r="M4" s="22">
        <v>5376000</v>
      </c>
      <c r="N4" s="22">
        <v>0</v>
      </c>
      <c r="O4" s="22">
        <v>0</v>
      </c>
      <c r="P4" s="22">
        <v>0</v>
      </c>
      <c r="Q4" s="22">
        <v>213523000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</row>
    <row r="5" spans="1:33" ht="15" customHeight="1" x14ac:dyDescent="0.25">
      <c r="A5" s="22" t="s">
        <v>101</v>
      </c>
      <c r="B5" s="22">
        <v>305843000</v>
      </c>
      <c r="C5" s="22">
        <v>241545000</v>
      </c>
      <c r="D5" s="22">
        <v>486000000</v>
      </c>
      <c r="E5" s="22">
        <v>403000000</v>
      </c>
      <c r="F5" s="22">
        <v>728637000</v>
      </c>
      <c r="G5" s="22">
        <v>682817000</v>
      </c>
      <c r="H5" s="22">
        <v>560965000</v>
      </c>
      <c r="I5" s="22">
        <v>365009000</v>
      </c>
      <c r="J5" s="22">
        <v>926943000</v>
      </c>
      <c r="K5" s="22">
        <v>1215216000</v>
      </c>
      <c r="L5" s="22">
        <v>1314932000</v>
      </c>
      <c r="M5" s="22">
        <v>961876000</v>
      </c>
      <c r="N5" s="22">
        <v>233819000</v>
      </c>
      <c r="O5" s="22">
        <v>319854000</v>
      </c>
      <c r="P5" s="22">
        <v>268006000</v>
      </c>
      <c r="Q5" s="22">
        <v>594751000</v>
      </c>
      <c r="R5" s="22">
        <v>79440000</v>
      </c>
      <c r="S5" s="22">
        <v>19215000</v>
      </c>
      <c r="T5" s="22">
        <v>70088000</v>
      </c>
      <c r="U5" s="22">
        <v>69408000</v>
      </c>
      <c r="V5" s="22">
        <v>55236000</v>
      </c>
      <c r="W5" s="22">
        <v>27173000</v>
      </c>
      <c r="X5" s="22">
        <v>77501000</v>
      </c>
      <c r="Y5" s="22">
        <v>89507000</v>
      </c>
      <c r="Z5" s="22">
        <v>432344000</v>
      </c>
      <c r="AA5" s="22">
        <v>422837000</v>
      </c>
      <c r="AB5" s="22">
        <v>404090000</v>
      </c>
      <c r="AC5" s="22">
        <v>414280000</v>
      </c>
      <c r="AD5" s="22">
        <v>329180000</v>
      </c>
      <c r="AE5" s="22">
        <v>2610000</v>
      </c>
      <c r="AF5" s="22">
        <v>291643000</v>
      </c>
      <c r="AG5" s="22">
        <v>372231000</v>
      </c>
    </row>
    <row r="7" spans="1:33" ht="15" customHeight="1" x14ac:dyDescent="0.25">
      <c r="A7" s="22" t="s">
        <v>102</v>
      </c>
    </row>
    <row r="8" spans="1:33" ht="15" customHeight="1" x14ac:dyDescent="0.25">
      <c r="A8" s="22" t="s">
        <v>127</v>
      </c>
      <c r="B8" s="22">
        <v>340174000</v>
      </c>
      <c r="C8" s="22">
        <v>323898000</v>
      </c>
      <c r="D8" s="22">
        <v>334000000</v>
      </c>
      <c r="E8" s="22">
        <v>345000000</v>
      </c>
      <c r="F8" s="22">
        <v>367096000</v>
      </c>
      <c r="G8" s="22">
        <v>386129000</v>
      </c>
      <c r="H8" s="22">
        <v>350848000</v>
      </c>
      <c r="I8" s="22">
        <v>356297000</v>
      </c>
      <c r="J8" s="22">
        <v>322040000</v>
      </c>
      <c r="K8" s="22">
        <v>369774000</v>
      </c>
      <c r="L8" s="22">
        <v>331622000</v>
      </c>
      <c r="M8" s="22">
        <v>354637000</v>
      </c>
      <c r="N8" s="22">
        <v>182482000</v>
      </c>
      <c r="O8" s="22">
        <v>191664000</v>
      </c>
      <c r="P8" s="22">
        <v>214302000</v>
      </c>
      <c r="Q8" s="22">
        <v>245960000</v>
      </c>
    </row>
    <row r="9" spans="1:33" ht="15" customHeight="1" x14ac:dyDescent="0.25">
      <c r="A9" s="22" t="s">
        <v>103</v>
      </c>
      <c r="B9" s="22">
        <v>1087574000</v>
      </c>
      <c r="C9" s="22">
        <v>1088504000</v>
      </c>
      <c r="D9" s="22">
        <v>930000000</v>
      </c>
      <c r="E9" s="22">
        <v>1032000000</v>
      </c>
      <c r="F9" s="22">
        <v>1053500000</v>
      </c>
      <c r="G9" s="22">
        <v>1240322000</v>
      </c>
      <c r="H9" s="22">
        <v>1106908000</v>
      </c>
      <c r="I9" s="22">
        <v>1029364000</v>
      </c>
      <c r="J9" s="22">
        <v>925495000</v>
      </c>
      <c r="K9" s="22">
        <v>907531000</v>
      </c>
      <c r="L9" s="22">
        <v>984620000</v>
      </c>
      <c r="M9" s="22">
        <v>1036927000</v>
      </c>
      <c r="N9" s="22">
        <v>500692000</v>
      </c>
      <c r="O9" s="22">
        <v>512816000</v>
      </c>
      <c r="P9" s="22">
        <v>551113000</v>
      </c>
      <c r="Q9" s="22">
        <v>701976000</v>
      </c>
    </row>
    <row r="12" spans="1:33" ht="15" customHeight="1" x14ac:dyDescent="0.25">
      <c r="B12" s="24">
        <v>2019</v>
      </c>
      <c r="C12" s="24">
        <v>2018</v>
      </c>
      <c r="D12" s="24">
        <v>2017</v>
      </c>
      <c r="E12" s="24">
        <v>2016</v>
      </c>
      <c r="F12" s="24">
        <v>2015</v>
      </c>
      <c r="G12" s="24">
        <v>2014</v>
      </c>
      <c r="H12" s="24">
        <v>2013</v>
      </c>
      <c r="I12" s="24">
        <v>2012</v>
      </c>
    </row>
    <row r="13" spans="1:33" ht="15" customHeight="1" x14ac:dyDescent="0.25">
      <c r="A13" s="22" t="s">
        <v>123</v>
      </c>
      <c r="B13" s="24">
        <f>SUM(B5:E5)</f>
        <v>1436388000</v>
      </c>
      <c r="C13" s="24">
        <f>SUM(F5:I5)</f>
        <v>2337428000</v>
      </c>
      <c r="D13" s="24">
        <f>SUM(J5:M5)</f>
        <v>4418967000</v>
      </c>
      <c r="E13" s="24">
        <v>141643000</v>
      </c>
      <c r="F13" s="24">
        <f>SUM(Z5:AC5)</f>
        <v>1673551000</v>
      </c>
      <c r="G13" s="24">
        <f>SUM(AD5:AG5)</f>
        <v>995664000</v>
      </c>
      <c r="H13" s="24">
        <f>SUM(V5:Y5)</f>
        <v>249417000</v>
      </c>
      <c r="I13" s="24">
        <f>SUM(R5:U5)</f>
        <v>238151000</v>
      </c>
    </row>
    <row r="14" spans="1:33" ht="15" customHeight="1" x14ac:dyDescent="0.25">
      <c r="A14" s="22" t="s">
        <v>128</v>
      </c>
      <c r="B14" s="24">
        <f>SUM(B2:E2)</f>
        <v>1326609000</v>
      </c>
      <c r="C14" s="24">
        <f>SUM(F2:I2)</f>
        <v>2100724000</v>
      </c>
      <c r="D14" s="24">
        <f>SUM(J2:M2)</f>
        <v>3414814000</v>
      </c>
      <c r="E14" s="24">
        <v>1280802000</v>
      </c>
      <c r="F14" s="24">
        <v>1634850000</v>
      </c>
      <c r="G14" s="24">
        <v>969885000</v>
      </c>
      <c r="H14" s="24">
        <v>264224000</v>
      </c>
      <c r="I14" s="24">
        <v>270448000</v>
      </c>
    </row>
    <row r="15" spans="1:33" ht="15" customHeight="1" x14ac:dyDescent="0.25">
      <c r="A15" s="22" t="s">
        <v>124</v>
      </c>
      <c r="B15" s="24">
        <f>SUM(B8:E8)</f>
        <v>1343072000</v>
      </c>
      <c r="C15" s="24">
        <f>SUM(F8:I8)</f>
        <v>1460370000</v>
      </c>
      <c r="D15" s="24">
        <f>SUM(J8:M8)</f>
        <v>1378073000</v>
      </c>
      <c r="E15" s="24">
        <f>SUM(N8:Q8)</f>
        <v>834408000</v>
      </c>
      <c r="F15" s="24">
        <v>717900000</v>
      </c>
      <c r="G15" s="24">
        <v>464700000</v>
      </c>
      <c r="H15" s="24">
        <v>231976000</v>
      </c>
      <c r="I15" s="24">
        <v>273978000</v>
      </c>
    </row>
    <row r="16" spans="1:33" ht="15" customHeight="1" x14ac:dyDescent="0.25">
      <c r="A16" s="22" t="s">
        <v>126</v>
      </c>
      <c r="B16" s="24">
        <f>SUM(B9:E9)</f>
        <v>4138078000</v>
      </c>
      <c r="C16" s="24">
        <f>SUM(F9:I9)</f>
        <v>4430094000</v>
      </c>
      <c r="D16" s="24">
        <f>SUM(J9:M9)</f>
        <v>3854573000</v>
      </c>
      <c r="E16" s="24">
        <f>SUM(N9:Q9)</f>
        <v>2266597000</v>
      </c>
      <c r="F16" s="24">
        <v>1640132000</v>
      </c>
      <c r="G16" s="24">
        <v>1068360000</v>
      </c>
      <c r="H16" s="24">
        <v>517545000</v>
      </c>
      <c r="I16" s="24">
        <v>424350000</v>
      </c>
    </row>
    <row r="17" spans="1:9" ht="15" customHeight="1" x14ac:dyDescent="0.25">
      <c r="A17" s="22" t="s">
        <v>125</v>
      </c>
      <c r="B17" s="25">
        <f>(B15)/(B16)</f>
        <v>0.32456420589462065</v>
      </c>
      <c r="C17" s="25">
        <f t="shared" ref="C17:E17" si="0">(C15)/(C16)</f>
        <v>0.32964763275903403</v>
      </c>
      <c r="D17" s="25">
        <f t="shared" si="0"/>
        <v>0.35751638378621964</v>
      </c>
      <c r="E17" s="25">
        <f t="shared" si="0"/>
        <v>0.3681324911309774</v>
      </c>
      <c r="F17" s="25">
        <f t="shared" ref="F17" si="1">(F15)/(F16)</f>
        <v>0.43770867222882059</v>
      </c>
      <c r="G17" s="25">
        <f t="shared" ref="G17" si="2">(G15)/(G16)</f>
        <v>0.43496574188475795</v>
      </c>
      <c r="H17" s="25">
        <f t="shared" ref="H17" si="3">(H15)/(H16)</f>
        <v>0.44822382594750215</v>
      </c>
      <c r="I17" s="25">
        <f t="shared" ref="I17" si="4">(I15)/(I16)</f>
        <v>0.64564156945917284</v>
      </c>
    </row>
    <row r="19" spans="1:9" ht="15" customHeight="1" x14ac:dyDescent="0.25">
      <c r="A19" s="22">
        <v>10</v>
      </c>
    </row>
    <row r="37" spans="1:14" ht="15" customHeight="1" x14ac:dyDescent="0.25">
      <c r="A37" s="22" t="s">
        <v>129</v>
      </c>
      <c r="G37" s="22" t="s">
        <v>130</v>
      </c>
      <c r="H37" s="22">
        <v>2016</v>
      </c>
      <c r="I37" s="22">
        <v>2017</v>
      </c>
      <c r="J37" s="22">
        <v>2018</v>
      </c>
      <c r="K37" s="22">
        <v>2019</v>
      </c>
      <c r="L37" s="22">
        <v>2020</v>
      </c>
      <c r="M37" s="22">
        <v>2021</v>
      </c>
      <c r="N37" s="22">
        <v>2022</v>
      </c>
    </row>
    <row r="38" spans="1:14" ht="15" customHeight="1" x14ac:dyDescent="0.25">
      <c r="A38" s="22">
        <v>1</v>
      </c>
      <c r="B38" s="22">
        <f>E13</f>
        <v>141643000</v>
      </c>
      <c r="C38" s="22">
        <f>$E$38+A38*$E$39</f>
        <v>1813202100</v>
      </c>
      <c r="E38" s="22">
        <f>INTERCEPT(B38:B41,A38:A41)</f>
        <v>1632932500</v>
      </c>
      <c r="G38" s="22" t="s">
        <v>123</v>
      </c>
      <c r="H38" s="22">
        <f>B38</f>
        <v>141643000</v>
      </c>
      <c r="I38" s="22">
        <f>B39</f>
        <v>4418967000</v>
      </c>
      <c r="J38" s="22">
        <f>B40</f>
        <v>2337428000</v>
      </c>
      <c r="K38" s="22">
        <f>B41</f>
        <v>1436388000</v>
      </c>
    </row>
    <row r="39" spans="1:14" ht="15" customHeight="1" x14ac:dyDescent="0.25">
      <c r="A39" s="22">
        <v>2</v>
      </c>
      <c r="B39" s="22">
        <f>D13</f>
        <v>4418967000</v>
      </c>
      <c r="C39" s="22">
        <f t="shared" ref="C39:C44" si="5">$E$38+A39*$E$39</f>
        <v>1993471700</v>
      </c>
      <c r="E39" s="22">
        <f>SLOPE(B38:B41,A38:A41)</f>
        <v>180269600</v>
      </c>
      <c r="G39" s="22" t="s">
        <v>131</v>
      </c>
      <c r="L39" s="22">
        <f>C42</f>
        <v>2534280500</v>
      </c>
      <c r="M39" s="22">
        <f>C43</f>
        <v>2714550100</v>
      </c>
      <c r="N39" s="22">
        <f>C44</f>
        <v>2894819700</v>
      </c>
    </row>
    <row r="40" spans="1:14" ht="15" customHeight="1" x14ac:dyDescent="0.25">
      <c r="A40" s="22">
        <v>3</v>
      </c>
      <c r="B40" s="22">
        <f>C13</f>
        <v>2337428000</v>
      </c>
      <c r="C40" s="22">
        <f t="shared" si="5"/>
        <v>2173741300</v>
      </c>
    </row>
    <row r="41" spans="1:14" ht="15" customHeight="1" x14ac:dyDescent="0.25">
      <c r="A41" s="22">
        <v>4</v>
      </c>
      <c r="B41" s="22">
        <f>B13</f>
        <v>1436388000</v>
      </c>
      <c r="C41" s="22">
        <f t="shared" si="5"/>
        <v>2354010900</v>
      </c>
    </row>
    <row r="42" spans="1:14" ht="15" customHeight="1" x14ac:dyDescent="0.25">
      <c r="A42" s="22">
        <v>5</v>
      </c>
      <c r="C42" s="22">
        <f t="shared" si="5"/>
        <v>2534280500</v>
      </c>
    </row>
    <row r="43" spans="1:14" ht="15" customHeight="1" x14ac:dyDescent="0.25">
      <c r="A43" s="22">
        <v>6</v>
      </c>
      <c r="C43" s="22">
        <f t="shared" si="5"/>
        <v>2714550100</v>
      </c>
    </row>
    <row r="44" spans="1:14" ht="15" customHeight="1" x14ac:dyDescent="0.25">
      <c r="A44" s="22">
        <v>7</v>
      </c>
      <c r="C44" s="22">
        <f t="shared" si="5"/>
        <v>2894819700</v>
      </c>
    </row>
    <row r="57" spans="1:16" ht="15" customHeight="1" x14ac:dyDescent="0.25">
      <c r="A57" s="22" t="s">
        <v>132</v>
      </c>
    </row>
    <row r="58" spans="1:16" ht="15" customHeight="1" x14ac:dyDescent="0.25">
      <c r="A58" s="22">
        <v>1</v>
      </c>
      <c r="B58" s="22">
        <f>F59</f>
        <v>270448000</v>
      </c>
      <c r="C58" s="22">
        <f>$D$63+A58*$D$64</f>
        <v>426279249.99999982</v>
      </c>
      <c r="E58" s="22" t="s">
        <v>130</v>
      </c>
      <c r="F58" s="22">
        <v>2012</v>
      </c>
      <c r="G58" s="22">
        <v>2013</v>
      </c>
      <c r="H58" s="22">
        <v>2014</v>
      </c>
      <c r="I58" s="22">
        <v>2015</v>
      </c>
      <c r="J58" s="22">
        <v>2016</v>
      </c>
      <c r="K58" s="22">
        <v>2017</v>
      </c>
      <c r="L58" s="22">
        <v>2018</v>
      </c>
      <c r="M58" s="22">
        <v>2019</v>
      </c>
      <c r="N58" s="22">
        <v>2020</v>
      </c>
      <c r="O58" s="22">
        <v>2021</v>
      </c>
      <c r="P58" s="22">
        <v>2022</v>
      </c>
    </row>
    <row r="59" spans="1:16" ht="15" customHeight="1" x14ac:dyDescent="0.25">
      <c r="A59" s="22">
        <v>2</v>
      </c>
      <c r="B59" s="22">
        <f>G59</f>
        <v>264224000</v>
      </c>
      <c r="C59" s="22">
        <f t="shared" ref="C59:C68" si="6">$D$63+A59*$D$64</f>
        <v>706712178.57142842</v>
      </c>
      <c r="E59" s="22" t="s">
        <v>133</v>
      </c>
      <c r="F59" s="22">
        <f>I14</f>
        <v>270448000</v>
      </c>
      <c r="G59" s="22">
        <f>H14</f>
        <v>264224000</v>
      </c>
      <c r="H59" s="22">
        <f>G14</f>
        <v>969885000</v>
      </c>
      <c r="I59" s="22">
        <f>F14</f>
        <v>1634850000</v>
      </c>
      <c r="J59" s="22">
        <f>E14</f>
        <v>1280802000</v>
      </c>
      <c r="K59" s="22">
        <f>D14</f>
        <v>3414814000</v>
      </c>
      <c r="L59" s="22">
        <f>C14</f>
        <v>2100724000</v>
      </c>
      <c r="M59" s="22">
        <f>B14</f>
        <v>1326609000</v>
      </c>
    </row>
    <row r="60" spans="1:16" ht="15" customHeight="1" x14ac:dyDescent="0.25">
      <c r="A60" s="22">
        <v>3</v>
      </c>
      <c r="B60" s="22">
        <f>H59</f>
        <v>969885000</v>
      </c>
      <c r="C60" s="22">
        <f t="shared" si="6"/>
        <v>987145107.14285707</v>
      </c>
      <c r="E60" s="22" t="s">
        <v>134</v>
      </c>
      <c r="N60" s="22">
        <f>C66</f>
        <v>2669742678.5714288</v>
      </c>
      <c r="O60" s="22">
        <f>C67</f>
        <v>2950175607.1428571</v>
      </c>
      <c r="P60" s="22">
        <f>C68</f>
        <v>3230608535.7142859</v>
      </c>
    </row>
    <row r="61" spans="1:16" ht="15" customHeight="1" x14ac:dyDescent="0.25">
      <c r="A61" s="22">
        <v>4</v>
      </c>
      <c r="B61" s="22">
        <f>I59</f>
        <v>1634850000</v>
      </c>
      <c r="C61" s="22">
        <f t="shared" si="6"/>
        <v>1267578035.7142856</v>
      </c>
    </row>
    <row r="62" spans="1:16" ht="15" customHeight="1" x14ac:dyDescent="0.25">
      <c r="A62" s="22">
        <v>5</v>
      </c>
      <c r="B62" s="22">
        <f>J59</f>
        <v>1280802000</v>
      </c>
      <c r="C62" s="22">
        <f t="shared" si="6"/>
        <v>1548010964.2857141</v>
      </c>
    </row>
    <row r="63" spans="1:16" ht="15" customHeight="1" x14ac:dyDescent="0.25">
      <c r="A63" s="22">
        <v>6</v>
      </c>
      <c r="B63" s="22">
        <f>K59</f>
        <v>3414814000</v>
      </c>
      <c r="C63" s="22">
        <f t="shared" si="6"/>
        <v>1828443892.8571429</v>
      </c>
      <c r="D63" s="22">
        <f>INTERCEPT(B58:B65,A58:A65)</f>
        <v>145846321.42857122</v>
      </c>
    </row>
    <row r="64" spans="1:16" ht="15" customHeight="1" x14ac:dyDescent="0.25">
      <c r="A64" s="22">
        <v>7</v>
      </c>
      <c r="B64" s="22">
        <f>L59</f>
        <v>2100724000</v>
      </c>
      <c r="C64" s="22">
        <f t="shared" si="6"/>
        <v>2108876821.4285715</v>
      </c>
      <c r="D64" s="22">
        <f>SLOPE(B58:B65,A58:A65)</f>
        <v>280432928.5714286</v>
      </c>
    </row>
    <row r="65" spans="1:3" ht="15" customHeight="1" x14ac:dyDescent="0.25">
      <c r="A65" s="22">
        <v>8</v>
      </c>
      <c r="B65" s="22">
        <f>M59</f>
        <v>1326609000</v>
      </c>
      <c r="C65" s="22">
        <f t="shared" si="6"/>
        <v>2389309750</v>
      </c>
    </row>
    <row r="66" spans="1:3" ht="15" customHeight="1" x14ac:dyDescent="0.25">
      <c r="A66" s="22">
        <v>9</v>
      </c>
      <c r="C66" s="22">
        <f t="shared" si="6"/>
        <v>2669742678.5714288</v>
      </c>
    </row>
    <row r="67" spans="1:3" ht="15" customHeight="1" x14ac:dyDescent="0.25">
      <c r="A67" s="22">
        <v>10</v>
      </c>
      <c r="C67" s="22">
        <f t="shared" si="6"/>
        <v>2950175607.1428571</v>
      </c>
    </row>
    <row r="68" spans="1:3" ht="15" customHeight="1" x14ac:dyDescent="0.25">
      <c r="A68" s="22">
        <v>11</v>
      </c>
      <c r="C68" s="22">
        <f t="shared" si="6"/>
        <v>3230608535.7142859</v>
      </c>
    </row>
  </sheetData>
  <autoFilter ref="B12:I1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Investicije Tesla stran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2020-04-21T08:18:39Z</dcterms:created>
  <dcterms:modified xsi:type="dcterms:W3CDTF">2020-04-27T11:56:24Z</dcterms:modified>
</cp:coreProperties>
</file>