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0"/>
  </bookViews>
  <sheets>
    <sheet name="ProjectSchedule" sheetId="11" r:id="rId1"/>
    <sheet name="MAIN FEATURE"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8" i="11" l="1"/>
  <c r="F19" i="11"/>
  <c r="F17" i="11"/>
  <c r="F16" i="11"/>
  <c r="F15" i="11"/>
  <c r="F13" i="11"/>
  <c r="F11" i="11"/>
  <c r="F12" i="11"/>
  <c r="C15" i="13"/>
  <c r="E3" i="11"/>
  <c r="G7" i="11" l="1"/>
  <c r="E9" i="11" l="1"/>
  <c r="H5" i="11"/>
  <c r="H4" i="11" s="1"/>
  <c r="G21" i="11"/>
  <c r="G20" i="11"/>
  <c r="G14" i="11"/>
  <c r="G8" i="11"/>
  <c r="F9" i="11" l="1"/>
  <c r="E10" i="11" s="1"/>
  <c r="H6" i="11"/>
  <c r="F10" i="11" l="1"/>
  <c r="G10" i="11" s="1"/>
  <c r="G9" i="11"/>
  <c r="G15" i="11"/>
  <c r="I5" i="11"/>
  <c r="J5" i="11" s="1"/>
  <c r="K5" i="11" s="1"/>
  <c r="L5" i="11" s="1"/>
  <c r="M5" i="11" s="1"/>
  <c r="N5" i="11" s="1"/>
  <c r="O5" i="11" s="1"/>
  <c r="G16" i="11" l="1"/>
  <c r="O4" i="11"/>
  <c r="P5" i="11"/>
  <c r="Q5" i="11" s="1"/>
  <c r="R5" i="11" s="1"/>
  <c r="S5" i="11" s="1"/>
  <c r="T5" i="11" s="1"/>
  <c r="U5" i="11" s="1"/>
  <c r="V5" i="11" s="1"/>
  <c r="V4" i="11" s="1"/>
  <c r="I6" i="11"/>
  <c r="G19" i="11" l="1"/>
  <c r="G18" i="11"/>
  <c r="G17"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 r="G13" i="11"/>
  <c r="G11" i="11" l="1"/>
</calcChain>
</file>

<file path=xl/sharedStrings.xml><?xml version="1.0" encoding="utf-8"?>
<sst xmlns="http://schemas.openxmlformats.org/spreadsheetml/2006/main" count="60" uniqueCount="54">
  <si>
    <t>Insert new rows ABOVE this one</t>
  </si>
  <si>
    <t>Project Start:</t>
  </si>
  <si>
    <t>PROGRESS</t>
  </si>
  <si>
    <t>START</t>
  </si>
  <si>
    <t>END</t>
  </si>
  <si>
    <t>DAYS</t>
  </si>
  <si>
    <t>Display Week:</t>
  </si>
  <si>
    <t>TASK</t>
  </si>
  <si>
    <t>Project Lead</t>
  </si>
  <si>
    <t>Enter Company Name in cell B2.</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</si>
  <si>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</si>
  <si>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</si>
  <si>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</si>
  <si>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</si>
  <si>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</si>
  <si>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</si>
  <si>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</si>
  <si>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</si>
  <si>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</si>
  <si>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</si>
  <si>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</si>
  <si>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</si>
  <si>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IMS ENRICH PROJECT</t>
  </si>
  <si>
    <t>Ho Thanh Son</t>
  </si>
  <si>
    <t>FEATURE</t>
  </si>
  <si>
    <t>DAYS COMPLETE (expected)</t>
  </si>
  <si>
    <t>INVENTORY</t>
  </si>
  <si>
    <t>ORDERS</t>
  </si>
  <si>
    <t>KNOWLEDGE BASE</t>
  </si>
  <si>
    <t>?</t>
  </si>
  <si>
    <t>GROUP MANAGEMENT</t>
  </si>
  <si>
    <t>MERCHANT DASDBOARD</t>
  </si>
  <si>
    <t>TICKET SYSTEM</t>
  </si>
  <si>
    <t>WEBSITE SUPPORT</t>
  </si>
  <si>
    <t>WEBSITE ORDER NOW</t>
  </si>
  <si>
    <t>FULL OPTION</t>
  </si>
  <si>
    <t>STANDARD OPTION</t>
  </si>
  <si>
    <t>FULL OPTION:
1. PRODUCT MANAGE
2. ALL PRODUCT
3. ASSIGNED
4: WAREHOUSE
5: JUNKYARD</t>
  </si>
  <si>
    <t>1. Update status
2. create/update merchant
4. select products,
5. status
6. create ticket
7. recuring payment after approved
8. update inventory,
9. merchant update/upload attachment(url)
...</t>
  </si>
  <si>
    <t>Group</t>
  </si>
  <si>
    <t>Inventory</t>
  </si>
  <si>
    <t>Phase 1:  Group manage + inventory(full option) + order now + ticket(basic) + merchant (basic)</t>
  </si>
  <si>
    <t>Order now from website
+ create order
+ create ticket pending
+ create POS demo account
(pending API from NHAT's Team)</t>
  </si>
  <si>
    <t>Ticket basic: 
+ create
+ filter (close/open/all ticket/ pending ticket)
+ update
+ feedback/attachment
+ notice alert</t>
  </si>
  <si>
    <t>Ticket: 
+ public/private/share/kb
+ send email to customer, subcriber user</t>
  </si>
  <si>
    <t>Merchant
+ Service fee
+ ticket</t>
  </si>
  <si>
    <t>Task</t>
  </si>
  <si>
    <t>Order Management
(pending information...)</t>
  </si>
  <si>
    <t>Phase 2: ticket(complete) + merchant(complete) + order management + task + report</t>
  </si>
  <si>
    <t>FULL OPTION
1. AUTO ASSIGNING
2. group
3. email notice
4. website notice
5. feedback
6. timeline
7. send email to customer
9. update status,….properties…
10. KB, Publich,private
11. Create merchant
12. specify product
…</t>
  </si>
  <si>
    <t>Merchant profiles
+ Dashboard
+ Detail/ update
+ Products</t>
  </si>
  <si>
    <t>Report (export to excel)
+ …</t>
  </si>
  <si>
    <t>…</t>
  </si>
  <si>
    <r>
      <rPr>
        <b/>
        <sz val="11"/>
        <color rgb="FFFF0000"/>
        <rFont val="Calibri"/>
        <family val="2"/>
        <scheme val="minor"/>
      </rPr>
      <t>NOTICE:</t>
    </r>
    <r>
      <rPr>
        <sz val="11"/>
        <color theme="1"/>
        <rFont val="Calibri"/>
        <family val="2"/>
        <scheme val="minor"/>
      </rPr>
      <t xml:space="preserve">
+ Plan này được thiết kế theo feature 'must haves' cần thiết nhất (có sự rút gọn) cho dự án, các tính năng khác sẽ được bổ sung sau nếu cần.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</si>
</sst>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1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color rgb="FFFF000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bgColor indexed="64"/>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7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9" borderId="1" xfId="0" applyFont="1" applyFill="1" applyBorder="1" applyAlignment="1">
      <alignment horizontal="center" vertical="center" wrapText="1"/>
    </xf>
    <xf numFmtId="167" fontId="11" fillId="5" borderId="0" xfId="0" applyNumberFormat="1" applyFont="1" applyFill="1" applyAlignment="1">
      <alignment horizontal="center" vertical="center"/>
    </xf>
    <xf numFmtId="167" fontId="11" fillId="5" borderId="6"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2" fillId="8"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0" fillId="0" borderId="0" xfId="0" applyAlignment="1">
      <alignment vertical="top" wrapText="1"/>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0" fontId="0" fillId="0" borderId="0" xfId="0" applyAlignment="1">
      <alignment horizontal="left"/>
    </xf>
    <xf numFmtId="0" fontId="0" fillId="0" borderId="0" xfId="0" applyAlignment="1">
      <alignment horizontal="left" wrapText="1"/>
    </xf>
    <xf numFmtId="0" fontId="6" fillId="10" borderId="0" xfId="0" applyFont="1" applyFill="1" applyAlignment="1">
      <alignment horizontal="left" vertical="center"/>
    </xf>
    <xf numFmtId="0" fontId="0" fillId="0" borderId="0" xfId="0" applyAlignment="1">
      <alignment horizontal="left" vertical="top" wrapText="1"/>
    </xf>
    <xf numFmtId="0" fontId="6" fillId="10" borderId="0" xfId="0" applyFont="1" applyFill="1" applyAlignment="1">
      <alignment horizontal="center" vertical="center"/>
    </xf>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6" fillId="0" borderId="0" xfId="0" applyFont="1" applyAlignment="1">
      <alignment vertical="center"/>
    </xf>
    <xf numFmtId="0" fontId="0" fillId="11" borderId="9" xfId="0" applyFill="1" applyBorder="1" applyAlignment="1">
      <alignment vertical="center"/>
    </xf>
    <xf numFmtId="164" fontId="0" fillId="4" borderId="2" xfId="10" applyFont="1" applyFill="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4" borderId="2" xfId="12" applyFont="1" applyFill="1" applyAlignment="1">
      <alignment horizontal="left" vertical="top" wrapText="1"/>
    </xf>
    <xf numFmtId="0" fontId="0" fillId="4" borderId="2" xfId="12" applyFont="1" applyFill="1" applyAlignment="1">
      <alignment horizontal="left" vertical="top"/>
    </xf>
    <xf numFmtId="0" fontId="9" fillId="4" borderId="2" xfId="12" applyFill="1" applyAlignment="1">
      <alignment horizontal="left" vertical="top"/>
    </xf>
    <xf numFmtId="0" fontId="0" fillId="3" borderId="2" xfId="12" applyFont="1" applyFill="1" applyAlignment="1">
      <alignment horizontal="left" vertical="top" wrapText="1"/>
    </xf>
    <xf numFmtId="0" fontId="9" fillId="3" borderId="2" xfId="12" applyFill="1" applyAlignment="1">
      <alignment horizontal="left" vertical="top"/>
    </xf>
    <xf numFmtId="0" fontId="6" fillId="6" borderId="2" xfId="0" applyFont="1" applyFill="1" applyBorder="1" applyAlignment="1">
      <alignment horizontal="left" vertical="center"/>
    </xf>
    <xf numFmtId="0" fontId="6" fillId="7" borderId="2" xfId="0" applyFont="1" applyFill="1" applyBorder="1" applyAlignment="1">
      <alignment horizontal="left" vertical="center"/>
    </xf>
    <xf numFmtId="0" fontId="7" fillId="9" borderId="1" xfId="0" applyFont="1" applyFill="1" applyBorder="1" applyAlignment="1">
      <alignment horizontal="left" vertical="center"/>
    </xf>
    <xf numFmtId="0" fontId="0" fillId="3" borderId="2" xfId="12" applyFont="1" applyFill="1" applyAlignment="1">
      <alignment horizontal="left" vertical="center"/>
    </xf>
    <xf numFmtId="0" fontId="9" fillId="3" borderId="2" xfId="12" applyFill="1" applyAlignment="1">
      <alignment horizontal="left" vertical="center"/>
    </xf>
    <xf numFmtId="0" fontId="9" fillId="0" borderId="0" xfId="8">
      <alignment horizontal="right" indent="1"/>
    </xf>
    <xf numFmtId="0" fontId="9" fillId="0" borderId="7" xfId="8" applyBorder="1">
      <alignment horizontal="right" indent="1"/>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9" fillId="0" borderId="3" xfId="9">
      <alignment horizontal="center" vertical="center"/>
    </xf>
    <xf numFmtId="0" fontId="0" fillId="0" borderId="10" xfId="0" applyBorder="1"/>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K24"/>
  <sheetViews>
    <sheetView showGridLines="0" tabSelected="1" showRuler="0" zoomScaleNormal="100" zoomScalePageLayoutView="70" workbookViewId="0">
      <pane ySplit="6" topLeftCell="A7" activePane="bottomLeft" state="frozen"/>
      <selection pane="bottomLeft" activeCell="A20" sqref="A20:XFD20"/>
    </sheetView>
  </sheetViews>
  <sheetFormatPr defaultRowHeight="30" customHeight="1" x14ac:dyDescent="0.25"/>
  <cols>
    <col min="1" max="1" width="2.7109375" style="28" customWidth="1"/>
    <col min="2" max="2" width="19.85546875" customWidth="1"/>
    <col min="3" max="3" width="30.7109375" customWidth="1"/>
    <col min="4" max="4" width="10.7109375" customWidth="1"/>
    <col min="5" max="5" width="10.42578125" style="5" customWidth="1"/>
    <col min="6" max="6" width="13.140625" customWidth="1"/>
    <col min="7" max="7" width="6.140625" hidden="1" customWidth="1"/>
    <col min="8" max="63" width="2.5703125" customWidth="1"/>
    <col min="68" max="69" width="10.28515625"/>
  </cols>
  <sheetData>
    <row r="1" spans="1:63" ht="30" customHeight="1" x14ac:dyDescent="0.45">
      <c r="A1" s="29" t="s">
        <v>13</v>
      </c>
      <c r="B1" s="32" t="s">
        <v>22</v>
      </c>
      <c r="C1" s="1"/>
      <c r="D1" s="2"/>
      <c r="E1" s="4"/>
      <c r="F1" s="26"/>
      <c r="G1" s="2"/>
      <c r="H1" s="48" t="s">
        <v>53</v>
      </c>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50"/>
    </row>
    <row r="2" spans="1:63" ht="30" customHeight="1" thickBot="1" x14ac:dyDescent="0.35">
      <c r="A2" s="28" t="s">
        <v>9</v>
      </c>
      <c r="B2" s="33" t="s">
        <v>23</v>
      </c>
      <c r="H2" s="51"/>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3"/>
    </row>
    <row r="3" spans="1:63" ht="30" customHeight="1" x14ac:dyDescent="0.25">
      <c r="A3" s="28" t="s">
        <v>14</v>
      </c>
      <c r="B3" s="34" t="s">
        <v>8</v>
      </c>
      <c r="C3" s="64" t="s">
        <v>1</v>
      </c>
      <c r="D3" s="65"/>
      <c r="E3" s="69">
        <f>DATE(2019,8,12)</f>
        <v>43689</v>
      </c>
      <c r="F3" s="69"/>
    </row>
    <row r="4" spans="1:63" ht="30" customHeight="1" x14ac:dyDescent="0.25">
      <c r="A4" s="29" t="s">
        <v>15</v>
      </c>
      <c r="C4" s="64" t="s">
        <v>6</v>
      </c>
      <c r="D4" s="65"/>
      <c r="E4" s="6">
        <v>1</v>
      </c>
      <c r="H4" s="66">
        <f>H5</f>
        <v>43689</v>
      </c>
      <c r="I4" s="67"/>
      <c r="J4" s="67"/>
      <c r="K4" s="67"/>
      <c r="L4" s="67"/>
      <c r="M4" s="67"/>
      <c r="N4" s="68"/>
      <c r="O4" s="66">
        <f>O5</f>
        <v>43696</v>
      </c>
      <c r="P4" s="67"/>
      <c r="Q4" s="67"/>
      <c r="R4" s="67"/>
      <c r="S4" s="67"/>
      <c r="T4" s="67"/>
      <c r="U4" s="68"/>
      <c r="V4" s="66">
        <f>V5</f>
        <v>43703</v>
      </c>
      <c r="W4" s="67"/>
      <c r="X4" s="67"/>
      <c r="Y4" s="67"/>
      <c r="Z4" s="67"/>
      <c r="AA4" s="67"/>
      <c r="AB4" s="68"/>
      <c r="AC4" s="66">
        <f>AC5</f>
        <v>43710</v>
      </c>
      <c r="AD4" s="67"/>
      <c r="AE4" s="67"/>
      <c r="AF4" s="67"/>
      <c r="AG4" s="67"/>
      <c r="AH4" s="67"/>
      <c r="AI4" s="68"/>
      <c r="AJ4" s="66">
        <f>AJ5</f>
        <v>43717</v>
      </c>
      <c r="AK4" s="67"/>
      <c r="AL4" s="67"/>
      <c r="AM4" s="67"/>
      <c r="AN4" s="67"/>
      <c r="AO4" s="67"/>
      <c r="AP4" s="68"/>
      <c r="AQ4" s="66">
        <f>AQ5</f>
        <v>43724</v>
      </c>
      <c r="AR4" s="67"/>
      <c r="AS4" s="67"/>
      <c r="AT4" s="67"/>
      <c r="AU4" s="67"/>
      <c r="AV4" s="67"/>
      <c r="AW4" s="68"/>
      <c r="AX4" s="66">
        <f>AX5</f>
        <v>43731</v>
      </c>
      <c r="AY4" s="67"/>
      <c r="AZ4" s="67"/>
      <c r="BA4" s="67"/>
      <c r="BB4" s="67"/>
      <c r="BC4" s="67"/>
      <c r="BD4" s="68"/>
      <c r="BE4" s="66">
        <f>BE5</f>
        <v>43738</v>
      </c>
      <c r="BF4" s="67"/>
      <c r="BG4" s="67"/>
      <c r="BH4" s="67"/>
      <c r="BI4" s="67"/>
      <c r="BJ4" s="67"/>
      <c r="BK4" s="68"/>
    </row>
    <row r="5" spans="1:63" ht="15" customHeight="1" x14ac:dyDescent="0.25">
      <c r="A5" s="29" t="s">
        <v>16</v>
      </c>
      <c r="B5" s="70"/>
      <c r="C5" s="70"/>
      <c r="D5" s="70"/>
      <c r="E5" s="70"/>
      <c r="F5" s="70"/>
      <c r="H5" s="9">
        <f>Project_Start-WEEKDAY(Project_Start,1)+2+7*(Display_Week-1)</f>
        <v>43689</v>
      </c>
      <c r="I5" s="8">
        <f>H5+1</f>
        <v>43690</v>
      </c>
      <c r="J5" s="8">
        <f t="shared" ref="J5:AW5" si="0">I5+1</f>
        <v>43691</v>
      </c>
      <c r="K5" s="8">
        <f t="shared" si="0"/>
        <v>43692</v>
      </c>
      <c r="L5" s="8">
        <f t="shared" si="0"/>
        <v>43693</v>
      </c>
      <c r="M5" s="8">
        <f t="shared" si="0"/>
        <v>43694</v>
      </c>
      <c r="N5" s="10">
        <f t="shared" si="0"/>
        <v>43695</v>
      </c>
      <c r="O5" s="9">
        <f>N5+1</f>
        <v>43696</v>
      </c>
      <c r="P5" s="8">
        <f>O5+1</f>
        <v>43697</v>
      </c>
      <c r="Q5" s="8">
        <f t="shared" si="0"/>
        <v>43698</v>
      </c>
      <c r="R5" s="8">
        <f t="shared" si="0"/>
        <v>43699</v>
      </c>
      <c r="S5" s="8">
        <f t="shared" si="0"/>
        <v>43700</v>
      </c>
      <c r="T5" s="8">
        <f t="shared" si="0"/>
        <v>43701</v>
      </c>
      <c r="U5" s="10">
        <f t="shared" si="0"/>
        <v>43702</v>
      </c>
      <c r="V5" s="9">
        <f>U5+1</f>
        <v>43703</v>
      </c>
      <c r="W5" s="8">
        <f>V5+1</f>
        <v>43704</v>
      </c>
      <c r="X5" s="8">
        <f t="shared" si="0"/>
        <v>43705</v>
      </c>
      <c r="Y5" s="8">
        <f t="shared" si="0"/>
        <v>43706</v>
      </c>
      <c r="Z5" s="8">
        <f t="shared" si="0"/>
        <v>43707</v>
      </c>
      <c r="AA5" s="8">
        <f t="shared" si="0"/>
        <v>43708</v>
      </c>
      <c r="AB5" s="10">
        <f t="shared" si="0"/>
        <v>43709</v>
      </c>
      <c r="AC5" s="9">
        <f>AB5+1</f>
        <v>43710</v>
      </c>
      <c r="AD5" s="8">
        <f>AC5+1</f>
        <v>43711</v>
      </c>
      <c r="AE5" s="8">
        <f t="shared" si="0"/>
        <v>43712</v>
      </c>
      <c r="AF5" s="8">
        <f t="shared" si="0"/>
        <v>43713</v>
      </c>
      <c r="AG5" s="8">
        <f t="shared" si="0"/>
        <v>43714</v>
      </c>
      <c r="AH5" s="8">
        <f t="shared" si="0"/>
        <v>43715</v>
      </c>
      <c r="AI5" s="10">
        <f t="shared" si="0"/>
        <v>43716</v>
      </c>
      <c r="AJ5" s="9">
        <f>AI5+1</f>
        <v>43717</v>
      </c>
      <c r="AK5" s="8">
        <f>AJ5+1</f>
        <v>43718</v>
      </c>
      <c r="AL5" s="8">
        <f t="shared" si="0"/>
        <v>43719</v>
      </c>
      <c r="AM5" s="8">
        <f t="shared" si="0"/>
        <v>43720</v>
      </c>
      <c r="AN5" s="8">
        <f t="shared" si="0"/>
        <v>43721</v>
      </c>
      <c r="AO5" s="8">
        <f t="shared" si="0"/>
        <v>43722</v>
      </c>
      <c r="AP5" s="10">
        <f t="shared" si="0"/>
        <v>43723</v>
      </c>
      <c r="AQ5" s="9">
        <f>AP5+1</f>
        <v>43724</v>
      </c>
      <c r="AR5" s="8">
        <f>AQ5+1</f>
        <v>43725</v>
      </c>
      <c r="AS5" s="8">
        <f t="shared" si="0"/>
        <v>43726</v>
      </c>
      <c r="AT5" s="8">
        <f t="shared" si="0"/>
        <v>43727</v>
      </c>
      <c r="AU5" s="8">
        <f t="shared" si="0"/>
        <v>43728</v>
      </c>
      <c r="AV5" s="8">
        <f t="shared" si="0"/>
        <v>43729</v>
      </c>
      <c r="AW5" s="10">
        <f t="shared" si="0"/>
        <v>43730</v>
      </c>
      <c r="AX5" s="9">
        <f>AW5+1</f>
        <v>43731</v>
      </c>
      <c r="AY5" s="8">
        <f>AX5+1</f>
        <v>43732</v>
      </c>
      <c r="AZ5" s="8">
        <f t="shared" ref="AZ5:BD5" si="1">AY5+1</f>
        <v>43733</v>
      </c>
      <c r="BA5" s="8">
        <f t="shared" si="1"/>
        <v>43734</v>
      </c>
      <c r="BB5" s="8">
        <f t="shared" si="1"/>
        <v>43735</v>
      </c>
      <c r="BC5" s="8">
        <f t="shared" si="1"/>
        <v>43736</v>
      </c>
      <c r="BD5" s="10">
        <f t="shared" si="1"/>
        <v>43737</v>
      </c>
      <c r="BE5" s="9">
        <f>BD5+1</f>
        <v>43738</v>
      </c>
      <c r="BF5" s="8">
        <f>BE5+1</f>
        <v>43739</v>
      </c>
      <c r="BG5" s="8">
        <f t="shared" ref="BG5:BK5" si="2">BF5+1</f>
        <v>43740</v>
      </c>
      <c r="BH5" s="8">
        <f t="shared" si="2"/>
        <v>43741</v>
      </c>
      <c r="BI5" s="8">
        <f t="shared" si="2"/>
        <v>43742</v>
      </c>
      <c r="BJ5" s="8">
        <f t="shared" si="2"/>
        <v>43743</v>
      </c>
      <c r="BK5" s="10">
        <f t="shared" si="2"/>
        <v>43744</v>
      </c>
    </row>
    <row r="6" spans="1:63" ht="30" customHeight="1" thickBot="1" x14ac:dyDescent="0.3">
      <c r="A6" s="29" t="s">
        <v>17</v>
      </c>
      <c r="B6" s="61" t="s">
        <v>7</v>
      </c>
      <c r="C6" s="61"/>
      <c r="D6" s="7" t="s">
        <v>2</v>
      </c>
      <c r="E6" s="7" t="s">
        <v>3</v>
      </c>
      <c r="F6" s="7" t="s">
        <v>4</v>
      </c>
      <c r="G6" s="7" t="s">
        <v>5</v>
      </c>
      <c r="H6" s="11" t="str">
        <f t="shared" ref="H6" si="3">LEFT(TEXT(H5,"ddd"),1)</f>
        <v>M</v>
      </c>
      <c r="I6" s="11" t="str">
        <f t="shared" ref="I6:AQ6" si="4">LEFT(TEXT(I5,"ddd"),1)</f>
        <v>T</v>
      </c>
      <c r="J6" s="11" t="str">
        <f t="shared" si="4"/>
        <v>W</v>
      </c>
      <c r="K6" s="11" t="str">
        <f t="shared" si="4"/>
        <v>T</v>
      </c>
      <c r="L6" s="11" t="str">
        <f t="shared" si="4"/>
        <v>F</v>
      </c>
      <c r="M6" s="11" t="str">
        <f t="shared" si="4"/>
        <v>S</v>
      </c>
      <c r="N6" s="11" t="str">
        <f t="shared" si="4"/>
        <v>S</v>
      </c>
      <c r="O6" s="11" t="str">
        <f t="shared" si="4"/>
        <v>M</v>
      </c>
      <c r="P6" s="11" t="str">
        <f t="shared" si="4"/>
        <v>T</v>
      </c>
      <c r="Q6" s="11" t="str">
        <f t="shared" si="4"/>
        <v>W</v>
      </c>
      <c r="R6" s="11" t="str">
        <f t="shared" si="4"/>
        <v>T</v>
      </c>
      <c r="S6" s="11" t="str">
        <f t="shared" si="4"/>
        <v>F</v>
      </c>
      <c r="T6" s="11" t="str">
        <f t="shared" si="4"/>
        <v>S</v>
      </c>
      <c r="U6" s="11" t="str">
        <f t="shared" si="4"/>
        <v>S</v>
      </c>
      <c r="V6" s="11" t="str">
        <f t="shared" si="4"/>
        <v>M</v>
      </c>
      <c r="W6" s="11" t="str">
        <f t="shared" si="4"/>
        <v>T</v>
      </c>
      <c r="X6" s="11" t="str">
        <f t="shared" si="4"/>
        <v>W</v>
      </c>
      <c r="Y6" s="11" t="str">
        <f t="shared" si="4"/>
        <v>T</v>
      </c>
      <c r="Z6" s="11" t="str">
        <f t="shared" si="4"/>
        <v>F</v>
      </c>
      <c r="AA6" s="11" t="str">
        <f t="shared" si="4"/>
        <v>S</v>
      </c>
      <c r="AB6" s="11" t="str">
        <f t="shared" si="4"/>
        <v>S</v>
      </c>
      <c r="AC6" s="11" t="str">
        <f t="shared" si="4"/>
        <v>M</v>
      </c>
      <c r="AD6" s="11" t="str">
        <f t="shared" si="4"/>
        <v>T</v>
      </c>
      <c r="AE6" s="11" t="str">
        <f t="shared" si="4"/>
        <v>W</v>
      </c>
      <c r="AF6" s="11" t="str">
        <f t="shared" si="4"/>
        <v>T</v>
      </c>
      <c r="AG6" s="11" t="str">
        <f t="shared" si="4"/>
        <v>F</v>
      </c>
      <c r="AH6" s="11" t="str">
        <f t="shared" si="4"/>
        <v>S</v>
      </c>
      <c r="AI6" s="11" t="str">
        <f t="shared" si="4"/>
        <v>S</v>
      </c>
      <c r="AJ6" s="11" t="str">
        <f t="shared" si="4"/>
        <v>M</v>
      </c>
      <c r="AK6" s="11" t="str">
        <f t="shared" si="4"/>
        <v>T</v>
      </c>
      <c r="AL6" s="11" t="str">
        <f t="shared" si="4"/>
        <v>W</v>
      </c>
      <c r="AM6" s="11" t="str">
        <f t="shared" si="4"/>
        <v>T</v>
      </c>
      <c r="AN6" s="11" t="str">
        <f t="shared" si="4"/>
        <v>F</v>
      </c>
      <c r="AO6" s="11" t="str">
        <f t="shared" si="4"/>
        <v>S</v>
      </c>
      <c r="AP6" s="11" t="str">
        <f t="shared" si="4"/>
        <v>S</v>
      </c>
      <c r="AQ6" s="11" t="str">
        <f t="shared" si="4"/>
        <v>M</v>
      </c>
      <c r="AR6" s="11" t="str">
        <f t="shared" ref="AR6:BK6" si="5">LEFT(TEXT(AR5,"ddd"),1)</f>
        <v>T</v>
      </c>
      <c r="AS6" s="11" t="str">
        <f t="shared" si="5"/>
        <v>W</v>
      </c>
      <c r="AT6" s="11" t="str">
        <f t="shared" si="5"/>
        <v>T</v>
      </c>
      <c r="AU6" s="11" t="str">
        <f t="shared" si="5"/>
        <v>F</v>
      </c>
      <c r="AV6" s="11" t="str">
        <f t="shared" si="5"/>
        <v>S</v>
      </c>
      <c r="AW6" s="11" t="str">
        <f t="shared" si="5"/>
        <v>S</v>
      </c>
      <c r="AX6" s="11" t="str">
        <f t="shared" si="5"/>
        <v>M</v>
      </c>
      <c r="AY6" s="11" t="str">
        <f t="shared" si="5"/>
        <v>T</v>
      </c>
      <c r="AZ6" s="11" t="str">
        <f t="shared" si="5"/>
        <v>W</v>
      </c>
      <c r="BA6" s="11" t="str">
        <f t="shared" si="5"/>
        <v>T</v>
      </c>
      <c r="BB6" s="11" t="str">
        <f t="shared" si="5"/>
        <v>F</v>
      </c>
      <c r="BC6" s="11" t="str">
        <f t="shared" si="5"/>
        <v>S</v>
      </c>
      <c r="BD6" s="11" t="str">
        <f t="shared" si="5"/>
        <v>S</v>
      </c>
      <c r="BE6" s="11" t="str">
        <f t="shared" si="5"/>
        <v>M</v>
      </c>
      <c r="BF6" s="11" t="str">
        <f t="shared" si="5"/>
        <v>T</v>
      </c>
      <c r="BG6" s="11" t="str">
        <f t="shared" si="5"/>
        <v>W</v>
      </c>
      <c r="BH6" s="11" t="str">
        <f t="shared" si="5"/>
        <v>T</v>
      </c>
      <c r="BI6" s="11" t="str">
        <f t="shared" si="5"/>
        <v>F</v>
      </c>
      <c r="BJ6" s="11" t="str">
        <f t="shared" si="5"/>
        <v>S</v>
      </c>
      <c r="BK6" s="11" t="str">
        <f t="shared" si="5"/>
        <v>S</v>
      </c>
    </row>
    <row r="7" spans="1:63" ht="30" hidden="1" customHeight="1" thickBot="1" x14ac:dyDescent="0.3">
      <c r="A7" s="28" t="s">
        <v>12</v>
      </c>
      <c r="B7" s="37"/>
      <c r="C7" s="38"/>
      <c r="E7"/>
      <c r="G7" t="str">
        <f>IF(OR(ISBLANK(task_start),ISBLANK(task_end)),"",task_end-task_start+1)</f>
        <v/>
      </c>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row>
    <row r="8" spans="1:63" s="3" customFormat="1" ht="30" customHeight="1" thickBot="1" x14ac:dyDescent="0.3">
      <c r="A8" s="29" t="s">
        <v>18</v>
      </c>
      <c r="B8" s="59" t="s">
        <v>41</v>
      </c>
      <c r="C8" s="59"/>
      <c r="D8" s="59"/>
      <c r="E8" s="59"/>
      <c r="F8" s="59"/>
      <c r="G8" s="14" t="str">
        <f t="shared" ref="G8:G21" si="6">IF(OR(ISBLANK(task_start),ISBLANK(task_end)),"",task_end-task_start+1)</f>
        <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row>
    <row r="9" spans="1:63" s="3" customFormat="1" ht="30" customHeight="1" thickBot="1" x14ac:dyDescent="0.3">
      <c r="A9" s="29" t="s">
        <v>19</v>
      </c>
      <c r="B9" s="62" t="s">
        <v>39</v>
      </c>
      <c r="C9" s="63"/>
      <c r="D9" s="15">
        <v>1</v>
      </c>
      <c r="E9" s="35">
        <f>Project_Start</f>
        <v>43689</v>
      </c>
      <c r="F9" s="35">
        <f>E9+0</f>
        <v>43689</v>
      </c>
      <c r="G9" s="14">
        <f t="shared" si="6"/>
        <v>1</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row>
    <row r="10" spans="1:63" s="3" customFormat="1" ht="30" customHeight="1" thickBot="1" x14ac:dyDescent="0.3">
      <c r="A10" s="29" t="s">
        <v>20</v>
      </c>
      <c r="B10" s="62" t="s">
        <v>40</v>
      </c>
      <c r="C10" s="63"/>
      <c r="D10" s="15">
        <v>1</v>
      </c>
      <c r="E10" s="35">
        <f>F9</f>
        <v>43689</v>
      </c>
      <c r="F10" s="35">
        <f>E10+10</f>
        <v>43699</v>
      </c>
      <c r="G10" s="14">
        <f t="shared" si="6"/>
        <v>11</v>
      </c>
      <c r="H10" s="23"/>
      <c r="I10" s="23"/>
      <c r="J10" s="23"/>
      <c r="K10" s="23"/>
      <c r="L10" s="23"/>
      <c r="M10" s="23"/>
      <c r="N10" s="46"/>
      <c r="O10" s="23"/>
      <c r="P10" s="23"/>
      <c r="Q10" s="23"/>
      <c r="R10" s="23"/>
      <c r="S10" s="23"/>
      <c r="T10" s="24"/>
      <c r="U10" s="24"/>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row>
    <row r="11" spans="1:63" s="3" customFormat="1" ht="102.75" customHeight="1" thickBot="1" x14ac:dyDescent="0.3">
      <c r="A11" s="28"/>
      <c r="B11" s="57" t="s">
        <v>43</v>
      </c>
      <c r="C11" s="58"/>
      <c r="D11" s="15">
        <v>0.8</v>
      </c>
      <c r="E11" s="35">
        <v>43692</v>
      </c>
      <c r="F11" s="35">
        <f>E11+30</f>
        <v>43722</v>
      </c>
      <c r="G11" s="14">
        <f t="shared" si="6"/>
        <v>31</v>
      </c>
      <c r="H11" s="23"/>
      <c r="I11" s="23"/>
      <c r="J11" s="23"/>
      <c r="K11" s="23"/>
      <c r="L11" s="23"/>
      <c r="M11" s="23"/>
      <c r="N11" s="46"/>
      <c r="O11" s="23"/>
      <c r="P11" s="23"/>
      <c r="Q11" s="23"/>
      <c r="R11" s="23"/>
      <c r="S11" s="23"/>
      <c r="T11" s="23"/>
      <c r="U11" s="23"/>
      <c r="V11" s="23"/>
      <c r="W11" s="23"/>
      <c r="X11" s="24"/>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row>
    <row r="12" spans="1:63" s="3" customFormat="1" ht="102.75" customHeight="1" thickBot="1" x14ac:dyDescent="0.3">
      <c r="A12" s="28"/>
      <c r="B12" s="57" t="s">
        <v>42</v>
      </c>
      <c r="C12" s="57"/>
      <c r="D12" s="15">
        <v>1</v>
      </c>
      <c r="E12" s="35">
        <v>43700</v>
      </c>
      <c r="F12" s="35">
        <f>E12+2</f>
        <v>43702</v>
      </c>
      <c r="G12" s="14"/>
      <c r="H12" s="23"/>
      <c r="I12" s="23"/>
      <c r="J12" s="23"/>
      <c r="K12" s="23"/>
      <c r="L12" s="23"/>
      <c r="M12" s="23"/>
      <c r="N12" s="46"/>
      <c r="O12" s="23"/>
      <c r="P12" s="23"/>
      <c r="Q12" s="23"/>
      <c r="R12" s="23"/>
      <c r="S12" s="23"/>
      <c r="T12" s="23"/>
      <c r="U12" s="23"/>
      <c r="V12" s="23"/>
      <c r="W12" s="23"/>
      <c r="X12" s="24"/>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row>
    <row r="13" spans="1:63" s="3" customFormat="1" ht="94.5" customHeight="1" thickBot="1" x14ac:dyDescent="0.3">
      <c r="A13" s="28"/>
      <c r="B13" s="57" t="s">
        <v>50</v>
      </c>
      <c r="C13" s="58"/>
      <c r="D13" s="15">
        <v>0.5</v>
      </c>
      <c r="E13" s="35">
        <v>43703</v>
      </c>
      <c r="F13" s="35">
        <f>E13+15</f>
        <v>43718</v>
      </c>
      <c r="G13" s="14">
        <f t="shared" si="6"/>
        <v>16</v>
      </c>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row>
    <row r="14" spans="1:63" s="3" customFormat="1" ht="30" customHeight="1" thickBot="1" x14ac:dyDescent="0.3">
      <c r="A14" s="29" t="s">
        <v>21</v>
      </c>
      <c r="B14" s="60" t="s">
        <v>48</v>
      </c>
      <c r="C14" s="60"/>
      <c r="D14" s="60"/>
      <c r="E14" s="60"/>
      <c r="F14" s="60"/>
      <c r="G14" s="14" t="str">
        <f t="shared" si="6"/>
        <v/>
      </c>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row>
    <row r="15" spans="1:63" s="3" customFormat="1" ht="57" customHeight="1" thickBot="1" x14ac:dyDescent="0.3">
      <c r="A15" s="29"/>
      <c r="B15" s="54" t="s">
        <v>44</v>
      </c>
      <c r="C15" s="54"/>
      <c r="D15" s="16">
        <v>1</v>
      </c>
      <c r="E15" s="36">
        <v>43716</v>
      </c>
      <c r="F15" s="36">
        <f>E15+6</f>
        <v>43722</v>
      </c>
      <c r="G15" s="14">
        <f t="shared" si="6"/>
        <v>7</v>
      </c>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row>
    <row r="16" spans="1:63" s="3" customFormat="1" ht="54" customHeight="1" thickBot="1" x14ac:dyDescent="0.3">
      <c r="A16" s="28"/>
      <c r="B16" s="54" t="s">
        <v>45</v>
      </c>
      <c r="C16" s="54"/>
      <c r="D16" s="16">
        <v>1</v>
      </c>
      <c r="E16" s="36">
        <v>43711</v>
      </c>
      <c r="F16" s="36">
        <f>E16+7</f>
        <v>43718</v>
      </c>
      <c r="G16" s="14">
        <f t="shared" si="6"/>
        <v>8</v>
      </c>
      <c r="H16" s="23"/>
      <c r="I16" s="23"/>
      <c r="J16" s="23"/>
      <c r="K16" s="23"/>
      <c r="L16" s="23"/>
      <c r="M16" s="23"/>
      <c r="N16" s="23"/>
      <c r="O16" s="23"/>
      <c r="P16" s="23"/>
      <c r="Q16" s="23"/>
      <c r="R16" s="23"/>
      <c r="S16" s="23"/>
      <c r="T16" s="24"/>
      <c r="U16" s="24"/>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row>
    <row r="17" spans="1:63" s="3" customFormat="1" ht="30" customHeight="1" thickBot="1" x14ac:dyDescent="0.3">
      <c r="A17" s="28"/>
      <c r="B17" s="55" t="s">
        <v>46</v>
      </c>
      <c r="C17" s="55"/>
      <c r="D17" s="16">
        <v>1</v>
      </c>
      <c r="E17" s="36">
        <v>43719</v>
      </c>
      <c r="F17" s="36">
        <f>E17+15</f>
        <v>43734</v>
      </c>
      <c r="G17" s="14">
        <f t="shared" si="6"/>
        <v>16</v>
      </c>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row>
    <row r="18" spans="1:63" s="3" customFormat="1" ht="30" customHeight="1" thickBot="1" x14ac:dyDescent="0.3">
      <c r="A18" s="28"/>
      <c r="B18" s="54" t="s">
        <v>47</v>
      </c>
      <c r="C18" s="56"/>
      <c r="D18" s="16">
        <v>0</v>
      </c>
      <c r="E18" s="36">
        <v>43723</v>
      </c>
      <c r="F18" s="36">
        <f>E18+20</f>
        <v>43743</v>
      </c>
      <c r="G18" s="14">
        <f t="shared" si="6"/>
        <v>21</v>
      </c>
      <c r="H18" s="23"/>
      <c r="I18" s="23"/>
      <c r="J18" s="23"/>
      <c r="K18" s="23"/>
      <c r="L18" s="23"/>
      <c r="M18" s="23"/>
      <c r="N18" s="23"/>
      <c r="O18" s="23"/>
      <c r="P18" s="23"/>
      <c r="Q18" s="23"/>
      <c r="R18" s="23"/>
      <c r="S18" s="23"/>
      <c r="T18" s="23"/>
      <c r="U18" s="23"/>
      <c r="V18" s="23"/>
      <c r="W18" s="23"/>
      <c r="X18" s="24"/>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row>
    <row r="19" spans="1:63" s="3" customFormat="1" ht="30" customHeight="1" thickBot="1" x14ac:dyDescent="0.3">
      <c r="A19" s="28"/>
      <c r="B19" s="55" t="s">
        <v>28</v>
      </c>
      <c r="C19" s="55"/>
      <c r="D19" s="16">
        <v>0</v>
      </c>
      <c r="E19" s="36">
        <v>43735</v>
      </c>
      <c r="F19" s="36">
        <f>E19+7</f>
        <v>43742</v>
      </c>
      <c r="G19" s="14">
        <f t="shared" si="6"/>
        <v>8</v>
      </c>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row>
    <row r="20" spans="1:63" s="3" customFormat="1" ht="34.5" customHeight="1" thickBot="1" x14ac:dyDescent="0.3">
      <c r="A20" s="28" t="s">
        <v>11</v>
      </c>
      <c r="B20" s="54" t="s">
        <v>51</v>
      </c>
      <c r="C20" s="55"/>
      <c r="D20" s="16">
        <v>0</v>
      </c>
      <c r="E20" s="36">
        <v>43743</v>
      </c>
      <c r="F20" s="47" t="s">
        <v>52</v>
      </c>
      <c r="G20" s="14" t="e">
        <f t="shared" si="6"/>
        <v>#VALUE!</v>
      </c>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row>
    <row r="21" spans="1:63" s="3" customFormat="1" ht="30" customHeight="1" thickBot="1" x14ac:dyDescent="0.3">
      <c r="A21" s="29" t="s">
        <v>10</v>
      </c>
      <c r="B21" s="17" t="s">
        <v>0</v>
      </c>
      <c r="C21" s="18"/>
      <c r="D21" s="19"/>
      <c r="E21" s="20"/>
      <c r="F21" s="21"/>
      <c r="G21" s="22" t="str">
        <f t="shared" si="6"/>
        <v/>
      </c>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row>
    <row r="23" spans="1:63" ht="30" customHeight="1" x14ac:dyDescent="0.25">
      <c r="C23" s="12"/>
      <c r="F23" s="30"/>
    </row>
    <row r="24" spans="1:63" ht="30" customHeight="1" x14ac:dyDescent="0.25">
      <c r="C24" s="13"/>
    </row>
  </sheetData>
  <mergeCells count="27">
    <mergeCell ref="C4:D4"/>
    <mergeCell ref="B5:F5"/>
    <mergeCell ref="AJ4:AP4"/>
    <mergeCell ref="AQ4:AW4"/>
    <mergeCell ref="AX4:BD4"/>
    <mergeCell ref="BE4:BK4"/>
    <mergeCell ref="E3:F3"/>
    <mergeCell ref="H4:N4"/>
    <mergeCell ref="O4:U4"/>
    <mergeCell ref="V4:AB4"/>
    <mergeCell ref="AC4:AI4"/>
    <mergeCell ref="H1:AR2"/>
    <mergeCell ref="B20:C20"/>
    <mergeCell ref="B15:C15"/>
    <mergeCell ref="B16:C16"/>
    <mergeCell ref="B17:C17"/>
    <mergeCell ref="B18:C18"/>
    <mergeCell ref="B19:C19"/>
    <mergeCell ref="B11:C11"/>
    <mergeCell ref="B13:C13"/>
    <mergeCell ref="B8:F8"/>
    <mergeCell ref="B14:F14"/>
    <mergeCell ref="B6:C6"/>
    <mergeCell ref="B9:C9"/>
    <mergeCell ref="B10:C10"/>
    <mergeCell ref="B12:C12"/>
    <mergeCell ref="C3:D3"/>
  </mergeCells>
  <conditionalFormatting sqref="D9:D12 D7 D15:D19 D21">
    <cfRule type="dataBar" priority="1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21">
    <cfRule type="expression" dxfId="2" priority="35">
      <formula>AND(TODAY()&gt;=H$5,TODAY()&lt;I$5)</formula>
    </cfRule>
  </conditionalFormatting>
  <conditionalFormatting sqref="H7:BK21">
    <cfRule type="expression" dxfId="1" priority="29">
      <formula>AND(task_start&lt;=H$5,ROUNDDOWN((task_end-task_start+1)*task_progress,0)+task_start-1&gt;=H$5)</formula>
    </cfRule>
    <cfRule type="expression" dxfId="0" priority="30" stopIfTrue="1">
      <formula>AND(task_end&gt;=H$5,task_start&lt;I$5)</formula>
    </cfRule>
  </conditionalFormatting>
  <conditionalFormatting sqref="D13">
    <cfRule type="dataBar" priority="2">
      <dataBar>
        <cfvo type="num" val="0"/>
        <cfvo type="num" val="1"/>
        <color theme="0" tint="-0.249977111117893"/>
      </dataBar>
      <extLst>
        <ext xmlns:x14="http://schemas.microsoft.com/office/spreadsheetml/2009/9/main" uri="{B025F937-C7B1-47D3-B67F-A62EFF666E3E}">
          <x14:id>{539DD4D6-0F4D-426E-BB9F-865DB05B455D}</x14:id>
        </ext>
      </extLst>
    </cfRule>
  </conditionalFormatting>
  <conditionalFormatting sqref="D20">
    <cfRule type="dataBar" priority="1">
      <dataBar>
        <cfvo type="num" val="0"/>
        <cfvo type="num" val="1"/>
        <color theme="0" tint="-0.249977111117893"/>
      </dataBar>
      <extLst>
        <ext xmlns:x14="http://schemas.microsoft.com/office/spreadsheetml/2009/9/main" uri="{B025F937-C7B1-47D3-B67F-A62EFF666E3E}">
          <x14:id>{B989BFBE-2725-4A7E-A77C-CA4226D78782}</x14:id>
        </ext>
      </extLst>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D9:D12 D7 D15:D19 D21</xm:sqref>
        </x14:conditionalFormatting>
        <x14:conditionalFormatting xmlns:xm="http://schemas.microsoft.com/office/excel/2006/main">
          <x14:cfRule type="dataBar" id="{539DD4D6-0F4D-426E-BB9F-865DB05B455D}">
            <x14:dataBar minLength="0" maxLength="100" gradient="0">
              <x14:cfvo type="num">
                <xm:f>0</xm:f>
              </x14:cfvo>
              <x14:cfvo type="num">
                <xm:f>1</xm:f>
              </x14:cfvo>
              <x14:negativeFillColor rgb="FFFF0000"/>
              <x14:axisColor rgb="FF000000"/>
            </x14:dataBar>
          </x14:cfRule>
          <xm:sqref>D13</xm:sqref>
        </x14:conditionalFormatting>
        <x14:conditionalFormatting xmlns:xm="http://schemas.microsoft.com/office/excel/2006/main">
          <x14:cfRule type="dataBar" id="{B989BFBE-2725-4A7E-A77C-CA4226D78782}">
            <x14:dataBar minLength="0" maxLength="100" gradient="0">
              <x14:cfvo type="num">
                <xm:f>0</xm:f>
              </x14:cfvo>
              <x14:cfvo type="num">
                <xm:f>1</xm:f>
              </x14:cfvo>
              <x14:negativeFillColor rgb="FFFF0000"/>
              <x14:axisColor rgb="FF000000"/>
            </x14:dataBar>
          </x14:cfRule>
          <xm:sqref>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G9" sqref="G9"/>
    </sheetView>
  </sheetViews>
  <sheetFormatPr defaultRowHeight="15" x14ac:dyDescent="0.25"/>
  <cols>
    <col min="1" max="1" width="38" customWidth="1"/>
    <col min="2" max="2" width="48.85546875" customWidth="1"/>
    <col min="3" max="3" width="29.5703125" style="42" customWidth="1"/>
  </cols>
  <sheetData>
    <row r="2" spans="1:3" ht="23.25" customHeight="1" x14ac:dyDescent="0.25">
      <c r="A2" s="39" t="s">
        <v>24</v>
      </c>
      <c r="B2" s="39" t="s">
        <v>24</v>
      </c>
      <c r="C2" s="41" t="s">
        <v>25</v>
      </c>
    </row>
    <row r="3" spans="1:3" ht="18" customHeight="1" x14ac:dyDescent="0.25">
      <c r="A3" s="43" t="s">
        <v>30</v>
      </c>
      <c r="C3" s="42">
        <v>0.5</v>
      </c>
    </row>
    <row r="4" spans="1:3" ht="102" customHeight="1" x14ac:dyDescent="0.25">
      <c r="A4" s="44" t="s">
        <v>26</v>
      </c>
      <c r="B4" s="40" t="s">
        <v>37</v>
      </c>
      <c r="C4" s="42">
        <v>10</v>
      </c>
    </row>
    <row r="5" spans="1:3" ht="144.75" customHeight="1" x14ac:dyDescent="0.25">
      <c r="A5" s="45" t="s">
        <v>27</v>
      </c>
      <c r="B5" s="27" t="s">
        <v>38</v>
      </c>
      <c r="C5" s="42" t="s">
        <v>29</v>
      </c>
    </row>
    <row r="6" spans="1:3" ht="195" x14ac:dyDescent="0.25">
      <c r="A6" s="45" t="s">
        <v>32</v>
      </c>
      <c r="B6" s="31" t="s">
        <v>49</v>
      </c>
      <c r="C6" s="42">
        <v>30</v>
      </c>
    </row>
    <row r="7" spans="1:3" x14ac:dyDescent="0.25">
      <c r="A7" s="43" t="s">
        <v>7</v>
      </c>
      <c r="B7" t="s">
        <v>35</v>
      </c>
      <c r="C7" s="42">
        <v>15</v>
      </c>
    </row>
    <row r="8" spans="1:3" x14ac:dyDescent="0.25">
      <c r="A8" s="43" t="s">
        <v>28</v>
      </c>
      <c r="B8" t="s">
        <v>36</v>
      </c>
      <c r="C8" s="42">
        <v>7</v>
      </c>
    </row>
    <row r="9" spans="1:3" x14ac:dyDescent="0.25">
      <c r="A9" s="43" t="s">
        <v>31</v>
      </c>
      <c r="B9" t="s">
        <v>36</v>
      </c>
      <c r="C9" s="42">
        <v>15</v>
      </c>
    </row>
    <row r="10" spans="1:3" x14ac:dyDescent="0.25">
      <c r="A10" s="43" t="s">
        <v>33</v>
      </c>
      <c r="C10" s="42" t="s">
        <v>29</v>
      </c>
    </row>
    <row r="11" spans="1:3" x14ac:dyDescent="0.25">
      <c r="A11" s="43" t="s">
        <v>34</v>
      </c>
      <c r="B11" t="s">
        <v>35</v>
      </c>
      <c r="C11" s="42">
        <v>3</v>
      </c>
    </row>
    <row r="15" spans="1:3" x14ac:dyDescent="0.25">
      <c r="C15" s="42">
        <f>SUM(C3:C11)</f>
        <v>80.5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MAIN FEATURE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2019-08-09T08:39:06Z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