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CD75B1D-3D2C-4E5A-8423-56070327BE97}" xr6:coauthVersionLast="47" xr6:coauthVersionMax="47" xr10:uidLastSave="{00000000-0000-0000-0000-000000000000}"/>
  <bookViews>
    <workbookView xWindow="54980" yWindow="4280" windowWidth="22950" windowHeight="16420" firstSheet="2" activeTab="6" xr2:uid="{DA2D957E-5861-43EB-9FC6-1F5EA20FA189}"/>
  </bookViews>
  <sheets>
    <sheet name="3-10-25" sheetId="1" r:id="rId1"/>
    <sheet name="3-11-25" sheetId="2" r:id="rId2"/>
    <sheet name="3-13-25" sheetId="3" r:id="rId3"/>
    <sheet name="3-17-25" sheetId="4" r:id="rId4"/>
    <sheet name="3-18-25" sheetId="5" r:id="rId5"/>
    <sheet name="3-19-25" sheetId="6" r:id="rId6"/>
    <sheet name="3-20-2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12" i="7"/>
  <c r="K12" i="7"/>
  <c r="J12" i="7"/>
  <c r="K28" i="7"/>
  <c r="J28" i="7"/>
  <c r="E28" i="7"/>
  <c r="E13" i="7"/>
  <c r="E12" i="7"/>
  <c r="L12" i="7"/>
  <c r="L28" i="7"/>
  <c r="O28" i="7" l="1"/>
  <c r="O12" i="7"/>
  <c r="M34" i="7" l="1"/>
  <c r="G34" i="7"/>
  <c r="F34" i="7"/>
  <c r="D34" i="7"/>
  <c r="C34" i="7"/>
  <c r="Q33" i="7"/>
  <c r="P33" i="7"/>
  <c r="L33" i="7"/>
  <c r="K33" i="7"/>
  <c r="J33" i="7"/>
  <c r="E33" i="7"/>
  <c r="Q32" i="7"/>
  <c r="P32" i="7"/>
  <c r="L32" i="7"/>
  <c r="K32" i="7"/>
  <c r="J32" i="7"/>
  <c r="E32" i="7"/>
  <c r="Q31" i="7"/>
  <c r="P31" i="7"/>
  <c r="L31" i="7"/>
  <c r="K31" i="7"/>
  <c r="J31" i="7"/>
  <c r="E31" i="7"/>
  <c r="Q30" i="7"/>
  <c r="P30" i="7"/>
  <c r="L30" i="7"/>
  <c r="K30" i="7"/>
  <c r="J30" i="7"/>
  <c r="E30" i="7"/>
  <c r="Q29" i="7"/>
  <c r="P29" i="7"/>
  <c r="L29" i="7"/>
  <c r="K29" i="7"/>
  <c r="J29" i="7"/>
  <c r="E29" i="7"/>
  <c r="Q27" i="7"/>
  <c r="P27" i="7"/>
  <c r="L27" i="7"/>
  <c r="K27" i="7"/>
  <c r="J27" i="7"/>
  <c r="E27" i="7"/>
  <c r="Q26" i="7"/>
  <c r="P26" i="7"/>
  <c r="L26" i="7"/>
  <c r="K26" i="7"/>
  <c r="J26" i="7"/>
  <c r="E26" i="7"/>
  <c r="Q25" i="7"/>
  <c r="P25" i="7"/>
  <c r="L25" i="7"/>
  <c r="K25" i="7"/>
  <c r="J25" i="7"/>
  <c r="E25" i="7"/>
  <c r="Q24" i="7"/>
  <c r="P24" i="7"/>
  <c r="L24" i="7"/>
  <c r="K24" i="7"/>
  <c r="J24" i="7"/>
  <c r="E24" i="7"/>
  <c r="Q23" i="7"/>
  <c r="P23" i="7"/>
  <c r="L23" i="7"/>
  <c r="K23" i="7"/>
  <c r="J23" i="7"/>
  <c r="E23" i="7"/>
  <c r="Q22" i="7"/>
  <c r="P22" i="7"/>
  <c r="L22" i="7"/>
  <c r="K22" i="7"/>
  <c r="J22" i="7"/>
  <c r="E22" i="7"/>
  <c r="Q21" i="7"/>
  <c r="P21" i="7"/>
  <c r="L21" i="7"/>
  <c r="K21" i="7"/>
  <c r="J21" i="7"/>
  <c r="E21" i="7"/>
  <c r="Q20" i="7"/>
  <c r="P20" i="7"/>
  <c r="L20" i="7"/>
  <c r="K20" i="7"/>
  <c r="J20" i="7"/>
  <c r="E20" i="7"/>
  <c r="Q19" i="7"/>
  <c r="P19" i="7"/>
  <c r="L19" i="7"/>
  <c r="K19" i="7"/>
  <c r="J19" i="7"/>
  <c r="E19" i="7"/>
  <c r="Q18" i="7"/>
  <c r="P18" i="7"/>
  <c r="L18" i="7"/>
  <c r="K18" i="7"/>
  <c r="J18" i="7"/>
  <c r="E18" i="7"/>
  <c r="Q17" i="7"/>
  <c r="P17" i="7"/>
  <c r="L17" i="7"/>
  <c r="K17" i="7"/>
  <c r="J17" i="7"/>
  <c r="E17" i="7"/>
  <c r="Q16" i="7"/>
  <c r="P16" i="7"/>
  <c r="L16" i="7"/>
  <c r="K16" i="7"/>
  <c r="J16" i="7"/>
  <c r="E16" i="7"/>
  <c r="Q15" i="7"/>
  <c r="P15" i="7"/>
  <c r="L15" i="7"/>
  <c r="K15" i="7"/>
  <c r="J15" i="7"/>
  <c r="E15" i="7"/>
  <c r="Q14" i="7"/>
  <c r="P14" i="7"/>
  <c r="L14" i="7"/>
  <c r="K14" i="7"/>
  <c r="J14" i="7"/>
  <c r="E14" i="7"/>
  <c r="Q13" i="7"/>
  <c r="P13" i="7"/>
  <c r="L13" i="7"/>
  <c r="K13" i="7"/>
  <c r="J13" i="7"/>
  <c r="Q11" i="7"/>
  <c r="P11" i="7"/>
  <c r="L11" i="7"/>
  <c r="K11" i="7"/>
  <c r="J11" i="7"/>
  <c r="E11" i="7"/>
  <c r="Q10" i="7"/>
  <c r="P10" i="7"/>
  <c r="L10" i="7"/>
  <c r="K10" i="7"/>
  <c r="J10" i="7"/>
  <c r="E10" i="7"/>
  <c r="Q9" i="7"/>
  <c r="P9" i="7"/>
  <c r="L9" i="7"/>
  <c r="K9" i="7"/>
  <c r="J9" i="7"/>
  <c r="E9" i="7"/>
  <c r="Q8" i="7"/>
  <c r="P8" i="7"/>
  <c r="L8" i="7"/>
  <c r="K8" i="7"/>
  <c r="J8" i="7"/>
  <c r="E8" i="7"/>
  <c r="Q7" i="7"/>
  <c r="P7" i="7"/>
  <c r="L7" i="7"/>
  <c r="K7" i="7"/>
  <c r="J7" i="7"/>
  <c r="E7" i="7"/>
  <c r="Q6" i="7"/>
  <c r="P6" i="7"/>
  <c r="L6" i="7"/>
  <c r="K6" i="7"/>
  <c r="J6" i="7"/>
  <c r="E6" i="7"/>
  <c r="Q5" i="7"/>
  <c r="P5" i="7"/>
  <c r="L5" i="7"/>
  <c r="K5" i="7"/>
  <c r="J5" i="7"/>
  <c r="E5" i="7"/>
  <c r="Q4" i="7"/>
  <c r="P4" i="7"/>
  <c r="L4" i="7"/>
  <c r="K4" i="7"/>
  <c r="J4" i="7"/>
  <c r="E4" i="7"/>
  <c r="Q3" i="7"/>
  <c r="P3" i="7"/>
  <c r="L3" i="7"/>
  <c r="K3" i="7"/>
  <c r="J3" i="7"/>
  <c r="E3" i="7"/>
  <c r="Q20" i="6"/>
  <c r="P20" i="6"/>
  <c r="K20" i="6"/>
  <c r="J20" i="6"/>
  <c r="E20" i="6"/>
  <c r="N34" i="7" l="1"/>
  <c r="Q34" i="7" s="1"/>
  <c r="P34" i="7"/>
  <c r="O11" i="7"/>
  <c r="O13" i="7"/>
  <c r="O4" i="7"/>
  <c r="R35" i="7"/>
  <c r="O25" i="7"/>
  <c r="J34" i="7"/>
  <c r="K34" i="7"/>
  <c r="O27" i="7"/>
  <c r="O14" i="7"/>
  <c r="O21" i="7"/>
  <c r="O10" i="7"/>
  <c r="O24" i="7"/>
  <c r="O31" i="7"/>
  <c r="O20" i="7"/>
  <c r="O32" i="7"/>
  <c r="O26" i="7"/>
  <c r="O5" i="7"/>
  <c r="O17" i="7"/>
  <c r="O8" i="7"/>
  <c r="O15" i="7"/>
  <c r="O29" i="7"/>
  <c r="O30" i="7"/>
  <c r="O19" i="7"/>
  <c r="O22" i="7"/>
  <c r="O6" i="7"/>
  <c r="O23" i="7"/>
  <c r="O7" i="7"/>
  <c r="O3" i="7"/>
  <c r="O9" i="7"/>
  <c r="O16" i="7"/>
  <c r="O33" i="7"/>
  <c r="O18" i="7"/>
  <c r="E34" i="7"/>
  <c r="O35" i="7"/>
  <c r="L34" i="7"/>
  <c r="O20" i="6"/>
  <c r="O34" i="7" l="1"/>
  <c r="J35" i="7"/>
  <c r="L20" i="6"/>
  <c r="M32" i="6" l="1"/>
  <c r="G32" i="6"/>
  <c r="F32" i="6"/>
  <c r="D32" i="6"/>
  <c r="C32" i="6"/>
  <c r="Q31" i="6"/>
  <c r="P31" i="6"/>
  <c r="L31" i="6"/>
  <c r="K31" i="6"/>
  <c r="J31" i="6"/>
  <c r="E31" i="6"/>
  <c r="Q30" i="6"/>
  <c r="P30" i="6"/>
  <c r="L30" i="6"/>
  <c r="K30" i="6"/>
  <c r="J30" i="6"/>
  <c r="E30" i="6"/>
  <c r="Q29" i="6"/>
  <c r="P29" i="6"/>
  <c r="L29" i="6"/>
  <c r="K29" i="6"/>
  <c r="J29" i="6"/>
  <c r="E29" i="6"/>
  <c r="Q28" i="6"/>
  <c r="P28" i="6"/>
  <c r="L28" i="6"/>
  <c r="K28" i="6"/>
  <c r="J28" i="6"/>
  <c r="E28" i="6"/>
  <c r="Q27" i="6"/>
  <c r="P27" i="6"/>
  <c r="L27" i="6"/>
  <c r="K27" i="6"/>
  <c r="J27" i="6"/>
  <c r="E27" i="6"/>
  <c r="Q26" i="6"/>
  <c r="P26" i="6"/>
  <c r="L26" i="6"/>
  <c r="K26" i="6"/>
  <c r="J26" i="6"/>
  <c r="E26" i="6"/>
  <c r="Q25" i="6"/>
  <c r="P25" i="6"/>
  <c r="L25" i="6"/>
  <c r="K25" i="6"/>
  <c r="J25" i="6"/>
  <c r="E25" i="6"/>
  <c r="Q24" i="6"/>
  <c r="P24" i="6"/>
  <c r="L24" i="6"/>
  <c r="K24" i="6"/>
  <c r="J24" i="6"/>
  <c r="E24" i="6"/>
  <c r="Q23" i="6"/>
  <c r="P23" i="6"/>
  <c r="L23" i="6"/>
  <c r="K23" i="6"/>
  <c r="J23" i="6"/>
  <c r="E23" i="6"/>
  <c r="Q22" i="6"/>
  <c r="P22" i="6"/>
  <c r="L22" i="6"/>
  <c r="K22" i="6"/>
  <c r="J22" i="6"/>
  <c r="E22" i="6"/>
  <c r="Q21" i="6"/>
  <c r="P21" i="6"/>
  <c r="L21" i="6"/>
  <c r="K21" i="6"/>
  <c r="J21" i="6"/>
  <c r="E21" i="6"/>
  <c r="Q19" i="6"/>
  <c r="P19" i="6"/>
  <c r="L19" i="6"/>
  <c r="K19" i="6"/>
  <c r="J19" i="6"/>
  <c r="E19" i="6"/>
  <c r="Q18" i="6"/>
  <c r="P18" i="6"/>
  <c r="L18" i="6"/>
  <c r="K18" i="6"/>
  <c r="J18" i="6"/>
  <c r="E18" i="6"/>
  <c r="Q17" i="6"/>
  <c r="P17" i="6"/>
  <c r="L17" i="6"/>
  <c r="K17" i="6"/>
  <c r="J17" i="6"/>
  <c r="E17" i="6"/>
  <c r="Q16" i="6"/>
  <c r="P16" i="6"/>
  <c r="L16" i="6"/>
  <c r="K16" i="6"/>
  <c r="J16" i="6"/>
  <c r="E16" i="6"/>
  <c r="Q15" i="6"/>
  <c r="P15" i="6"/>
  <c r="L15" i="6"/>
  <c r="K15" i="6"/>
  <c r="J15" i="6"/>
  <c r="E15" i="6"/>
  <c r="Q14" i="6"/>
  <c r="P14" i="6"/>
  <c r="L14" i="6"/>
  <c r="K14" i="6"/>
  <c r="J14" i="6"/>
  <c r="E14" i="6"/>
  <c r="Q13" i="6"/>
  <c r="P13" i="6"/>
  <c r="L13" i="6"/>
  <c r="K13" i="6"/>
  <c r="J13" i="6"/>
  <c r="E13" i="6"/>
  <c r="Q12" i="6"/>
  <c r="P12" i="6"/>
  <c r="L12" i="6"/>
  <c r="K12" i="6"/>
  <c r="J12" i="6"/>
  <c r="E12" i="6"/>
  <c r="Q11" i="6"/>
  <c r="P11" i="6"/>
  <c r="L11" i="6"/>
  <c r="K11" i="6"/>
  <c r="J11" i="6"/>
  <c r="E11" i="6"/>
  <c r="Q10" i="6"/>
  <c r="P10" i="6"/>
  <c r="L10" i="6"/>
  <c r="K10" i="6"/>
  <c r="J10" i="6"/>
  <c r="E10" i="6"/>
  <c r="Q9" i="6"/>
  <c r="P9" i="6"/>
  <c r="L9" i="6"/>
  <c r="K9" i="6"/>
  <c r="J9" i="6"/>
  <c r="E9" i="6"/>
  <c r="Q8" i="6"/>
  <c r="P8" i="6"/>
  <c r="L8" i="6"/>
  <c r="K8" i="6"/>
  <c r="J8" i="6"/>
  <c r="E8" i="6"/>
  <c r="Q7" i="6"/>
  <c r="P7" i="6"/>
  <c r="L7" i="6"/>
  <c r="K7" i="6"/>
  <c r="J7" i="6"/>
  <c r="E7" i="6"/>
  <c r="Q6" i="6"/>
  <c r="P6" i="6"/>
  <c r="L6" i="6"/>
  <c r="K6" i="6"/>
  <c r="J6" i="6"/>
  <c r="E6" i="6"/>
  <c r="Q5" i="6"/>
  <c r="P5" i="6"/>
  <c r="L5" i="6"/>
  <c r="K5" i="6"/>
  <c r="J5" i="6"/>
  <c r="E5" i="6"/>
  <c r="Q4" i="6"/>
  <c r="P4" i="6"/>
  <c r="L4" i="6"/>
  <c r="K4" i="6"/>
  <c r="J4" i="6"/>
  <c r="E4" i="6"/>
  <c r="Q3" i="6"/>
  <c r="P3" i="6"/>
  <c r="L3" i="6"/>
  <c r="K3" i="6"/>
  <c r="J3" i="6"/>
  <c r="E3" i="6"/>
  <c r="C31" i="5"/>
  <c r="K31" i="5"/>
  <c r="J32" i="5" s="1"/>
  <c r="J31" i="5"/>
  <c r="Q11" i="5"/>
  <c r="Q4" i="5"/>
  <c r="P4" i="5"/>
  <c r="P11" i="5"/>
  <c r="L4" i="5"/>
  <c r="K4" i="5"/>
  <c r="K11" i="5"/>
  <c r="J11" i="5"/>
  <c r="J4" i="5"/>
  <c r="E11" i="5"/>
  <c r="E4" i="5"/>
  <c r="P25" i="5"/>
  <c r="Q25" i="5"/>
  <c r="L25" i="5"/>
  <c r="K25" i="5"/>
  <c r="J25" i="5"/>
  <c r="E25" i="5"/>
  <c r="L11" i="5"/>
  <c r="M31" i="5"/>
  <c r="G31" i="5"/>
  <c r="F31" i="5"/>
  <c r="D31" i="5"/>
  <c r="P30" i="5"/>
  <c r="Q30" i="5"/>
  <c r="L30" i="5"/>
  <c r="K30" i="5"/>
  <c r="J30" i="5"/>
  <c r="E30" i="5"/>
  <c r="P29" i="5"/>
  <c r="Q29" i="5"/>
  <c r="L29" i="5"/>
  <c r="K29" i="5"/>
  <c r="J29" i="5"/>
  <c r="E29" i="5"/>
  <c r="P28" i="5"/>
  <c r="Q28" i="5"/>
  <c r="L28" i="5"/>
  <c r="K28" i="5"/>
  <c r="J28" i="5"/>
  <c r="E28" i="5"/>
  <c r="P27" i="5"/>
  <c r="Q27" i="5"/>
  <c r="L27" i="5"/>
  <c r="K27" i="5"/>
  <c r="J27" i="5"/>
  <c r="E27" i="5"/>
  <c r="P26" i="5"/>
  <c r="Q26" i="5"/>
  <c r="L26" i="5"/>
  <c r="K26" i="5"/>
  <c r="J26" i="5"/>
  <c r="E26" i="5"/>
  <c r="P24" i="5"/>
  <c r="Q24" i="5"/>
  <c r="L24" i="5"/>
  <c r="K24" i="5"/>
  <c r="J24" i="5"/>
  <c r="E24" i="5"/>
  <c r="P23" i="5"/>
  <c r="Q23" i="5"/>
  <c r="L23" i="5"/>
  <c r="K23" i="5"/>
  <c r="J23" i="5"/>
  <c r="E23" i="5"/>
  <c r="P22" i="5"/>
  <c r="Q22" i="5"/>
  <c r="L22" i="5"/>
  <c r="K22" i="5"/>
  <c r="J22" i="5"/>
  <c r="E22" i="5"/>
  <c r="P21" i="5"/>
  <c r="Q21" i="5"/>
  <c r="L21" i="5"/>
  <c r="K21" i="5"/>
  <c r="J21" i="5"/>
  <c r="E21" i="5"/>
  <c r="P20" i="5"/>
  <c r="Q20" i="5"/>
  <c r="L20" i="5"/>
  <c r="K20" i="5"/>
  <c r="J20" i="5"/>
  <c r="E20" i="5"/>
  <c r="P19" i="5"/>
  <c r="Q19" i="5"/>
  <c r="L19" i="5"/>
  <c r="K19" i="5"/>
  <c r="J19" i="5"/>
  <c r="E19" i="5"/>
  <c r="P18" i="5"/>
  <c r="Q18" i="5"/>
  <c r="L18" i="5"/>
  <c r="K18" i="5"/>
  <c r="J18" i="5"/>
  <c r="E18" i="5"/>
  <c r="P17" i="5"/>
  <c r="Q17" i="5"/>
  <c r="L17" i="5"/>
  <c r="K17" i="5"/>
  <c r="J17" i="5"/>
  <c r="E17" i="5"/>
  <c r="P16" i="5"/>
  <c r="Q16" i="5"/>
  <c r="L16" i="5"/>
  <c r="K16" i="5"/>
  <c r="J16" i="5"/>
  <c r="E16" i="5"/>
  <c r="P15" i="5"/>
  <c r="Q15" i="5"/>
  <c r="L15" i="5"/>
  <c r="K15" i="5"/>
  <c r="J15" i="5"/>
  <c r="E15" i="5"/>
  <c r="P14" i="5"/>
  <c r="Q14" i="5"/>
  <c r="L14" i="5"/>
  <c r="K14" i="5"/>
  <c r="J14" i="5"/>
  <c r="E14" i="5"/>
  <c r="P13" i="5"/>
  <c r="Q13" i="5"/>
  <c r="L13" i="5"/>
  <c r="K13" i="5"/>
  <c r="J13" i="5"/>
  <c r="E13" i="5"/>
  <c r="P12" i="5"/>
  <c r="Q12" i="5"/>
  <c r="L12" i="5"/>
  <c r="K12" i="5"/>
  <c r="J12" i="5"/>
  <c r="E12" i="5"/>
  <c r="P10" i="5"/>
  <c r="Q10" i="5"/>
  <c r="L10" i="5"/>
  <c r="K10" i="5"/>
  <c r="J10" i="5"/>
  <c r="E10" i="5"/>
  <c r="P9" i="5"/>
  <c r="Q9" i="5"/>
  <c r="L9" i="5"/>
  <c r="K9" i="5"/>
  <c r="J9" i="5"/>
  <c r="E9" i="5"/>
  <c r="P8" i="5"/>
  <c r="Q8" i="5"/>
  <c r="L8" i="5"/>
  <c r="K8" i="5"/>
  <c r="J8" i="5"/>
  <c r="E8" i="5"/>
  <c r="P7" i="5"/>
  <c r="Q7" i="5"/>
  <c r="L7" i="5"/>
  <c r="K7" i="5"/>
  <c r="J7" i="5"/>
  <c r="E7" i="5"/>
  <c r="P6" i="5"/>
  <c r="Q6" i="5"/>
  <c r="L6" i="5"/>
  <c r="K6" i="5"/>
  <c r="J6" i="5"/>
  <c r="E6" i="5"/>
  <c r="P5" i="5"/>
  <c r="Q5" i="5"/>
  <c r="L5" i="5"/>
  <c r="K5" i="5"/>
  <c r="J5" i="5"/>
  <c r="E5" i="5"/>
  <c r="P3" i="5"/>
  <c r="Q3" i="5"/>
  <c r="L3" i="5"/>
  <c r="K3" i="5"/>
  <c r="J3" i="5"/>
  <c r="E3" i="5"/>
  <c r="M29" i="4"/>
  <c r="O24" i="4"/>
  <c r="P24" i="4"/>
  <c r="O16" i="4"/>
  <c r="P16" i="4"/>
  <c r="L32" i="6" l="1"/>
  <c r="N32" i="6"/>
  <c r="Q32" i="6" s="1"/>
  <c r="O12" i="6"/>
  <c r="O30" i="6"/>
  <c r="O14" i="6"/>
  <c r="O23" i="6"/>
  <c r="O5" i="6"/>
  <c r="O15" i="6"/>
  <c r="O24" i="6"/>
  <c r="R33" i="6"/>
  <c r="O33" i="6"/>
  <c r="E32" i="6"/>
  <c r="O26" i="6"/>
  <c r="O10" i="6"/>
  <c r="O21" i="6"/>
  <c r="O29" i="6"/>
  <c r="O9" i="6"/>
  <c r="O13" i="6"/>
  <c r="O17" i="6"/>
  <c r="O22" i="6"/>
  <c r="O6" i="6"/>
  <c r="O18" i="6"/>
  <c r="O27" i="6"/>
  <c r="J32" i="6"/>
  <c r="O31" i="6"/>
  <c r="O3" i="6"/>
  <c r="O7" i="6"/>
  <c r="O11" i="6"/>
  <c r="O19" i="6"/>
  <c r="O16" i="6"/>
  <c r="O25" i="6"/>
  <c r="O28" i="6"/>
  <c r="O4" i="6"/>
  <c r="O8" i="6"/>
  <c r="P32" i="6"/>
  <c r="K32" i="6"/>
  <c r="N31" i="5"/>
  <c r="Q31" i="5" s="1"/>
  <c r="O25" i="5"/>
  <c r="O4" i="5"/>
  <c r="O11" i="5"/>
  <c r="O32" i="5"/>
  <c r="O26" i="5"/>
  <c r="P31" i="5"/>
  <c r="O27" i="5"/>
  <c r="O20" i="5"/>
  <c r="O12" i="5"/>
  <c r="O6" i="5"/>
  <c r="O18" i="5"/>
  <c r="O10" i="5"/>
  <c r="O21" i="5"/>
  <c r="O24" i="5"/>
  <c r="O14" i="5"/>
  <c r="O22" i="5"/>
  <c r="O17" i="5"/>
  <c r="O30" i="5"/>
  <c r="O9" i="5"/>
  <c r="O5" i="5"/>
  <c r="O13" i="5"/>
  <c r="O8" i="5"/>
  <c r="E31" i="5"/>
  <c r="O16" i="5"/>
  <c r="O3" i="5"/>
  <c r="O15" i="5"/>
  <c r="O28" i="5"/>
  <c r="O29" i="5"/>
  <c r="O19" i="5"/>
  <c r="L31" i="5"/>
  <c r="O23" i="5"/>
  <c r="R32" i="5"/>
  <c r="O7" i="5"/>
  <c r="E24" i="4"/>
  <c r="E16" i="4"/>
  <c r="K24" i="4"/>
  <c r="J24" i="4"/>
  <c r="K16" i="4"/>
  <c r="J16" i="4"/>
  <c r="J15" i="4"/>
  <c r="J33" i="6" l="1"/>
  <c r="O32" i="6"/>
  <c r="O31" i="5"/>
  <c r="L24" i="4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<sst xmlns="http://schemas.openxmlformats.org/spreadsheetml/2006/main" count="282" uniqueCount="50">
  <si>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</si>
  <si>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</si>
  <si>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</si>
  <si>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</si>
  <si>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</si>
  <si>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</si>
  <si>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</si>
  <si>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</si>
  <si>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</si>
  <si>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</si>
  <si>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</si>
  <si>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</si>
  <si>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</si>
  <si>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</si>
  <si>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</si>
  <si>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</si>
  <si>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</si>
  <si>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</si>
  <si>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</si>
  <si>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</si>
  <si>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</si>
  <si>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</si>
  <si>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</si>
  <si>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</si>
  <si>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</si>
  <si>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</si>
  <si>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</si>
  <si>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</si>
  <si>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</si>
  <si>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</si>
  <si>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</si>
  <si>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</si>
  <si>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</si>
  <si>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</si>
  <si>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</si>
  <si>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</si>
  <si>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</si>
  <si>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</si>
  <si>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</si>
  <si>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</si>
  <si>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</si>
  <si>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</si>
  <si>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</si>
  <si>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</si>
  <si>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</si>
  <si>
    <t>CRM</t>
  </si>
  <si>
    <t>ABBV</t>
  </si>
  <si>
    <t>SNY</t>
  </si>
  <si>
    <t>TMUS</t>
  </si>
  <si>
    <t>CSCO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</si>
</sst>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3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4" fontId="7" fillId="0" borderId="0" xfId="0" applyNumberFormat="1" applyFont="1"/>
    <xf numFmtId="4" fontId="8" fillId="0" borderId="0" xfId="0" applyNumberFormat="1" applyFont="1" applyAlignment="1">
      <alignment horizontal="right"/>
    </xf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5" fontId="4" fillId="0" borderId="0" xfId="0" applyNumberFormat="1" applyFont="1"/>
    <xf numFmtId="165" fontId="7" fillId="0" borderId="0" xfId="0" applyNumberFormat="1" applyFont="1"/>
    <xf numFmtId="4" fontId="7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5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7" fillId="0" borderId="0" xfId="0" applyFon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8"/>
  <sheetViews>
    <sheetView zoomScale="205" zoomScaleNormal="205" workbookViewId="0"/>
  </sheetViews>
  <sheetFormatPr defaultRowHeight="14.5" x14ac:dyDescent="0.35"/>
  <cols>
    <col min="1" max="1" width="3.1796875" customWidth="1"/>
    <col min="8" max="9" width="9.1796875" style="3"/>
    <col min="10" max="11" width="12.1796875" style="3" bestFit="1" customWidth="1"/>
  </cols>
  <sheetData>
    <row r="2" spans="2:11" x14ac:dyDescent="0.3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3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3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3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3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3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3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3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3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3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3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3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3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3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3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  <row r="18" spans="3:3" x14ac:dyDescent="0.35">
      <c r="C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ht="13" x14ac:dyDescent="0.3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5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5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5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ht="13" x14ac:dyDescent="0.3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ht="13" x14ac:dyDescent="0.3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5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5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ht="13" x14ac:dyDescent="0.3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5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ht="13" x14ac:dyDescent="0.3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ht="13" x14ac:dyDescent="0.3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5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5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5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ht="13" x14ac:dyDescent="0.3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5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ht="13" x14ac:dyDescent="0.3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5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5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5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5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ht="13" x14ac:dyDescent="0.3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ht="13" x14ac:dyDescent="0.3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ht="13" x14ac:dyDescent="0.3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5">
      <c r="C29" s="15">
        <f>+C27/J28</f>
        <v>-1.5916219781855444E-4</v>
      </c>
      <c r="J29" s="13"/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/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ht="13" x14ac:dyDescent="0.3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5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5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5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ht="13" x14ac:dyDescent="0.3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ht="13" x14ac:dyDescent="0.3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5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5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ht="13" x14ac:dyDescent="0.3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5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ht="13" x14ac:dyDescent="0.3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ht="13" x14ac:dyDescent="0.3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5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5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5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ht="13" x14ac:dyDescent="0.3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5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ht="13" x14ac:dyDescent="0.3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5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5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5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5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ht="13" x14ac:dyDescent="0.3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ht="13" x14ac:dyDescent="0.3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ht="13" x14ac:dyDescent="0.3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5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zoomScale="160" zoomScaleNormal="160" workbookViewId="0"/>
  </sheetViews>
  <sheetFormatPr defaultColWidth="9.1796875" defaultRowHeight="12.5" x14ac:dyDescent="0.25"/>
  <cols>
    <col min="1" max="1" width="4" style="31" customWidth="1"/>
    <col min="2" max="2" width="9.1796875" style="31"/>
    <col min="3" max="9" width="9.26953125" style="31" bestFit="1" customWidth="1"/>
    <col min="10" max="10" width="12" style="31" bestFit="1" customWidth="1"/>
    <col min="11" max="11" width="10.453125" style="31" bestFit="1" customWidth="1"/>
    <col min="12" max="18" width="9.26953125" style="31" bestFit="1" customWidth="1"/>
    <col min="19" max="16384" width="9.1796875" style="31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5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ht="13" x14ac:dyDescent="0.3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5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5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5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ht="13" x14ac:dyDescent="0.3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ht="13" x14ac:dyDescent="0.3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5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5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ht="13" x14ac:dyDescent="0.3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5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ht="13" x14ac:dyDescent="0.3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ht="13" x14ac:dyDescent="0.3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ht="13" x14ac:dyDescent="0.3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5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5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5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ht="13" x14ac:dyDescent="0.3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5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ht="13" x14ac:dyDescent="0.3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5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5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5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5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5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ht="13" x14ac:dyDescent="0.3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ht="13" x14ac:dyDescent="0.3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ht="13" x14ac:dyDescent="0.3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5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BE2B-2BE2-41A6-B731-0E58CF61BF37}">
  <dimension ref="B2:R33"/>
  <sheetViews>
    <sheetView zoomScale="115" zoomScaleNormal="115" workbookViewId="0"/>
  </sheetViews>
  <sheetFormatPr defaultColWidth="8.7265625" defaultRowHeight="12.5" x14ac:dyDescent="0.25"/>
  <cols>
    <col min="1" max="2" width="8.7265625" style="31"/>
    <col min="3" max="9" width="8.81640625" style="31" bestFit="1" customWidth="1"/>
    <col min="10" max="10" width="11.54296875" style="31" bestFit="1" customWidth="1"/>
    <col min="11" max="11" width="10.1796875" style="31" bestFit="1" customWidth="1"/>
    <col min="12" max="18" width="8.81640625" style="31" bestFit="1" customWidth="1"/>
    <col min="19" max="16384" width="8.7265625" style="31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5">
      <c r="B3" s="31" t="s">
        <v>2</v>
      </c>
      <c r="C3" s="32">
        <v>297</v>
      </c>
      <c r="D3" s="32">
        <v>-26625</v>
      </c>
      <c r="E3" s="32">
        <f t="shared" ref="E3:E30" si="0">ABS(D3)</f>
        <v>26625</v>
      </c>
      <c r="F3" s="32">
        <v>1340</v>
      </c>
      <c r="G3" s="32">
        <v>1165</v>
      </c>
      <c r="H3" s="33">
        <v>213.16951</v>
      </c>
      <c r="I3" s="33">
        <v>213.25</v>
      </c>
      <c r="J3" s="33">
        <f t="shared" ref="J3:K29" si="1">+F3*H3</f>
        <v>285647.1434</v>
      </c>
      <c r="K3" s="33">
        <f t="shared" si="1"/>
        <v>248436.25</v>
      </c>
      <c r="L3" s="31">
        <f>IF(C3&gt;0,1,0)</f>
        <v>1</v>
      </c>
      <c r="M3" s="33">
        <v>74.69</v>
      </c>
      <c r="N3" s="33"/>
      <c r="O3" s="34">
        <f>M3/(K3+J3)</f>
        <v>1.398470743014868E-4</v>
      </c>
      <c r="P3" s="35">
        <f>M3/(F3+G3)</f>
        <v>2.981636726546906E-2</v>
      </c>
      <c r="Q3" s="31">
        <f t="shared" ref="Q3:Q31" si="2">IF(N3&gt;0,1,0)</f>
        <v>0</v>
      </c>
    </row>
    <row r="4" spans="2:17" ht="13" x14ac:dyDescent="0.3">
      <c r="B4" s="38" t="s">
        <v>46</v>
      </c>
      <c r="C4" s="14">
        <v>-37</v>
      </c>
      <c r="D4" s="14">
        <v>72495</v>
      </c>
      <c r="E4" s="14">
        <f t="shared" si="0"/>
        <v>72495</v>
      </c>
      <c r="F4" s="32">
        <v>439</v>
      </c>
      <c r="G4" s="32">
        <v>100</v>
      </c>
      <c r="H4" s="33">
        <v>214.14967999999999</v>
      </c>
      <c r="I4" s="33">
        <v>214.91</v>
      </c>
      <c r="J4" s="33">
        <f t="shared" si="1"/>
        <v>94011.709519999989</v>
      </c>
      <c r="K4" s="33">
        <f t="shared" si="1"/>
        <v>21491</v>
      </c>
      <c r="L4" s="31">
        <f>IF(C4&gt;0,1,0)</f>
        <v>0</v>
      </c>
      <c r="M4" s="33">
        <v>11.63</v>
      </c>
      <c r="N4" s="33"/>
      <c r="O4" s="34">
        <f>M4/(K4+J4)</f>
        <v>1.0069027859460038E-4</v>
      </c>
      <c r="P4" s="35">
        <f>M4/(F4+G4)</f>
        <v>2.1576994434137294E-2</v>
      </c>
      <c r="Q4" s="31">
        <f t="shared" si="2"/>
        <v>0</v>
      </c>
    </row>
    <row r="5" spans="2:17" ht="13" x14ac:dyDescent="0.3">
      <c r="B5" s="31" t="s">
        <v>37</v>
      </c>
      <c r="C5" s="32">
        <v>198</v>
      </c>
      <c r="D5" s="32">
        <v>126</v>
      </c>
      <c r="E5" s="32">
        <f t="shared" si="0"/>
        <v>126</v>
      </c>
      <c r="F5" s="32">
        <v>700</v>
      </c>
      <c r="G5" s="32">
        <v>699</v>
      </c>
      <c r="H5" s="33">
        <v>126.94486000000001</v>
      </c>
      <c r="I5" s="33">
        <v>127.25379</v>
      </c>
      <c r="J5" s="33">
        <f t="shared" si="1"/>
        <v>88861.402000000002</v>
      </c>
      <c r="K5" s="33">
        <f t="shared" si="1"/>
        <v>88950.399210000003</v>
      </c>
      <c r="L5" s="31">
        <f>IF(C5&gt;0,1,0)</f>
        <v>1</v>
      </c>
      <c r="M5" s="33">
        <v>17.64</v>
      </c>
      <c r="N5" s="33"/>
      <c r="O5" s="24">
        <f t="shared" ref="O5:O30" si="3">M5/(K5+J5)</f>
        <v>9.920601377389309E-5</v>
      </c>
      <c r="P5" s="18">
        <f t="shared" ref="P5:P30" si="4">M5/(F5+G5)</f>
        <v>1.2609006433166548E-2</v>
      </c>
      <c r="Q5" s="31">
        <f t="shared" si="2"/>
        <v>0</v>
      </c>
    </row>
    <row r="6" spans="2:17" x14ac:dyDescent="0.25">
      <c r="B6" s="31" t="s">
        <v>3</v>
      </c>
      <c r="C6" s="32">
        <v>971</v>
      </c>
      <c r="D6" s="32">
        <v>-1567</v>
      </c>
      <c r="E6" s="32">
        <f t="shared" si="0"/>
        <v>1567</v>
      </c>
      <c r="F6" s="32">
        <v>275</v>
      </c>
      <c r="G6" s="32">
        <v>200</v>
      </c>
      <c r="H6" s="33">
        <v>387.37763999999999</v>
      </c>
      <c r="I6" s="33">
        <v>387.72075000000001</v>
      </c>
      <c r="J6" s="33">
        <f t="shared" si="1"/>
        <v>106528.851</v>
      </c>
      <c r="K6" s="33">
        <f t="shared" si="1"/>
        <v>77544.150000000009</v>
      </c>
      <c r="L6" s="31">
        <f>IF(C6&gt;0,1,0)</f>
        <v>1</v>
      </c>
      <c r="M6" s="33">
        <v>25.21</v>
      </c>
      <c r="N6" s="33"/>
      <c r="O6" s="34">
        <f t="shared" si="3"/>
        <v>1.3695653280515593E-4</v>
      </c>
      <c r="P6" s="35">
        <f t="shared" si="4"/>
        <v>5.3073684210526315E-2</v>
      </c>
      <c r="Q6" s="31">
        <f t="shared" si="2"/>
        <v>0</v>
      </c>
    </row>
    <row r="7" spans="2:17" x14ac:dyDescent="0.25">
      <c r="B7" s="31" t="s">
        <v>4</v>
      </c>
      <c r="C7" s="32">
        <v>485</v>
      </c>
      <c r="D7" s="32">
        <v>0</v>
      </c>
      <c r="E7" s="32">
        <f t="shared" si="0"/>
        <v>0</v>
      </c>
      <c r="F7" s="32">
        <v>480</v>
      </c>
      <c r="G7" s="32">
        <v>425</v>
      </c>
      <c r="H7" s="33">
        <v>191.49323000000001</v>
      </c>
      <c r="I7" s="33">
        <v>192.14435</v>
      </c>
      <c r="J7" s="33">
        <f t="shared" si="1"/>
        <v>91916.750400000004</v>
      </c>
      <c r="K7" s="33">
        <f t="shared" si="1"/>
        <v>81661.348750000005</v>
      </c>
      <c r="L7" s="31">
        <f t="shared" ref="L7:L31" si="5">IF(C7&gt;0,1,0)</f>
        <v>1</v>
      </c>
      <c r="M7" s="33">
        <v>25.37</v>
      </c>
      <c r="N7" s="33"/>
      <c r="O7" s="34">
        <f t="shared" si="3"/>
        <v>1.4615899197096375E-4</v>
      </c>
      <c r="P7" s="35">
        <f t="shared" si="4"/>
        <v>2.803314917127072E-2</v>
      </c>
      <c r="Q7" s="31">
        <f t="shared" si="2"/>
        <v>0</v>
      </c>
    </row>
    <row r="8" spans="2:17" x14ac:dyDescent="0.25">
      <c r="B8" s="31" t="s">
        <v>29</v>
      </c>
      <c r="C8" s="32">
        <v>-33</v>
      </c>
      <c r="D8" s="32">
        <v>0</v>
      </c>
      <c r="E8" s="32">
        <f t="shared" si="0"/>
        <v>0</v>
      </c>
      <c r="F8" s="32">
        <v>975</v>
      </c>
      <c r="G8" s="32">
        <v>1025</v>
      </c>
      <c r="H8" s="33">
        <v>189.0341</v>
      </c>
      <c r="I8" s="33">
        <v>189.3322</v>
      </c>
      <c r="J8" s="33">
        <f t="shared" si="1"/>
        <v>184308.2475</v>
      </c>
      <c r="K8" s="33">
        <f t="shared" si="1"/>
        <v>194065.505</v>
      </c>
      <c r="L8" s="31">
        <f t="shared" si="5"/>
        <v>0</v>
      </c>
      <c r="M8" s="33">
        <v>65.64</v>
      </c>
      <c r="N8" s="33"/>
      <c r="O8" s="34">
        <f t="shared" si="3"/>
        <v>1.7347926373407734E-4</v>
      </c>
      <c r="P8" s="35">
        <f t="shared" si="4"/>
        <v>3.2820000000000002E-2</v>
      </c>
      <c r="Q8" s="31">
        <f t="shared" si="2"/>
        <v>0</v>
      </c>
    </row>
    <row r="9" spans="2:17" ht="13" x14ac:dyDescent="0.3">
      <c r="B9" s="31" t="s">
        <v>5</v>
      </c>
      <c r="C9" s="32">
        <v>1070</v>
      </c>
      <c r="D9" s="32">
        <v>0</v>
      </c>
      <c r="E9" s="32">
        <f t="shared" si="0"/>
        <v>0</v>
      </c>
      <c r="F9" s="32">
        <v>700</v>
      </c>
      <c r="G9" s="32">
        <v>400</v>
      </c>
      <c r="H9" s="33">
        <v>143.8075</v>
      </c>
      <c r="I9" s="33">
        <v>143.71188000000001</v>
      </c>
      <c r="J9" s="33">
        <f t="shared" si="1"/>
        <v>100665.25</v>
      </c>
      <c r="K9" s="33">
        <f t="shared" si="1"/>
        <v>57484.752</v>
      </c>
      <c r="L9" s="31">
        <f t="shared" si="5"/>
        <v>1</v>
      </c>
      <c r="M9" s="33">
        <v>20.7</v>
      </c>
      <c r="N9" s="33"/>
      <c r="O9" s="24">
        <f t="shared" si="3"/>
        <v>1.3088839543612523E-4</v>
      </c>
      <c r="P9" s="35">
        <f t="shared" si="4"/>
        <v>1.8818181818181817E-2</v>
      </c>
      <c r="Q9" s="31">
        <f t="shared" si="2"/>
        <v>0</v>
      </c>
    </row>
    <row r="10" spans="2:17" ht="13" x14ac:dyDescent="0.3">
      <c r="B10" s="31" t="s">
        <v>31</v>
      </c>
      <c r="C10" s="32">
        <v>-583</v>
      </c>
      <c r="D10" s="32">
        <v>17995</v>
      </c>
      <c r="E10" s="32">
        <f t="shared" si="0"/>
        <v>17995</v>
      </c>
      <c r="F10" s="32">
        <v>335</v>
      </c>
      <c r="G10" s="32">
        <v>360</v>
      </c>
      <c r="H10" s="33">
        <v>901.44029999999998</v>
      </c>
      <c r="I10" s="33">
        <v>902.02556000000004</v>
      </c>
      <c r="J10" s="33">
        <f t="shared" si="1"/>
        <v>301982.50049999997</v>
      </c>
      <c r="K10" s="33">
        <f t="shared" si="1"/>
        <v>324729.20160000003</v>
      </c>
      <c r="L10" s="31">
        <f t="shared" si="5"/>
        <v>0</v>
      </c>
      <c r="M10" s="33">
        <v>67.11</v>
      </c>
      <c r="N10" s="33"/>
      <c r="O10" s="24">
        <f t="shared" si="3"/>
        <v>1.0708273002582569E-4</v>
      </c>
      <c r="P10" s="35">
        <f t="shared" si="4"/>
        <v>9.6561151079136695E-2</v>
      </c>
      <c r="Q10" s="31">
        <f t="shared" si="2"/>
        <v>0</v>
      </c>
    </row>
    <row r="11" spans="2:17" ht="13" x14ac:dyDescent="0.3">
      <c r="B11" s="31" t="s">
        <v>45</v>
      </c>
      <c r="C11" s="32">
        <v>-39</v>
      </c>
      <c r="D11" s="32">
        <v>5579</v>
      </c>
      <c r="E11" s="32">
        <f t="shared" si="0"/>
        <v>5579</v>
      </c>
      <c r="F11" s="32">
        <v>740</v>
      </c>
      <c r="G11" s="32">
        <v>720</v>
      </c>
      <c r="H11" s="33">
        <v>278.22730000000001</v>
      </c>
      <c r="I11" s="33">
        <v>278.23027999999999</v>
      </c>
      <c r="J11" s="33">
        <f t="shared" si="1"/>
        <v>205888.20200000002</v>
      </c>
      <c r="K11" s="33">
        <f t="shared" si="1"/>
        <v>200325.80160000001</v>
      </c>
      <c r="L11" s="31">
        <f t="shared" si="5"/>
        <v>0</v>
      </c>
      <c r="M11" s="33">
        <v>54.74</v>
      </c>
      <c r="N11" s="33"/>
      <c r="O11" s="24">
        <f t="shared" si="3"/>
        <v>1.3475655569447729E-4</v>
      </c>
      <c r="P11" s="35">
        <f t="shared" si="4"/>
        <v>3.749315068493151E-2</v>
      </c>
      <c r="Q11" s="31">
        <f t="shared" si="2"/>
        <v>0</v>
      </c>
    </row>
    <row r="12" spans="2:17" x14ac:dyDescent="0.25">
      <c r="B12" s="31" t="s">
        <v>6</v>
      </c>
      <c r="C12" s="32">
        <v>-81</v>
      </c>
      <c r="D12" s="32">
        <v>-14466</v>
      </c>
      <c r="E12" s="32">
        <f t="shared" si="0"/>
        <v>14466</v>
      </c>
      <c r="F12" s="32">
        <v>1050</v>
      </c>
      <c r="G12" s="32">
        <v>1020</v>
      </c>
      <c r="H12" s="33">
        <v>159.40779000000001</v>
      </c>
      <c r="I12" s="33">
        <v>158.92294000000001</v>
      </c>
      <c r="J12" s="33">
        <f t="shared" si="1"/>
        <v>167378.1795</v>
      </c>
      <c r="K12" s="33">
        <f t="shared" si="1"/>
        <v>162101.39880000002</v>
      </c>
      <c r="L12" s="31">
        <f t="shared" si="5"/>
        <v>0</v>
      </c>
      <c r="M12" s="33">
        <v>47.75</v>
      </c>
      <c r="N12" s="33"/>
      <c r="O12" s="34">
        <f t="shared" si="3"/>
        <v>1.4492552238403781E-4</v>
      </c>
      <c r="P12" s="35">
        <f t="shared" si="4"/>
        <v>2.3067632850241545E-2</v>
      </c>
      <c r="Q12" s="31">
        <f t="shared" si="2"/>
        <v>0</v>
      </c>
    </row>
    <row r="13" spans="2:17" ht="13" x14ac:dyDescent="0.3">
      <c r="B13" s="31" t="s">
        <v>18</v>
      </c>
      <c r="C13" s="32">
        <v>-64</v>
      </c>
      <c r="D13" s="32">
        <v>-22995</v>
      </c>
      <c r="E13" s="32">
        <f t="shared" si="0"/>
        <v>22995</v>
      </c>
      <c r="F13" s="32">
        <v>90</v>
      </c>
      <c r="G13" s="32">
        <v>230</v>
      </c>
      <c r="H13" s="33">
        <v>163.75</v>
      </c>
      <c r="I13" s="33">
        <v>163.81</v>
      </c>
      <c r="J13" s="33">
        <f t="shared" si="1"/>
        <v>14737.5</v>
      </c>
      <c r="K13" s="33">
        <f t="shared" si="1"/>
        <v>37676.300000000003</v>
      </c>
      <c r="L13" s="31">
        <f t="shared" si="5"/>
        <v>0</v>
      </c>
      <c r="M13" s="33">
        <v>8.1</v>
      </c>
      <c r="N13" s="33"/>
      <c r="O13" s="24">
        <f t="shared" si="3"/>
        <v>1.5453945335007193E-4</v>
      </c>
      <c r="P13" s="35">
        <f t="shared" si="4"/>
        <v>2.5312499999999998E-2</v>
      </c>
      <c r="Q13" s="31">
        <f t="shared" si="2"/>
        <v>0</v>
      </c>
    </row>
    <row r="14" spans="2:17" x14ac:dyDescent="0.25">
      <c r="B14" s="31" t="s">
        <v>19</v>
      </c>
      <c r="C14" s="32">
        <v>125</v>
      </c>
      <c r="D14" s="32">
        <v>-23500</v>
      </c>
      <c r="E14" s="32">
        <f t="shared" si="0"/>
        <v>23500</v>
      </c>
      <c r="F14" s="32">
        <v>380</v>
      </c>
      <c r="G14" s="32">
        <v>535</v>
      </c>
      <c r="H14" s="33">
        <v>234.69078999999999</v>
      </c>
      <c r="I14" s="33">
        <v>234.94963000000001</v>
      </c>
      <c r="J14" s="33">
        <f t="shared" si="1"/>
        <v>89182.500199999995</v>
      </c>
      <c r="K14" s="33">
        <f t="shared" si="1"/>
        <v>125698.05205000001</v>
      </c>
      <c r="L14" s="31">
        <f t="shared" si="5"/>
        <v>1</v>
      </c>
      <c r="M14" s="33">
        <v>24.62</v>
      </c>
      <c r="N14" s="33"/>
      <c r="O14" s="34">
        <f t="shared" si="3"/>
        <v>1.1457528260331433E-4</v>
      </c>
      <c r="P14" s="35">
        <f t="shared" si="4"/>
        <v>2.6907103825136613E-2</v>
      </c>
      <c r="Q14" s="31">
        <f t="shared" si="2"/>
        <v>0</v>
      </c>
    </row>
    <row r="15" spans="2:17" ht="13" x14ac:dyDescent="0.3">
      <c r="B15" s="31" t="s">
        <v>20</v>
      </c>
      <c r="C15" s="32">
        <v>26</v>
      </c>
      <c r="D15" s="32">
        <v>0</v>
      </c>
      <c r="E15" s="32">
        <f t="shared" si="0"/>
        <v>0</v>
      </c>
      <c r="F15" s="32">
        <v>150</v>
      </c>
      <c r="G15" s="32">
        <v>150</v>
      </c>
      <c r="H15" s="33">
        <v>69.739999999999995</v>
      </c>
      <c r="I15" s="33">
        <v>69.930000000000007</v>
      </c>
      <c r="J15" s="33">
        <f t="shared" si="1"/>
        <v>10461</v>
      </c>
      <c r="K15" s="33">
        <f t="shared" si="1"/>
        <v>10489.500000000002</v>
      </c>
      <c r="L15" s="31">
        <f t="shared" si="5"/>
        <v>1</v>
      </c>
      <c r="M15" s="33">
        <v>2.33</v>
      </c>
      <c r="N15" s="33"/>
      <c r="O15" s="24">
        <f t="shared" si="3"/>
        <v>1.1121452948616979E-4</v>
      </c>
      <c r="P15" s="18">
        <f t="shared" si="4"/>
        <v>7.7666666666666665E-3</v>
      </c>
      <c r="Q15" s="31">
        <f t="shared" si="2"/>
        <v>0</v>
      </c>
    </row>
    <row r="16" spans="2:17" ht="13" x14ac:dyDescent="0.3">
      <c r="B16" s="31" t="s">
        <v>23</v>
      </c>
      <c r="C16" s="32">
        <v>599</v>
      </c>
      <c r="D16" s="32">
        <v>-32027</v>
      </c>
      <c r="E16" s="32">
        <f t="shared" si="0"/>
        <v>32027</v>
      </c>
      <c r="F16" s="32">
        <v>210</v>
      </c>
      <c r="G16" s="32">
        <v>324</v>
      </c>
      <c r="H16" s="33">
        <v>818.34628999999995</v>
      </c>
      <c r="I16" s="33">
        <v>822.22843</v>
      </c>
      <c r="J16" s="33">
        <f t="shared" si="1"/>
        <v>171852.72089999999</v>
      </c>
      <c r="K16" s="33">
        <f t="shared" si="1"/>
        <v>266402.01131999999</v>
      </c>
      <c r="L16" s="31">
        <f t="shared" si="5"/>
        <v>1</v>
      </c>
      <c r="M16" s="33">
        <v>66.48</v>
      </c>
      <c r="N16" s="33"/>
      <c r="O16" s="24">
        <f t="shared" si="3"/>
        <v>1.5169260047288578E-4</v>
      </c>
      <c r="P16" s="35">
        <f t="shared" si="4"/>
        <v>0.12449438202247191</v>
      </c>
      <c r="Q16" s="31">
        <f t="shared" si="2"/>
        <v>0</v>
      </c>
    </row>
    <row r="17" spans="2:18" ht="13" x14ac:dyDescent="0.3">
      <c r="B17" s="31" t="s">
        <v>44</v>
      </c>
      <c r="C17" s="32">
        <v>-398</v>
      </c>
      <c r="D17" s="32">
        <v>-53019</v>
      </c>
      <c r="E17" s="32">
        <f t="shared" si="0"/>
        <v>53019</v>
      </c>
      <c r="F17" s="32">
        <v>360</v>
      </c>
      <c r="G17" s="32">
        <v>460</v>
      </c>
      <c r="H17" s="33">
        <v>528.25888999999995</v>
      </c>
      <c r="I17" s="33">
        <v>527.91782999999998</v>
      </c>
      <c r="J17" s="33">
        <f t="shared" si="1"/>
        <v>190173.20039999997</v>
      </c>
      <c r="K17" s="33">
        <f t="shared" si="1"/>
        <v>242842.20179999998</v>
      </c>
      <c r="L17" s="31">
        <f t="shared" si="5"/>
        <v>0</v>
      </c>
      <c r="M17" s="33">
        <v>47.86</v>
      </c>
      <c r="N17" s="33"/>
      <c r="O17" s="24">
        <f t="shared" si="3"/>
        <v>1.1052724627539821E-4</v>
      </c>
      <c r="P17" s="35">
        <f t="shared" si="4"/>
        <v>5.8365853658536582E-2</v>
      </c>
      <c r="Q17" s="31">
        <f t="shared" si="2"/>
        <v>0</v>
      </c>
    </row>
    <row r="18" spans="2:18" x14ac:dyDescent="0.25">
      <c r="B18" s="31" t="s">
        <v>8</v>
      </c>
      <c r="C18" s="32">
        <v>126</v>
      </c>
      <c r="D18" s="32">
        <v>46584</v>
      </c>
      <c r="E18" s="32">
        <f t="shared" si="0"/>
        <v>46584</v>
      </c>
      <c r="F18" s="32">
        <v>323</v>
      </c>
      <c r="G18" s="32">
        <v>240</v>
      </c>
      <c r="H18" s="33">
        <v>579.92488000000003</v>
      </c>
      <c r="I18" s="33">
        <v>579.52583000000004</v>
      </c>
      <c r="J18" s="33">
        <f t="shared" si="1"/>
        <v>187315.73624</v>
      </c>
      <c r="K18" s="33">
        <f t="shared" si="1"/>
        <v>139086.1992</v>
      </c>
      <c r="L18" s="31">
        <f t="shared" si="5"/>
        <v>1</v>
      </c>
      <c r="M18" s="33">
        <v>32.93</v>
      </c>
      <c r="N18" s="33"/>
      <c r="O18" s="34">
        <f t="shared" si="3"/>
        <v>1.0088788216163402E-4</v>
      </c>
      <c r="P18" s="35">
        <f t="shared" si="4"/>
        <v>5.8490230905861453E-2</v>
      </c>
      <c r="Q18" s="31">
        <f t="shared" si="2"/>
        <v>0</v>
      </c>
    </row>
    <row r="19" spans="2:18" x14ac:dyDescent="0.25">
      <c r="B19" s="31" t="s">
        <v>9</v>
      </c>
      <c r="C19" s="32">
        <v>198</v>
      </c>
      <c r="D19" s="32">
        <v>0</v>
      </c>
      <c r="E19" s="32">
        <f t="shared" si="0"/>
        <v>0</v>
      </c>
      <c r="F19" s="32">
        <v>60</v>
      </c>
      <c r="G19" s="32">
        <v>30</v>
      </c>
      <c r="H19" s="33">
        <v>382.96499999999997</v>
      </c>
      <c r="I19" s="33">
        <v>383.95</v>
      </c>
      <c r="J19" s="33">
        <f t="shared" si="1"/>
        <v>22977.899999999998</v>
      </c>
      <c r="K19" s="33">
        <f t="shared" si="1"/>
        <v>11518.5</v>
      </c>
      <c r="L19" s="31">
        <f t="shared" si="5"/>
        <v>1</v>
      </c>
      <c r="M19" s="33">
        <v>3.33</v>
      </c>
      <c r="N19" s="33"/>
      <c r="O19" s="34">
        <f t="shared" si="3"/>
        <v>9.6531812015166819E-5</v>
      </c>
      <c r="P19" s="35">
        <f t="shared" si="4"/>
        <v>3.6999999999999998E-2</v>
      </c>
      <c r="Q19" s="31">
        <f t="shared" si="2"/>
        <v>0</v>
      </c>
    </row>
    <row r="20" spans="2:18" x14ac:dyDescent="0.25">
      <c r="B20" s="31" t="s">
        <v>12</v>
      </c>
      <c r="C20" s="32">
        <v>-158</v>
      </c>
      <c r="D20" s="32">
        <v>2304</v>
      </c>
      <c r="E20" s="32">
        <f t="shared" si="0"/>
        <v>2304</v>
      </c>
      <c r="F20" s="32">
        <v>1780</v>
      </c>
      <c r="G20" s="32">
        <v>1860</v>
      </c>
      <c r="H20" s="33">
        <v>116.0891</v>
      </c>
      <c r="I20" s="33">
        <v>116.23300999999999</v>
      </c>
      <c r="J20" s="33">
        <f t="shared" si="1"/>
        <v>206638.598</v>
      </c>
      <c r="K20" s="33">
        <f t="shared" si="1"/>
        <v>216193.39859999999</v>
      </c>
      <c r="L20" s="31">
        <f t="shared" si="5"/>
        <v>0</v>
      </c>
      <c r="M20" s="33">
        <v>64.45</v>
      </c>
      <c r="N20" s="33"/>
      <c r="O20" s="34">
        <f t="shared" si="3"/>
        <v>1.5242460485072952E-4</v>
      </c>
      <c r="P20" s="35">
        <f t="shared" si="4"/>
        <v>1.7706043956043957E-2</v>
      </c>
      <c r="Q20" s="31">
        <f t="shared" si="2"/>
        <v>0</v>
      </c>
    </row>
    <row r="21" spans="2:18" ht="13" x14ac:dyDescent="0.3">
      <c r="B21" s="31" t="s">
        <v>32</v>
      </c>
      <c r="C21" s="32">
        <v>1671</v>
      </c>
      <c r="D21" s="32">
        <v>-2434</v>
      </c>
      <c r="E21" s="32">
        <f t="shared" si="0"/>
        <v>2434</v>
      </c>
      <c r="F21" s="32">
        <v>3210</v>
      </c>
      <c r="G21" s="32">
        <v>3690</v>
      </c>
      <c r="H21" s="33">
        <v>80.672060000000002</v>
      </c>
      <c r="I21" s="33">
        <v>81.087149999999994</v>
      </c>
      <c r="J21" s="33">
        <f t="shared" si="1"/>
        <v>258957.3126</v>
      </c>
      <c r="K21" s="33">
        <f t="shared" si="1"/>
        <v>299211.58349999995</v>
      </c>
      <c r="L21" s="31">
        <f t="shared" si="5"/>
        <v>1</v>
      </c>
      <c r="M21" s="33">
        <v>81.42</v>
      </c>
      <c r="N21" s="33"/>
      <c r="O21" s="34">
        <f t="shared" si="3"/>
        <v>1.4586982644302168E-4</v>
      </c>
      <c r="P21" s="18">
        <f t="shared" si="4"/>
        <v>1.18E-2</v>
      </c>
      <c r="Q21" s="31">
        <f t="shared" si="2"/>
        <v>0</v>
      </c>
    </row>
    <row r="22" spans="2:18" x14ac:dyDescent="0.25">
      <c r="B22" s="31" t="s">
        <v>33</v>
      </c>
      <c r="C22" s="32">
        <v>228</v>
      </c>
      <c r="D22" s="32">
        <v>-149</v>
      </c>
      <c r="E22" s="32">
        <f t="shared" si="0"/>
        <v>149</v>
      </c>
      <c r="F22" s="32">
        <v>2030</v>
      </c>
      <c r="G22" s="32">
        <v>1940</v>
      </c>
      <c r="H22" s="33">
        <v>150.08001999999999</v>
      </c>
      <c r="I22" s="33">
        <v>150.05394000000001</v>
      </c>
      <c r="J22" s="33">
        <f t="shared" si="1"/>
        <v>304662.44059999997</v>
      </c>
      <c r="K22" s="33">
        <f t="shared" si="1"/>
        <v>291104.64360000001</v>
      </c>
      <c r="L22" s="31">
        <f t="shared" si="5"/>
        <v>1</v>
      </c>
      <c r="M22" s="33">
        <v>79.55</v>
      </c>
      <c r="N22" s="33"/>
      <c r="O22" s="34">
        <f t="shared" si="3"/>
        <v>1.3352533583962646E-4</v>
      </c>
      <c r="P22" s="35">
        <f t="shared" si="4"/>
        <v>2.0037783375314859E-2</v>
      </c>
      <c r="Q22" s="31">
        <f t="shared" si="2"/>
        <v>0</v>
      </c>
    </row>
    <row r="23" spans="2:18" ht="13" x14ac:dyDescent="0.3">
      <c r="B23" s="31" t="s">
        <v>34</v>
      </c>
      <c r="C23" s="32">
        <v>49</v>
      </c>
      <c r="D23" s="32">
        <v>-921</v>
      </c>
      <c r="E23" s="32">
        <f t="shared" si="0"/>
        <v>921</v>
      </c>
      <c r="F23" s="32">
        <v>4700</v>
      </c>
      <c r="G23" s="32">
        <v>5235</v>
      </c>
      <c r="H23" s="33">
        <v>26.227869999999999</v>
      </c>
      <c r="I23" s="33">
        <v>26.23133</v>
      </c>
      <c r="J23" s="33">
        <f t="shared" si="1"/>
        <v>123270.989</v>
      </c>
      <c r="K23" s="33">
        <f t="shared" si="1"/>
        <v>137321.01254999998</v>
      </c>
      <c r="L23" s="31">
        <f t="shared" si="5"/>
        <v>1</v>
      </c>
      <c r="M23" s="33">
        <v>54.71</v>
      </c>
      <c r="N23" s="33"/>
      <c r="O23" s="24">
        <f t="shared" si="3"/>
        <v>2.0994504694919714E-4</v>
      </c>
      <c r="P23" s="18">
        <f t="shared" si="4"/>
        <v>5.5067941620533471E-3</v>
      </c>
      <c r="Q23" s="31">
        <f t="shared" si="2"/>
        <v>0</v>
      </c>
    </row>
    <row r="24" spans="2:18" x14ac:dyDescent="0.25">
      <c r="B24" s="31" t="s">
        <v>21</v>
      </c>
      <c r="C24" s="32">
        <v>140</v>
      </c>
      <c r="D24" s="32">
        <v>0</v>
      </c>
      <c r="E24" s="32">
        <f t="shared" si="0"/>
        <v>0</v>
      </c>
      <c r="F24" s="32">
        <v>240</v>
      </c>
      <c r="G24" s="32">
        <v>120</v>
      </c>
      <c r="H24" s="33">
        <v>168.89294000000001</v>
      </c>
      <c r="I24" s="33">
        <v>169.23500000000001</v>
      </c>
      <c r="J24" s="33">
        <f t="shared" si="1"/>
        <v>40534.3056</v>
      </c>
      <c r="K24" s="33">
        <f t="shared" si="1"/>
        <v>20308.2</v>
      </c>
      <c r="L24" s="31">
        <f t="shared" si="5"/>
        <v>1</v>
      </c>
      <c r="M24" s="33">
        <v>5.6</v>
      </c>
      <c r="N24" s="33"/>
      <c r="O24" s="34">
        <f t="shared" si="3"/>
        <v>9.2040916868486088E-5</v>
      </c>
      <c r="P24" s="35">
        <f t="shared" si="4"/>
        <v>1.5555555555555555E-2</v>
      </c>
      <c r="Q24" s="31">
        <f t="shared" si="2"/>
        <v>0</v>
      </c>
    </row>
    <row r="25" spans="2:18" x14ac:dyDescent="0.25">
      <c r="B25" s="31" t="s">
        <v>47</v>
      </c>
      <c r="C25" s="32">
        <v>62</v>
      </c>
      <c r="D25" s="32">
        <v>296</v>
      </c>
      <c r="E25" s="32">
        <f t="shared" si="0"/>
        <v>296</v>
      </c>
      <c r="F25" s="32">
        <v>1685</v>
      </c>
      <c r="G25" s="32">
        <v>1680</v>
      </c>
      <c r="H25" s="33">
        <v>58.970239999999997</v>
      </c>
      <c r="I25" s="33">
        <v>59.02534</v>
      </c>
      <c r="J25" s="33">
        <f t="shared" ref="J25" si="6">+F25*H25</f>
        <v>99364.854399999997</v>
      </c>
      <c r="K25" s="33">
        <f t="shared" ref="K25" si="7">+G25*I25</f>
        <v>99162.571200000006</v>
      </c>
      <c r="L25" s="31">
        <f t="shared" ref="L25" si="8">IF(C25&gt;0,1,0)</f>
        <v>1</v>
      </c>
      <c r="M25" s="33">
        <v>30.9</v>
      </c>
      <c r="N25" s="33"/>
      <c r="O25" s="34">
        <f t="shared" ref="O25" si="9">M25/(K25+J25)</f>
        <v>1.5564600158699684E-4</v>
      </c>
      <c r="P25" s="35">
        <f t="shared" ref="P25" si="10">M25/(F25+G25)</f>
        <v>9.1827637444279343E-3</v>
      </c>
      <c r="Q25" s="31">
        <f t="shared" ref="Q25" si="11">IF(N25&gt;0,1,0)</f>
        <v>0</v>
      </c>
    </row>
    <row r="26" spans="2:18" x14ac:dyDescent="0.25">
      <c r="B26" s="31" t="s">
        <v>13</v>
      </c>
      <c r="C26" s="32">
        <v>543</v>
      </c>
      <c r="D26" s="32">
        <v>11305</v>
      </c>
      <c r="E26" s="32">
        <f t="shared" si="0"/>
        <v>11305</v>
      </c>
      <c r="F26" s="32">
        <v>1575</v>
      </c>
      <c r="G26" s="32">
        <v>1525</v>
      </c>
      <c r="H26" s="33">
        <v>225.90872999999999</v>
      </c>
      <c r="I26" s="33">
        <v>226.31492</v>
      </c>
      <c r="J26" s="33">
        <f t="shared" si="1"/>
        <v>355806.24974999996</v>
      </c>
      <c r="K26" s="33">
        <f t="shared" si="1"/>
        <v>345130.25300000003</v>
      </c>
      <c r="L26" s="31">
        <f t="shared" si="5"/>
        <v>1</v>
      </c>
      <c r="M26" s="33">
        <v>100.96</v>
      </c>
      <c r="N26" s="33"/>
      <c r="O26" s="34">
        <f t="shared" si="3"/>
        <v>1.4403587144327817E-4</v>
      </c>
      <c r="P26" s="35">
        <f t="shared" si="4"/>
        <v>3.2567741935483868E-2</v>
      </c>
      <c r="Q26" s="31">
        <f t="shared" si="2"/>
        <v>0</v>
      </c>
    </row>
    <row r="27" spans="2:18" x14ac:dyDescent="0.25">
      <c r="B27" s="31" t="s">
        <v>35</v>
      </c>
      <c r="C27" s="32">
        <v>-1314</v>
      </c>
      <c r="D27" s="32">
        <v>-51765</v>
      </c>
      <c r="E27" s="32">
        <f t="shared" si="0"/>
        <v>51765</v>
      </c>
      <c r="F27" s="32">
        <v>200</v>
      </c>
      <c r="G27" s="32">
        <v>700</v>
      </c>
      <c r="H27" s="33">
        <v>171.38749999999999</v>
      </c>
      <c r="I27" s="33">
        <v>171.28214</v>
      </c>
      <c r="J27" s="33">
        <f t="shared" si="1"/>
        <v>34277.5</v>
      </c>
      <c r="K27" s="33">
        <f t="shared" si="1"/>
        <v>119897.49799999999</v>
      </c>
      <c r="L27" s="31">
        <f t="shared" si="5"/>
        <v>0</v>
      </c>
      <c r="M27" s="33">
        <v>21.48</v>
      </c>
      <c r="N27" s="33"/>
      <c r="O27" s="34">
        <f t="shared" si="3"/>
        <v>1.3932220060739031E-4</v>
      </c>
      <c r="P27" s="35">
        <f t="shared" si="4"/>
        <v>2.3866666666666668E-2</v>
      </c>
      <c r="Q27" s="31">
        <f t="shared" si="2"/>
        <v>0</v>
      </c>
    </row>
    <row r="28" spans="2:18" x14ac:dyDescent="0.25">
      <c r="B28" s="31" t="s">
        <v>38</v>
      </c>
      <c r="C28" s="32">
        <v>-140</v>
      </c>
      <c r="D28" s="32">
        <v>0</v>
      </c>
      <c r="E28" s="32">
        <f t="shared" si="0"/>
        <v>0</v>
      </c>
      <c r="F28" s="32">
        <v>180</v>
      </c>
      <c r="G28" s="32">
        <v>150</v>
      </c>
      <c r="H28" s="33">
        <v>503.10055999999997</v>
      </c>
      <c r="I28" s="33">
        <v>503.10066999999998</v>
      </c>
      <c r="J28" s="33">
        <f t="shared" si="1"/>
        <v>90558.1008</v>
      </c>
      <c r="K28" s="33">
        <f t="shared" si="1"/>
        <v>75465.1005</v>
      </c>
      <c r="L28" s="31">
        <f t="shared" si="5"/>
        <v>0</v>
      </c>
      <c r="M28" s="33">
        <v>17.13</v>
      </c>
      <c r="N28" s="33"/>
      <c r="O28" s="34">
        <f t="shared" si="3"/>
        <v>1.0317835016954342E-4</v>
      </c>
      <c r="P28" s="35">
        <f t="shared" si="4"/>
        <v>5.1909090909090905E-2</v>
      </c>
      <c r="Q28" s="31">
        <f t="shared" si="2"/>
        <v>0</v>
      </c>
    </row>
    <row r="29" spans="2:18" x14ac:dyDescent="0.25">
      <c r="B29" s="31" t="s">
        <v>36</v>
      </c>
      <c r="C29" s="32">
        <v>10</v>
      </c>
      <c r="D29" s="32">
        <v>-7030</v>
      </c>
      <c r="E29" s="32">
        <f t="shared" si="0"/>
        <v>7030</v>
      </c>
      <c r="F29" s="32">
        <v>365</v>
      </c>
      <c r="G29" s="32">
        <v>386</v>
      </c>
      <c r="H29" s="33">
        <v>333.54602999999997</v>
      </c>
      <c r="I29" s="33">
        <v>333.74059999999997</v>
      </c>
      <c r="J29" s="33">
        <f t="shared" si="1"/>
        <v>121744.30094999999</v>
      </c>
      <c r="K29" s="33">
        <f t="shared" si="1"/>
        <v>128823.87159999998</v>
      </c>
      <c r="L29" s="31">
        <f t="shared" si="5"/>
        <v>1</v>
      </c>
      <c r="M29" s="33">
        <v>39.67</v>
      </c>
      <c r="N29" s="33"/>
      <c r="O29" s="34">
        <f t="shared" si="3"/>
        <v>1.5832018726194764E-4</v>
      </c>
      <c r="P29" s="35">
        <f t="shared" si="4"/>
        <v>5.2822902796271637E-2</v>
      </c>
      <c r="Q29" s="31">
        <f t="shared" si="2"/>
        <v>0</v>
      </c>
    </row>
    <row r="30" spans="2:18" x14ac:dyDescent="0.25">
      <c r="B30" s="31" t="s">
        <v>22</v>
      </c>
      <c r="C30" s="32">
        <v>-90</v>
      </c>
      <c r="D30" s="32">
        <v>48826</v>
      </c>
      <c r="E30" s="32">
        <f t="shared" si="0"/>
        <v>48826</v>
      </c>
      <c r="F30" s="32">
        <v>1210</v>
      </c>
      <c r="G30" s="32">
        <v>640</v>
      </c>
      <c r="H30" s="33">
        <v>86.05</v>
      </c>
      <c r="I30" s="33">
        <v>86.285309999999996</v>
      </c>
      <c r="J30" s="33">
        <f>+F30*H30</f>
        <v>104120.5</v>
      </c>
      <c r="K30" s="33">
        <f>+G30*I30</f>
        <v>55222.598399999995</v>
      </c>
      <c r="L30" s="31">
        <f t="shared" si="5"/>
        <v>0</v>
      </c>
      <c r="M30" s="33">
        <v>18.71</v>
      </c>
      <c r="N30" s="33"/>
      <c r="O30" s="34">
        <f t="shared" si="3"/>
        <v>1.1741958194532009E-4</v>
      </c>
      <c r="P30" s="35">
        <f t="shared" si="4"/>
        <v>1.0113513513513514E-2</v>
      </c>
      <c r="Q30" s="31">
        <f t="shared" si="2"/>
        <v>0</v>
      </c>
    </row>
    <row r="31" spans="2:18" ht="13" x14ac:dyDescent="0.3">
      <c r="B31" s="31" t="s">
        <v>14</v>
      </c>
      <c r="C31" s="14">
        <f>SUM(C3:C30)</f>
        <v>3861</v>
      </c>
      <c r="D31" s="14">
        <f>SUM(D3:D30)</f>
        <v>-30988</v>
      </c>
      <c r="E31" s="14">
        <f>SUM(E3:E30)</f>
        <v>442008</v>
      </c>
      <c r="F31" s="14">
        <f>SUM(F3:F30)</f>
        <v>25782</v>
      </c>
      <c r="G31" s="14">
        <f>SUM(G3:G30)</f>
        <v>26009</v>
      </c>
      <c r="H31" s="33"/>
      <c r="I31" s="33"/>
      <c r="J31" s="14">
        <f>SUM(J3:J30)</f>
        <v>4053823.9452600004</v>
      </c>
      <c r="K31" s="14">
        <f>SUM(K3:K30)</f>
        <v>4078343.3022800013</v>
      </c>
      <c r="L31" s="31">
        <f t="shared" si="5"/>
        <v>1</v>
      </c>
      <c r="M31" s="16">
        <f>SUM(M3:M30)</f>
        <v>1110.7100000000003</v>
      </c>
      <c r="N31" s="16">
        <f>+C31+M31</f>
        <v>4971.71</v>
      </c>
      <c r="O31" s="24">
        <f>M31/(K31+J31)</f>
        <v>1.36582286884962E-4</v>
      </c>
      <c r="P31" s="18">
        <f>M31/(F31+G31)</f>
        <v>2.144600413199205E-2</v>
      </c>
      <c r="Q31" s="31">
        <f t="shared" si="2"/>
        <v>1</v>
      </c>
    </row>
    <row r="32" spans="2:18" ht="13" x14ac:dyDescent="0.3">
      <c r="C32" s="36"/>
      <c r="D32" s="36"/>
      <c r="G32" s="32"/>
      <c r="H32" s="33"/>
      <c r="I32" s="33"/>
      <c r="J32" s="16">
        <f>+J31+K31</f>
        <v>8132167.2475400018</v>
      </c>
      <c r="K32" s="33"/>
      <c r="O32" s="37">
        <f>SUM(L3:L30)/COUNT(L3:L30)</f>
        <v>0.6071428571428571</v>
      </c>
      <c r="R32" s="37">
        <f>SUM(Q3:Q30)/COUNT(Q3:Q30)</f>
        <v>0</v>
      </c>
    </row>
    <row r="33" spans="3:13" x14ac:dyDescent="0.25">
      <c r="C33" s="36"/>
      <c r="J33" s="32"/>
      <c r="K33" s="32"/>
      <c r="M3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512-ED62-4D2D-8B94-E0F6B02E1C62}">
  <dimension ref="B2:R34"/>
  <sheetViews>
    <sheetView topLeftCell="H1" zoomScale="130" zoomScaleNormal="130" workbookViewId="0">
      <selection sqref="A1:R33"/>
    </sheetView>
  </sheetViews>
  <sheetFormatPr defaultColWidth="8.7265625" defaultRowHeight="12.5" x14ac:dyDescent="0.25"/>
  <cols>
    <col min="1" max="2" width="8.7265625" style="31"/>
    <col min="3" max="9" width="8.81640625" style="31" bestFit="1" customWidth="1"/>
    <col min="10" max="10" width="12.453125" style="31" customWidth="1"/>
    <col min="11" max="11" width="11" style="31" customWidth="1"/>
    <col min="12" max="18" width="8.81640625" style="31" bestFit="1" customWidth="1"/>
    <col min="19" max="16384" width="8.7265625" style="31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5">
      <c r="B3" s="31" t="s">
        <v>2</v>
      </c>
      <c r="C3" s="32">
        <v>-667</v>
      </c>
      <c r="D3" s="32">
        <v>15079</v>
      </c>
      <c r="E3" s="32">
        <f t="shared" ref="E3:E31" si="0">ABS(D3)</f>
        <v>15079</v>
      </c>
      <c r="F3" s="32">
        <v>925</v>
      </c>
      <c r="G3" s="32">
        <v>730</v>
      </c>
      <c r="H3" s="33">
        <v>216.03432000000001</v>
      </c>
      <c r="I3" s="33">
        <v>215.79</v>
      </c>
      <c r="J3" s="33">
        <f t="shared" ref="J3:K30" si="1">+F3*H3</f>
        <v>199831.74600000001</v>
      </c>
      <c r="K3" s="33">
        <f t="shared" si="1"/>
        <v>157526.69999999998</v>
      </c>
      <c r="L3" s="31">
        <f>IF(C3&gt;0,1,0)</f>
        <v>0</v>
      </c>
      <c r="M3" s="33">
        <v>24.94</v>
      </c>
      <c r="N3" s="33"/>
      <c r="O3" s="34">
        <f>M3/(K3+J3)</f>
        <v>6.9789871427860419E-5</v>
      </c>
      <c r="P3" s="35">
        <f>M3/(F3+G3)</f>
        <v>1.5069486404833838E-2</v>
      </c>
      <c r="Q3" s="31">
        <f t="shared" ref="Q3:Q32" si="2">IF(N3&gt;0,1,0)</f>
        <v>0</v>
      </c>
    </row>
    <row r="4" spans="2:17" ht="13" x14ac:dyDescent="0.3">
      <c r="B4" s="39" t="s">
        <v>46</v>
      </c>
      <c r="C4" s="40">
        <v>-542</v>
      </c>
      <c r="D4" s="14">
        <v>71953</v>
      </c>
      <c r="E4" s="14">
        <f t="shared" si="0"/>
        <v>71953</v>
      </c>
      <c r="F4" s="32">
        <v>0</v>
      </c>
      <c r="G4" s="32">
        <v>0</v>
      </c>
      <c r="H4" s="33">
        <v>0</v>
      </c>
      <c r="I4" s="33">
        <v>0</v>
      </c>
      <c r="J4" s="33">
        <f t="shared" si="1"/>
        <v>0</v>
      </c>
      <c r="K4" s="33">
        <f t="shared" si="1"/>
        <v>0</v>
      </c>
      <c r="L4" s="31">
        <f>IF(C4&gt;0,1,0)</f>
        <v>0</v>
      </c>
      <c r="M4" s="33">
        <v>0</v>
      </c>
      <c r="N4" s="33"/>
      <c r="O4" s="34" t="e">
        <f>M4/(K4+J4)</f>
        <v>#DIV/0!</v>
      </c>
      <c r="P4" s="35" t="e">
        <f>M4/(F4+G4)</f>
        <v>#DIV/0!</v>
      </c>
      <c r="Q4" s="31">
        <f t="shared" si="2"/>
        <v>0</v>
      </c>
    </row>
    <row r="5" spans="2:17" ht="13" x14ac:dyDescent="0.3">
      <c r="B5" s="31" t="s">
        <v>37</v>
      </c>
      <c r="C5" s="32">
        <v>-131</v>
      </c>
      <c r="D5" s="32">
        <v>-15163</v>
      </c>
      <c r="E5" s="32">
        <f t="shared" si="0"/>
        <v>15163</v>
      </c>
      <c r="F5" s="32">
        <v>160</v>
      </c>
      <c r="G5" s="32">
        <v>280</v>
      </c>
      <c r="H5" s="33">
        <v>126.91</v>
      </c>
      <c r="I5" s="33">
        <v>126.67286</v>
      </c>
      <c r="J5" s="33">
        <f t="shared" si="1"/>
        <v>20305.599999999999</v>
      </c>
      <c r="K5" s="33">
        <f t="shared" si="1"/>
        <v>35468.400800000003</v>
      </c>
      <c r="L5" s="31">
        <f>IF(C5&gt;0,1,0)</f>
        <v>0</v>
      </c>
      <c r="M5" s="33">
        <v>4.46</v>
      </c>
      <c r="N5" s="33"/>
      <c r="O5" s="24">
        <f t="shared" ref="O5:O31" si="3">M5/(K5+J5)</f>
        <v>7.9965574210699264E-5</v>
      </c>
      <c r="P5" s="18">
        <f t="shared" ref="P5:P31" si="4">M5/(F5+G5)</f>
        <v>1.0136363636363636E-2</v>
      </c>
      <c r="Q5" s="31">
        <f t="shared" si="2"/>
        <v>0</v>
      </c>
    </row>
    <row r="6" spans="2:17" x14ac:dyDescent="0.25">
      <c r="B6" s="31" t="s">
        <v>3</v>
      </c>
      <c r="C6" s="32">
        <v>122</v>
      </c>
      <c r="D6" s="32">
        <v>776</v>
      </c>
      <c r="E6" s="32">
        <f t="shared" si="0"/>
        <v>776</v>
      </c>
      <c r="F6" s="32">
        <v>141</v>
      </c>
      <c r="G6" s="32">
        <v>135</v>
      </c>
      <c r="H6" s="33">
        <v>390.41723000000002</v>
      </c>
      <c r="I6" s="33">
        <v>391.38778000000002</v>
      </c>
      <c r="J6" s="33">
        <f t="shared" si="1"/>
        <v>55048.829430000005</v>
      </c>
      <c r="K6" s="33">
        <f t="shared" si="1"/>
        <v>52837.350300000006</v>
      </c>
      <c r="L6" s="31">
        <f>IF(C6&gt;0,1,0)</f>
        <v>1</v>
      </c>
      <c r="M6" s="33">
        <v>7.63</v>
      </c>
      <c r="N6" s="33"/>
      <c r="O6" s="34">
        <f t="shared" si="3"/>
        <v>7.0722682173890338E-5</v>
      </c>
      <c r="P6" s="35">
        <f t="shared" si="4"/>
        <v>2.7644927536231885E-2</v>
      </c>
      <c r="Q6" s="31">
        <f t="shared" si="2"/>
        <v>0</v>
      </c>
    </row>
    <row r="7" spans="2:17" x14ac:dyDescent="0.25">
      <c r="B7" s="31" t="s">
        <v>4</v>
      </c>
      <c r="C7" s="32">
        <v>-59</v>
      </c>
      <c r="D7" s="32">
        <v>-19554</v>
      </c>
      <c r="E7" s="32">
        <f t="shared" si="0"/>
        <v>19554</v>
      </c>
      <c r="F7" s="32">
        <v>275</v>
      </c>
      <c r="G7" s="32">
        <v>375</v>
      </c>
      <c r="H7" s="33">
        <v>193.7</v>
      </c>
      <c r="I7" s="33">
        <v>194.05867000000001</v>
      </c>
      <c r="J7" s="33">
        <f t="shared" si="1"/>
        <v>53267.5</v>
      </c>
      <c r="K7" s="33">
        <f t="shared" si="1"/>
        <v>72772.001250000001</v>
      </c>
      <c r="L7" s="31">
        <f t="shared" ref="L7:L32" si="5">IF(C7&gt;0,1,0)</f>
        <v>0</v>
      </c>
      <c r="M7" s="33">
        <v>9.98</v>
      </c>
      <c r="N7" s="33"/>
      <c r="O7" s="34">
        <f t="shared" si="3"/>
        <v>7.9181525640954564E-5</v>
      </c>
      <c r="P7" s="35">
        <f t="shared" si="4"/>
        <v>1.5353846153846154E-2</v>
      </c>
      <c r="Q7" s="31">
        <f t="shared" si="2"/>
        <v>0</v>
      </c>
    </row>
    <row r="8" spans="2:17" x14ac:dyDescent="0.25">
      <c r="B8" s="31" t="s">
        <v>29</v>
      </c>
      <c r="C8" s="32">
        <v>-128</v>
      </c>
      <c r="D8" s="32">
        <v>-19549</v>
      </c>
      <c r="E8" s="32">
        <f t="shared" si="0"/>
        <v>19549</v>
      </c>
      <c r="F8" s="32">
        <v>450</v>
      </c>
      <c r="G8" s="32">
        <v>420</v>
      </c>
      <c r="H8" s="33">
        <v>192.42793</v>
      </c>
      <c r="I8" s="33">
        <v>192.66696999999999</v>
      </c>
      <c r="J8" s="33">
        <f t="shared" si="1"/>
        <v>86592.568500000008</v>
      </c>
      <c r="K8" s="33">
        <f t="shared" si="1"/>
        <v>80920.127399999998</v>
      </c>
      <c r="L8" s="31">
        <f t="shared" si="5"/>
        <v>0</v>
      </c>
      <c r="M8" s="33">
        <v>23.38</v>
      </c>
      <c r="N8" s="33"/>
      <c r="O8" s="34">
        <f t="shared" si="3"/>
        <v>1.3957151053169814E-4</v>
      </c>
      <c r="P8" s="35">
        <f t="shared" si="4"/>
        <v>2.6873563218390805E-2</v>
      </c>
      <c r="Q8" s="31">
        <f t="shared" si="2"/>
        <v>0</v>
      </c>
    </row>
    <row r="9" spans="2:17" ht="13" x14ac:dyDescent="0.3">
      <c r="B9" s="31" t="s">
        <v>5</v>
      </c>
      <c r="C9" s="32">
        <v>212</v>
      </c>
      <c r="D9" s="32">
        <v>4300</v>
      </c>
      <c r="E9" s="32">
        <f t="shared" si="0"/>
        <v>4300</v>
      </c>
      <c r="F9" s="32">
        <v>270</v>
      </c>
      <c r="G9" s="32">
        <v>240</v>
      </c>
      <c r="H9" s="33">
        <v>143.05432999999999</v>
      </c>
      <c r="I9" s="33">
        <v>143.56</v>
      </c>
      <c r="J9" s="33">
        <f t="shared" si="1"/>
        <v>38624.669099999999</v>
      </c>
      <c r="K9" s="33">
        <f t="shared" si="1"/>
        <v>34454.400000000001</v>
      </c>
      <c r="L9" s="31">
        <f t="shared" si="5"/>
        <v>1</v>
      </c>
      <c r="M9" s="33">
        <v>9.66</v>
      </c>
      <c r="N9" s="33"/>
      <c r="O9" s="24">
        <f t="shared" si="3"/>
        <v>1.3218559183863498E-4</v>
      </c>
      <c r="P9" s="35">
        <f t="shared" si="4"/>
        <v>1.8941176470588236E-2</v>
      </c>
      <c r="Q9" s="31">
        <f t="shared" si="2"/>
        <v>0</v>
      </c>
    </row>
    <row r="10" spans="2:17" ht="13" x14ac:dyDescent="0.3">
      <c r="B10" s="31" t="s">
        <v>31</v>
      </c>
      <c r="C10" s="32">
        <v>3</v>
      </c>
      <c r="D10" s="32">
        <v>45230</v>
      </c>
      <c r="E10" s="32">
        <f t="shared" si="0"/>
        <v>45230</v>
      </c>
      <c r="F10" s="32">
        <v>270</v>
      </c>
      <c r="G10" s="32">
        <v>240</v>
      </c>
      <c r="H10" s="33">
        <v>902.43295999999998</v>
      </c>
      <c r="I10" s="33">
        <v>901.84</v>
      </c>
      <c r="J10" s="33">
        <f t="shared" si="1"/>
        <v>243656.89919999999</v>
      </c>
      <c r="K10" s="33">
        <f t="shared" si="1"/>
        <v>216441.60000000001</v>
      </c>
      <c r="L10" s="31">
        <f t="shared" si="5"/>
        <v>1</v>
      </c>
      <c r="M10" s="33">
        <v>23.02</v>
      </c>
      <c r="N10" s="33"/>
      <c r="O10" s="24">
        <f t="shared" si="3"/>
        <v>5.0032764810200886E-5</v>
      </c>
      <c r="P10" s="35">
        <f t="shared" si="4"/>
        <v>4.5137254901960785E-2</v>
      </c>
      <c r="Q10" s="31">
        <f t="shared" si="2"/>
        <v>0</v>
      </c>
    </row>
    <row r="11" spans="2:17" ht="13" x14ac:dyDescent="0.3">
      <c r="B11" s="31" t="s">
        <v>45</v>
      </c>
      <c r="C11" s="32">
        <v>75</v>
      </c>
      <c r="D11" s="32">
        <v>-22351</v>
      </c>
      <c r="E11" s="32">
        <f t="shared" si="0"/>
        <v>22351</v>
      </c>
      <c r="F11" s="32">
        <v>500</v>
      </c>
      <c r="G11" s="32">
        <v>600</v>
      </c>
      <c r="H11" s="33">
        <v>279.09039999999999</v>
      </c>
      <c r="I11" s="33">
        <v>279.28199999999998</v>
      </c>
      <c r="J11" s="33">
        <f t="shared" si="1"/>
        <v>139545.19999999998</v>
      </c>
      <c r="K11" s="33">
        <f t="shared" si="1"/>
        <v>167569.19999999998</v>
      </c>
      <c r="L11" s="31">
        <f t="shared" si="5"/>
        <v>1</v>
      </c>
      <c r="M11" s="33">
        <v>22.95</v>
      </c>
      <c r="N11" s="33"/>
      <c r="O11" s="24">
        <f t="shared" si="3"/>
        <v>7.4727853855110672E-5</v>
      </c>
      <c r="P11" s="35">
        <f t="shared" si="4"/>
        <v>2.0863636363636362E-2</v>
      </c>
      <c r="Q11" s="31">
        <f t="shared" si="2"/>
        <v>0</v>
      </c>
    </row>
    <row r="12" spans="2:17" x14ac:dyDescent="0.25">
      <c r="B12" s="31" t="s">
        <v>6</v>
      </c>
      <c r="C12" s="32">
        <v>-296</v>
      </c>
      <c r="D12" s="32">
        <v>-24607</v>
      </c>
      <c r="E12" s="32">
        <f t="shared" si="0"/>
        <v>24607</v>
      </c>
      <c r="F12" s="32">
        <v>540</v>
      </c>
      <c r="G12" s="32">
        <v>600</v>
      </c>
      <c r="H12" s="33">
        <v>163.16111000000001</v>
      </c>
      <c r="I12" s="33">
        <v>163.31200000000001</v>
      </c>
      <c r="J12" s="33">
        <f t="shared" si="1"/>
        <v>88106.999400000001</v>
      </c>
      <c r="K12" s="33">
        <f t="shared" si="1"/>
        <v>97987.200000000012</v>
      </c>
      <c r="L12" s="31">
        <f t="shared" si="5"/>
        <v>0</v>
      </c>
      <c r="M12" s="33">
        <v>14.01</v>
      </c>
      <c r="N12" s="33"/>
      <c r="O12" s="34">
        <f t="shared" si="3"/>
        <v>7.5284452955388562E-5</v>
      </c>
      <c r="P12" s="35">
        <f t="shared" si="4"/>
        <v>1.2289473684210525E-2</v>
      </c>
      <c r="Q12" s="31">
        <f t="shared" si="2"/>
        <v>0</v>
      </c>
    </row>
    <row r="13" spans="2:17" ht="13" x14ac:dyDescent="0.3">
      <c r="B13" s="31" t="s">
        <v>18</v>
      </c>
      <c r="C13" s="32">
        <v>169</v>
      </c>
      <c r="D13" s="32">
        <v>-13039</v>
      </c>
      <c r="E13" s="32">
        <f t="shared" si="0"/>
        <v>13039</v>
      </c>
      <c r="F13" s="32">
        <v>90</v>
      </c>
      <c r="G13" s="32">
        <v>30</v>
      </c>
      <c r="H13" s="33">
        <v>163.38667000000001</v>
      </c>
      <c r="I13" s="33">
        <v>163.98</v>
      </c>
      <c r="J13" s="33">
        <f t="shared" si="1"/>
        <v>14704.800300000001</v>
      </c>
      <c r="K13" s="33">
        <f t="shared" si="1"/>
        <v>4919.3999999999996</v>
      </c>
      <c r="L13" s="31">
        <f t="shared" si="5"/>
        <v>1</v>
      </c>
      <c r="M13" s="33">
        <v>1.43</v>
      </c>
      <c r="N13" s="33"/>
      <c r="O13" s="24">
        <f t="shared" si="3"/>
        <v>7.2869211388960396E-5</v>
      </c>
      <c r="P13" s="35">
        <f t="shared" si="4"/>
        <v>1.1916666666666666E-2</v>
      </c>
      <c r="Q13" s="31">
        <f t="shared" si="2"/>
        <v>0</v>
      </c>
    </row>
    <row r="14" spans="2:17" x14ac:dyDescent="0.25">
      <c r="B14" s="31" t="s">
        <v>19</v>
      </c>
      <c r="C14" s="32">
        <v>-442</v>
      </c>
      <c r="D14" s="32">
        <v>0</v>
      </c>
      <c r="E14" s="32">
        <f t="shared" si="0"/>
        <v>0</v>
      </c>
      <c r="F14" s="32">
        <v>400</v>
      </c>
      <c r="G14" s="32">
        <v>300</v>
      </c>
      <c r="H14" s="33">
        <v>238.63312999999999</v>
      </c>
      <c r="I14" s="33">
        <v>238.41917000000001</v>
      </c>
      <c r="J14" s="33">
        <f t="shared" si="1"/>
        <v>95453.251999999993</v>
      </c>
      <c r="K14" s="33">
        <f t="shared" si="1"/>
        <v>71525.751000000004</v>
      </c>
      <c r="L14" s="31">
        <f t="shared" si="5"/>
        <v>0</v>
      </c>
      <c r="M14" s="33">
        <v>11.17</v>
      </c>
      <c r="N14" s="33"/>
      <c r="O14" s="34">
        <f t="shared" si="3"/>
        <v>6.6894638243827581E-5</v>
      </c>
      <c r="P14" s="35">
        <f t="shared" si="4"/>
        <v>1.5957142857142857E-2</v>
      </c>
      <c r="Q14" s="31">
        <f t="shared" si="2"/>
        <v>0</v>
      </c>
    </row>
    <row r="15" spans="2:17" ht="13" x14ac:dyDescent="0.3">
      <c r="B15" s="31" t="s">
        <v>20</v>
      </c>
      <c r="C15" s="32">
        <v>-43</v>
      </c>
      <c r="D15" s="32">
        <v>-9699</v>
      </c>
      <c r="E15" s="32">
        <f t="shared" si="0"/>
        <v>9699</v>
      </c>
      <c r="F15" s="32">
        <v>0</v>
      </c>
      <c r="G15" s="32">
        <v>140</v>
      </c>
      <c r="H15" s="33">
        <v>0</v>
      </c>
      <c r="I15" s="33">
        <v>68.98</v>
      </c>
      <c r="J15" s="33">
        <f t="shared" si="1"/>
        <v>0</v>
      </c>
      <c r="K15" s="33">
        <f t="shared" si="1"/>
        <v>9657.2000000000007</v>
      </c>
      <c r="L15" s="31">
        <f t="shared" si="5"/>
        <v>0</v>
      </c>
      <c r="M15" s="33">
        <v>0.86</v>
      </c>
      <c r="N15" s="33"/>
      <c r="O15" s="24">
        <f t="shared" si="3"/>
        <v>8.9052727498653848E-5</v>
      </c>
      <c r="P15" s="18">
        <f t="shared" si="4"/>
        <v>6.1428571428571426E-3</v>
      </c>
      <c r="Q15" s="31">
        <f t="shared" si="2"/>
        <v>0</v>
      </c>
    </row>
    <row r="16" spans="2:17" ht="13" x14ac:dyDescent="0.3">
      <c r="B16" s="31" t="s">
        <v>23</v>
      </c>
      <c r="C16" s="32">
        <v>-628</v>
      </c>
      <c r="D16" s="32">
        <v>-30132</v>
      </c>
      <c r="E16" s="32">
        <f t="shared" si="0"/>
        <v>30132</v>
      </c>
      <c r="F16" s="32">
        <v>219</v>
      </c>
      <c r="G16" s="32">
        <v>216</v>
      </c>
      <c r="H16" s="33">
        <v>834.11041</v>
      </c>
      <c r="I16" s="33">
        <v>833.91985999999997</v>
      </c>
      <c r="J16" s="33">
        <f t="shared" si="1"/>
        <v>182670.17978999999</v>
      </c>
      <c r="K16" s="33">
        <f t="shared" si="1"/>
        <v>180126.68975999998</v>
      </c>
      <c r="L16" s="31">
        <f t="shared" si="5"/>
        <v>0</v>
      </c>
      <c r="M16" s="33">
        <v>30.2</v>
      </c>
      <c r="N16" s="33"/>
      <c r="O16" s="24">
        <f t="shared" si="3"/>
        <v>8.324217360932299E-5</v>
      </c>
      <c r="P16" s="35">
        <f t="shared" si="4"/>
        <v>6.9425287356321835E-2</v>
      </c>
      <c r="Q16" s="31">
        <f t="shared" si="2"/>
        <v>0</v>
      </c>
    </row>
    <row r="17" spans="2:17" ht="13" x14ac:dyDescent="0.3">
      <c r="B17" s="31" t="s">
        <v>44</v>
      </c>
      <c r="C17" s="32">
        <v>-103</v>
      </c>
      <c r="D17" s="32">
        <v>42887</v>
      </c>
      <c r="E17" s="32">
        <f t="shared" si="0"/>
        <v>42887</v>
      </c>
      <c r="F17" s="32">
        <v>660</v>
      </c>
      <c r="G17" s="32">
        <v>480</v>
      </c>
      <c r="H17" s="33">
        <v>534.42515000000003</v>
      </c>
      <c r="I17" s="33">
        <v>534.86917000000005</v>
      </c>
      <c r="J17" s="33">
        <f t="shared" si="1"/>
        <v>352720.59900000005</v>
      </c>
      <c r="K17" s="33">
        <f t="shared" si="1"/>
        <v>256737.20160000003</v>
      </c>
      <c r="L17" s="31">
        <f t="shared" si="5"/>
        <v>0</v>
      </c>
      <c r="M17" s="33">
        <v>26.25</v>
      </c>
      <c r="N17" s="33"/>
      <c r="O17" s="24">
        <f t="shared" si="3"/>
        <v>4.3071070669958371E-5</v>
      </c>
      <c r="P17" s="35">
        <f t="shared" si="4"/>
        <v>2.3026315789473683E-2</v>
      </c>
      <c r="Q17" s="31">
        <f t="shared" si="2"/>
        <v>0</v>
      </c>
    </row>
    <row r="18" spans="2:17" x14ac:dyDescent="0.25">
      <c r="B18" s="31" t="s">
        <v>8</v>
      </c>
      <c r="C18" s="32">
        <v>474</v>
      </c>
      <c r="D18" s="32">
        <v>23362</v>
      </c>
      <c r="E18" s="32">
        <f t="shared" si="0"/>
        <v>23362</v>
      </c>
      <c r="F18" s="32">
        <v>400</v>
      </c>
      <c r="G18" s="32">
        <v>440</v>
      </c>
      <c r="H18" s="33">
        <v>582.87924999999996</v>
      </c>
      <c r="I18" s="33">
        <v>583.81523000000004</v>
      </c>
      <c r="J18" s="33">
        <f t="shared" si="1"/>
        <v>233151.69999999998</v>
      </c>
      <c r="K18" s="33">
        <f t="shared" si="1"/>
        <v>256878.70120000001</v>
      </c>
      <c r="L18" s="31">
        <f t="shared" si="5"/>
        <v>1</v>
      </c>
      <c r="M18" s="33">
        <v>32.619999999999997</v>
      </c>
      <c r="N18" s="33"/>
      <c r="O18" s="34">
        <f t="shared" si="3"/>
        <v>6.6567298518865851E-5</v>
      </c>
      <c r="P18" s="35">
        <f t="shared" si="4"/>
        <v>3.8833333333333331E-2</v>
      </c>
      <c r="Q18" s="31">
        <f t="shared" si="2"/>
        <v>0</v>
      </c>
    </row>
    <row r="19" spans="2:17" x14ac:dyDescent="0.25">
      <c r="B19" s="31" t="s">
        <v>9</v>
      </c>
      <c r="C19" s="32">
        <v>-39</v>
      </c>
      <c r="D19" s="32">
        <v>-5817</v>
      </c>
      <c r="E19" s="32">
        <f t="shared" si="0"/>
        <v>5817</v>
      </c>
      <c r="F19" s="32">
        <v>0</v>
      </c>
      <c r="G19" s="32">
        <v>15</v>
      </c>
      <c r="H19" s="33">
        <v>0</v>
      </c>
      <c r="I19" s="33">
        <v>385.5</v>
      </c>
      <c r="J19" s="33">
        <f t="shared" si="1"/>
        <v>0</v>
      </c>
      <c r="K19" s="33">
        <f t="shared" si="1"/>
        <v>5782.5</v>
      </c>
      <c r="L19" s="31">
        <f t="shared" si="5"/>
        <v>0</v>
      </c>
      <c r="M19" s="33">
        <v>0.49</v>
      </c>
      <c r="N19" s="33"/>
      <c r="O19" s="34">
        <f t="shared" si="3"/>
        <v>8.4738434932987467E-5</v>
      </c>
      <c r="P19" s="35">
        <f t="shared" si="4"/>
        <v>3.2666666666666663E-2</v>
      </c>
      <c r="Q19" s="31">
        <f t="shared" si="2"/>
        <v>0</v>
      </c>
    </row>
    <row r="20" spans="2:17" x14ac:dyDescent="0.25">
      <c r="B20" s="39" t="s">
        <v>11</v>
      </c>
      <c r="C20" s="32">
        <v>140</v>
      </c>
      <c r="D20" s="32">
        <v>-23987</v>
      </c>
      <c r="E20" s="32">
        <f t="shared" si="0"/>
        <v>23987</v>
      </c>
      <c r="F20" s="32">
        <v>95</v>
      </c>
      <c r="G20" s="32">
        <v>120</v>
      </c>
      <c r="H20" s="33">
        <v>954.98316</v>
      </c>
      <c r="I20" s="33">
        <v>957.23874999999998</v>
      </c>
      <c r="J20" s="33">
        <f t="shared" si="1"/>
        <v>90723.400200000004</v>
      </c>
      <c r="K20" s="33">
        <f t="shared" si="1"/>
        <v>114868.65</v>
      </c>
      <c r="L20" s="31">
        <f t="shared" si="5"/>
        <v>1</v>
      </c>
      <c r="M20" s="33">
        <v>17.87</v>
      </c>
      <c r="N20" s="33"/>
      <c r="O20" s="34">
        <f t="shared" ref="O20" si="6">M20/(K20+J20)</f>
        <v>8.6919703279460763E-5</v>
      </c>
      <c r="P20" s="35">
        <f t="shared" ref="P20" si="7">M20/(F20+G20)</f>
        <v>8.3116279069767443E-2</v>
      </c>
      <c r="Q20" s="31">
        <f t="shared" ref="Q20" si="8">IF(N20&gt;0,1,0)</f>
        <v>0</v>
      </c>
    </row>
    <row r="21" spans="2:17" x14ac:dyDescent="0.25">
      <c r="B21" s="31" t="s">
        <v>12</v>
      </c>
      <c r="C21" s="32">
        <v>92</v>
      </c>
      <c r="D21" s="32">
        <v>-7042</v>
      </c>
      <c r="E21" s="32">
        <f t="shared" si="0"/>
        <v>7042</v>
      </c>
      <c r="F21" s="32">
        <v>840</v>
      </c>
      <c r="G21" s="32">
        <v>920</v>
      </c>
      <c r="H21" s="33">
        <v>117.89762</v>
      </c>
      <c r="I21" s="33">
        <v>117.93174</v>
      </c>
      <c r="J21" s="33">
        <f t="shared" si="1"/>
        <v>99034.000800000009</v>
      </c>
      <c r="K21" s="33">
        <f t="shared" si="1"/>
        <v>108497.20080000001</v>
      </c>
      <c r="L21" s="31">
        <f t="shared" si="5"/>
        <v>1</v>
      </c>
      <c r="M21" s="33">
        <v>15.3</v>
      </c>
      <c r="N21" s="33"/>
      <c r="O21" s="34">
        <f t="shared" si="3"/>
        <v>7.3723853965292115E-5</v>
      </c>
      <c r="P21" s="35">
        <f t="shared" si="4"/>
        <v>8.6931818181818186E-3</v>
      </c>
      <c r="Q21" s="31">
        <f t="shared" si="2"/>
        <v>0</v>
      </c>
    </row>
    <row r="22" spans="2:17" ht="13" x14ac:dyDescent="0.3">
      <c r="B22" s="31" t="s">
        <v>32</v>
      </c>
      <c r="C22" s="32">
        <v>-69</v>
      </c>
      <c r="D22" s="32">
        <v>-21330</v>
      </c>
      <c r="E22" s="32">
        <f t="shared" si="0"/>
        <v>21330</v>
      </c>
      <c r="F22" s="32">
        <v>1740</v>
      </c>
      <c r="G22" s="32">
        <v>1980</v>
      </c>
      <c r="H22" s="33">
        <v>79.558970000000002</v>
      </c>
      <c r="I22" s="33">
        <v>79.437880000000007</v>
      </c>
      <c r="J22" s="33">
        <f t="shared" si="1"/>
        <v>138432.6078</v>
      </c>
      <c r="K22" s="33">
        <f t="shared" si="1"/>
        <v>157287.00240000003</v>
      </c>
      <c r="L22" s="31">
        <f t="shared" si="5"/>
        <v>0</v>
      </c>
      <c r="M22" s="33">
        <v>22.83</v>
      </c>
      <c r="N22" s="33"/>
      <c r="O22" s="34">
        <f t="shared" si="3"/>
        <v>7.7201508498403928E-5</v>
      </c>
      <c r="P22" s="18">
        <f t="shared" si="4"/>
        <v>6.1370967741935477E-3</v>
      </c>
      <c r="Q22" s="31">
        <f t="shared" si="2"/>
        <v>0</v>
      </c>
    </row>
    <row r="23" spans="2:17" x14ac:dyDescent="0.25">
      <c r="B23" s="31" t="s">
        <v>33</v>
      </c>
      <c r="C23" s="32">
        <v>189</v>
      </c>
      <c r="D23" s="32">
        <v>-21495</v>
      </c>
      <c r="E23" s="32">
        <f t="shared" si="0"/>
        <v>21495</v>
      </c>
      <c r="F23" s="32">
        <v>1365</v>
      </c>
      <c r="G23" s="32">
        <v>1505</v>
      </c>
      <c r="H23" s="33">
        <v>152.22973999999999</v>
      </c>
      <c r="I23" s="33">
        <v>152.39930000000001</v>
      </c>
      <c r="J23" s="33">
        <f t="shared" si="1"/>
        <v>207793.59509999998</v>
      </c>
      <c r="K23" s="33">
        <f t="shared" si="1"/>
        <v>229360.94650000002</v>
      </c>
      <c r="L23" s="31">
        <f t="shared" si="5"/>
        <v>1</v>
      </c>
      <c r="M23" s="33">
        <v>32.58</v>
      </c>
      <c r="N23" s="33"/>
      <c r="O23" s="34">
        <f t="shared" si="3"/>
        <v>7.4527419710100984E-5</v>
      </c>
      <c r="P23" s="35">
        <f t="shared" si="4"/>
        <v>1.135191637630662E-2</v>
      </c>
      <c r="Q23" s="31">
        <f t="shared" si="2"/>
        <v>0</v>
      </c>
    </row>
    <row r="24" spans="2:17" ht="13" x14ac:dyDescent="0.3">
      <c r="B24" s="31" t="s">
        <v>34</v>
      </c>
      <c r="C24" s="32">
        <v>100</v>
      </c>
      <c r="D24" s="32">
        <v>26200</v>
      </c>
      <c r="E24" s="32">
        <f t="shared" si="0"/>
        <v>26200</v>
      </c>
      <c r="F24" s="32">
        <v>4200</v>
      </c>
      <c r="G24" s="32">
        <v>3165</v>
      </c>
      <c r="H24" s="33">
        <v>26.315239999999999</v>
      </c>
      <c r="I24" s="33">
        <v>26.386590000000002</v>
      </c>
      <c r="J24" s="33">
        <f t="shared" si="1"/>
        <v>110524.008</v>
      </c>
      <c r="K24" s="33">
        <f t="shared" si="1"/>
        <v>83513.557350000003</v>
      </c>
      <c r="L24" s="31">
        <f t="shared" si="5"/>
        <v>1</v>
      </c>
      <c r="M24" s="33">
        <v>10.5</v>
      </c>
      <c r="N24" s="33"/>
      <c r="O24" s="24">
        <f t="shared" si="3"/>
        <v>5.4113233079689333E-5</v>
      </c>
      <c r="P24" s="18">
        <f t="shared" si="4"/>
        <v>1.4256619144602852E-3</v>
      </c>
      <c r="Q24" s="31">
        <f t="shared" si="2"/>
        <v>0</v>
      </c>
    </row>
    <row r="25" spans="2:17" x14ac:dyDescent="0.25">
      <c r="B25" s="31" t="s">
        <v>21</v>
      </c>
      <c r="C25" s="32">
        <v>-8</v>
      </c>
      <c r="D25" s="32">
        <v>0</v>
      </c>
      <c r="E25" s="32">
        <f t="shared" si="0"/>
        <v>0</v>
      </c>
      <c r="F25" s="32">
        <v>30</v>
      </c>
      <c r="G25" s="32">
        <v>30</v>
      </c>
      <c r="H25" s="33">
        <v>168.02</v>
      </c>
      <c r="I25" s="33">
        <v>167.78</v>
      </c>
      <c r="J25" s="33">
        <f t="shared" si="1"/>
        <v>5040.6000000000004</v>
      </c>
      <c r="K25" s="33">
        <f t="shared" si="1"/>
        <v>5033.3999999999996</v>
      </c>
      <c r="L25" s="31">
        <f t="shared" si="5"/>
        <v>0</v>
      </c>
      <c r="M25" s="33">
        <v>0.79</v>
      </c>
      <c r="N25" s="33"/>
      <c r="O25" s="34">
        <f t="shared" si="3"/>
        <v>7.8419694262457822E-5</v>
      </c>
      <c r="P25" s="35">
        <f t="shared" si="4"/>
        <v>1.3166666666666667E-2</v>
      </c>
      <c r="Q25" s="31">
        <f t="shared" si="2"/>
        <v>0</v>
      </c>
    </row>
    <row r="26" spans="2:17" x14ac:dyDescent="0.25">
      <c r="B26" s="31" t="s">
        <v>47</v>
      </c>
      <c r="C26" s="32">
        <v>-55</v>
      </c>
      <c r="D26" s="32">
        <v>20217</v>
      </c>
      <c r="E26" s="32">
        <f t="shared" si="0"/>
        <v>20217</v>
      </c>
      <c r="F26" s="32">
        <v>2380</v>
      </c>
      <c r="G26" s="32">
        <v>2040</v>
      </c>
      <c r="H26" s="33">
        <v>58.72175</v>
      </c>
      <c r="I26" s="33">
        <v>58.722920000000002</v>
      </c>
      <c r="J26" s="33">
        <f t="shared" si="1"/>
        <v>139757.76500000001</v>
      </c>
      <c r="K26" s="33">
        <f t="shared" si="1"/>
        <v>119794.7568</v>
      </c>
      <c r="L26" s="31">
        <f t="shared" si="5"/>
        <v>0</v>
      </c>
      <c r="M26" s="33">
        <v>13.72</v>
      </c>
      <c r="N26" s="33"/>
      <c r="O26" s="34">
        <f t="shared" si="3"/>
        <v>5.2860206885495184E-5</v>
      </c>
      <c r="P26" s="35">
        <f t="shared" si="4"/>
        <v>3.1040723981900454E-3</v>
      </c>
      <c r="Q26" s="31">
        <f t="shared" si="2"/>
        <v>0</v>
      </c>
    </row>
    <row r="27" spans="2:17" x14ac:dyDescent="0.25">
      <c r="B27" s="31" t="s">
        <v>13</v>
      </c>
      <c r="C27" s="32">
        <v>799</v>
      </c>
      <c r="D27" s="32">
        <v>0</v>
      </c>
      <c r="E27" s="32">
        <f t="shared" si="0"/>
        <v>0</v>
      </c>
      <c r="F27" s="32">
        <v>1345</v>
      </c>
      <c r="G27" s="32">
        <v>1395</v>
      </c>
      <c r="H27" s="33">
        <v>234.17646999999999</v>
      </c>
      <c r="I27" s="33">
        <v>234.46128999999999</v>
      </c>
      <c r="J27" s="33">
        <f t="shared" si="1"/>
        <v>314967.35214999999</v>
      </c>
      <c r="K27" s="33">
        <f t="shared" si="1"/>
        <v>327073.49955000001</v>
      </c>
      <c r="L27" s="31">
        <f t="shared" si="5"/>
        <v>1</v>
      </c>
      <c r="M27" s="33">
        <v>41.69</v>
      </c>
      <c r="N27" s="33"/>
      <c r="O27" s="34">
        <f t="shared" si="3"/>
        <v>6.4933562856028465E-5</v>
      </c>
      <c r="P27" s="35">
        <f t="shared" si="4"/>
        <v>1.5215328467153283E-2</v>
      </c>
      <c r="Q27" s="31">
        <f t="shared" si="2"/>
        <v>0</v>
      </c>
    </row>
    <row r="28" spans="2:17" x14ac:dyDescent="0.25">
      <c r="B28" s="31" t="s">
        <v>35</v>
      </c>
      <c r="C28" s="32">
        <v>-318</v>
      </c>
      <c r="D28" s="32">
        <v>-52257</v>
      </c>
      <c r="E28" s="32">
        <f t="shared" si="0"/>
        <v>52257</v>
      </c>
      <c r="F28" s="32">
        <v>0</v>
      </c>
      <c r="G28" s="32">
        <v>0</v>
      </c>
      <c r="H28" s="33">
        <v>0</v>
      </c>
      <c r="I28" s="33">
        <v>0</v>
      </c>
      <c r="J28" s="33">
        <f t="shared" si="1"/>
        <v>0</v>
      </c>
      <c r="K28" s="33">
        <f t="shared" si="1"/>
        <v>0</v>
      </c>
      <c r="L28" s="31">
        <f t="shared" si="5"/>
        <v>0</v>
      </c>
      <c r="M28" s="33"/>
      <c r="N28" s="33"/>
      <c r="O28" s="34" t="e">
        <f t="shared" si="3"/>
        <v>#DIV/0!</v>
      </c>
      <c r="P28" s="35" t="e">
        <f t="shared" si="4"/>
        <v>#DIV/0!</v>
      </c>
      <c r="Q28" s="31">
        <f t="shared" si="2"/>
        <v>0</v>
      </c>
    </row>
    <row r="29" spans="2:17" x14ac:dyDescent="0.25">
      <c r="B29" s="31" t="s">
        <v>38</v>
      </c>
      <c r="C29" s="32">
        <v>135</v>
      </c>
      <c r="D29" s="32">
        <v>5032</v>
      </c>
      <c r="E29" s="32">
        <f t="shared" si="0"/>
        <v>5032</v>
      </c>
      <c r="F29" s="32">
        <v>120</v>
      </c>
      <c r="G29" s="32">
        <v>110</v>
      </c>
      <c r="H29" s="33">
        <v>502.66250000000002</v>
      </c>
      <c r="I29" s="33">
        <v>503.93</v>
      </c>
      <c r="J29" s="33">
        <f t="shared" si="1"/>
        <v>60319.5</v>
      </c>
      <c r="K29" s="33">
        <f t="shared" si="1"/>
        <v>55432.3</v>
      </c>
      <c r="L29" s="31">
        <f t="shared" si="5"/>
        <v>1</v>
      </c>
      <c r="M29" s="33">
        <v>9.39</v>
      </c>
      <c r="N29" s="33"/>
      <c r="O29" s="34">
        <f t="shared" si="3"/>
        <v>8.1121848645118261E-5</v>
      </c>
      <c r="P29" s="35">
        <f t="shared" si="4"/>
        <v>4.0826086956521741E-2</v>
      </c>
      <c r="Q29" s="31">
        <f t="shared" si="2"/>
        <v>0</v>
      </c>
    </row>
    <row r="30" spans="2:17" x14ac:dyDescent="0.25">
      <c r="B30" s="31" t="s">
        <v>36</v>
      </c>
      <c r="C30" s="32">
        <v>-106</v>
      </c>
      <c r="D30" s="32">
        <v>-25485</v>
      </c>
      <c r="E30" s="32">
        <f t="shared" si="0"/>
        <v>25485</v>
      </c>
      <c r="F30" s="32">
        <v>454</v>
      </c>
      <c r="G30" s="32">
        <v>508</v>
      </c>
      <c r="H30" s="33">
        <v>337.71260000000001</v>
      </c>
      <c r="I30" s="33">
        <v>337.99689000000001</v>
      </c>
      <c r="J30" s="33">
        <f t="shared" si="1"/>
        <v>153321.52040000001</v>
      </c>
      <c r="K30" s="33">
        <f t="shared" si="1"/>
        <v>171702.42012</v>
      </c>
      <c r="L30" s="31">
        <f t="shared" si="5"/>
        <v>0</v>
      </c>
      <c r="M30" s="33">
        <v>26.68</v>
      </c>
      <c r="N30" s="33"/>
      <c r="O30" s="34">
        <f t="shared" si="3"/>
        <v>8.2086260960700748E-5</v>
      </c>
      <c r="P30" s="35">
        <f t="shared" si="4"/>
        <v>2.7733887733887734E-2</v>
      </c>
      <c r="Q30" s="31">
        <f t="shared" si="2"/>
        <v>0</v>
      </c>
    </row>
    <row r="31" spans="2:17" x14ac:dyDescent="0.25">
      <c r="B31" s="31" t="s">
        <v>22</v>
      </c>
      <c r="C31" s="32">
        <v>331</v>
      </c>
      <c r="D31" s="32">
        <v>22969</v>
      </c>
      <c r="E31" s="32">
        <f t="shared" si="0"/>
        <v>22969</v>
      </c>
      <c r="F31" s="32">
        <v>240</v>
      </c>
      <c r="G31" s="32">
        <v>544</v>
      </c>
      <c r="H31" s="33">
        <v>337.71260000000001</v>
      </c>
      <c r="I31" s="33">
        <v>337.99689000000001</v>
      </c>
      <c r="J31" s="33">
        <f>+F31*H31</f>
        <v>81051.024000000005</v>
      </c>
      <c r="K31" s="33">
        <f>+G31*I31</f>
        <v>183870.30816000002</v>
      </c>
      <c r="L31" s="31">
        <f t="shared" si="5"/>
        <v>1</v>
      </c>
      <c r="M31" s="33">
        <v>4.75</v>
      </c>
      <c r="N31" s="33"/>
      <c r="O31" s="34">
        <f t="shared" si="3"/>
        <v>1.7929850953381226E-5</v>
      </c>
      <c r="P31" s="35">
        <f t="shared" si="4"/>
        <v>6.0586734693877549E-3</v>
      </c>
      <c r="Q31" s="31">
        <f t="shared" si="2"/>
        <v>0</v>
      </c>
    </row>
    <row r="32" spans="2:17" ht="13" x14ac:dyDescent="0.3">
      <c r="B32" s="31" t="s">
        <v>14</v>
      </c>
      <c r="C32" s="14">
        <f>SUM(C3:C31)</f>
        <v>-793</v>
      </c>
      <c r="D32" s="14">
        <f>SUM(D3:D31)</f>
        <v>-33502</v>
      </c>
      <c r="E32" s="14">
        <f>SUM(E3:E31)</f>
        <v>589512</v>
      </c>
      <c r="F32" s="14">
        <f>SUM(F3:F31)</f>
        <v>18109</v>
      </c>
      <c r="G32" s="14">
        <f>SUM(G3:G31)</f>
        <v>17558</v>
      </c>
      <c r="H32" s="33"/>
      <c r="I32" s="33"/>
      <c r="J32" s="14">
        <f>SUM(J3:J31)</f>
        <v>3204645.9161700006</v>
      </c>
      <c r="K32" s="14">
        <f>SUM(K3:K31)</f>
        <v>3258038.4649899993</v>
      </c>
      <c r="L32" s="31">
        <f t="shared" si="5"/>
        <v>0</v>
      </c>
      <c r="M32" s="16">
        <f>SUM(M3:M31)</f>
        <v>439.15000000000003</v>
      </c>
      <c r="N32" s="16">
        <f>+C32+M32</f>
        <v>-353.84999999999997</v>
      </c>
      <c r="O32" s="24">
        <f>M32/(K32+J32)</f>
        <v>6.7951639612822329E-5</v>
      </c>
      <c r="P32" s="18">
        <f>M32/(F32+G32)</f>
        <v>1.2312501752320073E-2</v>
      </c>
      <c r="Q32" s="31">
        <f t="shared" si="2"/>
        <v>0</v>
      </c>
    </row>
    <row r="33" spans="3:18" ht="13" x14ac:dyDescent="0.3">
      <c r="C33" s="36"/>
      <c r="D33" s="36"/>
      <c r="G33" s="32"/>
      <c r="H33" s="33"/>
      <c r="I33" s="33"/>
      <c r="J33" s="16">
        <f>+J32+K32</f>
        <v>6462684.3811600003</v>
      </c>
      <c r="K33" s="33"/>
      <c r="O33" s="37">
        <f>SUM(L3:L31)/COUNT(L3:L31)</f>
        <v>0.44827586206896552</v>
      </c>
      <c r="R33" s="37">
        <f>SUM(Q3:Q31)/COUNT(Q3:Q31)</f>
        <v>0</v>
      </c>
    </row>
    <row r="34" spans="3:18" x14ac:dyDescent="0.25">
      <c r="C34" s="36"/>
      <c r="J34" s="32"/>
      <c r="K34" s="32"/>
      <c r="M34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287-FF32-4D8D-A7C3-1CD32A85D411}">
  <dimension ref="B2:R35"/>
  <sheetViews>
    <sheetView tabSelected="1" zoomScale="115" zoomScaleNormal="115" workbookViewId="0">
      <selection activeCell="J10" sqref="J10"/>
    </sheetView>
  </sheetViews>
  <sheetFormatPr defaultRowHeight="12.5" x14ac:dyDescent="0.25"/>
  <cols>
    <col min="1" max="7" width="8.7265625" style="39"/>
    <col min="8" max="9" width="9.54296875" style="39" customWidth="1"/>
    <col min="10" max="11" width="12.81640625" style="39" customWidth="1"/>
    <col min="12" max="16384" width="8.7265625" style="39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9" t="s">
        <v>41</v>
      </c>
      <c r="O2" s="39" t="s">
        <v>42</v>
      </c>
      <c r="P2" s="39" t="s">
        <v>43</v>
      </c>
      <c r="Q2" s="39" t="s">
        <v>39</v>
      </c>
    </row>
    <row r="3" spans="2:17" x14ac:dyDescent="0.25">
      <c r="B3" s="39" t="s">
        <v>2</v>
      </c>
      <c r="C3" s="40">
        <v>148</v>
      </c>
      <c r="D3" s="40">
        <v>5344</v>
      </c>
      <c r="E3" s="40">
        <f t="shared" ref="E3:E33" si="0">ABS(D3)</f>
        <v>5344</v>
      </c>
      <c r="F3" s="40">
        <v>350</v>
      </c>
      <c r="G3" s="40">
        <v>395</v>
      </c>
      <c r="H3" s="41">
        <v>214.68714</v>
      </c>
      <c r="I3" s="41">
        <v>215.24966000000001</v>
      </c>
      <c r="J3" s="41">
        <f t="shared" ref="J3:K32" si="1">+F3*H3</f>
        <v>75140.498999999996</v>
      </c>
      <c r="K3" s="41">
        <f t="shared" si="1"/>
        <v>85023.615700000009</v>
      </c>
      <c r="L3" s="39">
        <f>IF(C3&gt;0,1,0)</f>
        <v>1</v>
      </c>
      <c r="M3" s="41">
        <v>11.59</v>
      </c>
      <c r="N3" s="41"/>
      <c r="O3" s="42">
        <f>M3/(K3+J3)</f>
        <v>7.2363275766915594E-5</v>
      </c>
      <c r="P3" s="43">
        <f>M3/(F3+G3)</f>
        <v>1.5557046979865772E-2</v>
      </c>
      <c r="Q3" s="39">
        <f t="shared" ref="Q3:Q34" si="2">IF(N3&gt;0,1,0)</f>
        <v>0</v>
      </c>
    </row>
    <row r="4" spans="2:17" x14ac:dyDescent="0.25">
      <c r="B4" s="39" t="s">
        <v>46</v>
      </c>
      <c r="C4" s="40">
        <v>119</v>
      </c>
      <c r="D4" s="40">
        <v>15945</v>
      </c>
      <c r="E4" s="40">
        <f t="shared" si="0"/>
        <v>15945</v>
      </c>
      <c r="F4" s="40">
        <v>75</v>
      </c>
      <c r="G4" s="40">
        <v>339</v>
      </c>
      <c r="H4" s="41">
        <v>211.43333000000001</v>
      </c>
      <c r="I4" s="41">
        <v>212.35391999999999</v>
      </c>
      <c r="J4" s="41">
        <f t="shared" si="1"/>
        <v>15857.499750000001</v>
      </c>
      <c r="K4" s="41">
        <f t="shared" si="1"/>
        <v>71987.978879999995</v>
      </c>
      <c r="L4" s="39">
        <f>IF(C4&gt;0,1,0)</f>
        <v>1</v>
      </c>
      <c r="M4" s="41">
        <v>4.0599999999999996</v>
      </c>
      <c r="N4" s="41"/>
      <c r="O4" s="42">
        <f>M4/(K4+J4)</f>
        <v>4.6217518116105684E-5</v>
      </c>
      <c r="P4" s="43">
        <f>M4/(F4+G4)</f>
        <v>9.8067632850241532E-3</v>
      </c>
      <c r="Q4" s="39">
        <f t="shared" si="2"/>
        <v>0</v>
      </c>
    </row>
    <row r="5" spans="2:17" ht="13" x14ac:dyDescent="0.3">
      <c r="B5" s="39" t="s">
        <v>37</v>
      </c>
      <c r="C5" s="40">
        <v>59</v>
      </c>
      <c r="D5" s="40">
        <v>0</v>
      </c>
      <c r="E5" s="40">
        <f t="shared" si="0"/>
        <v>0</v>
      </c>
      <c r="F5" s="40">
        <v>279</v>
      </c>
      <c r="G5" s="40">
        <v>160</v>
      </c>
      <c r="H5" s="41">
        <v>127.23396</v>
      </c>
      <c r="I5" s="41">
        <v>127.4875</v>
      </c>
      <c r="J5" s="41">
        <f t="shared" si="1"/>
        <v>35498.274839999998</v>
      </c>
      <c r="K5" s="41">
        <f t="shared" si="1"/>
        <v>20398</v>
      </c>
      <c r="L5" s="39">
        <f>IF(C5&gt;0,1,0)</f>
        <v>1</v>
      </c>
      <c r="M5" s="41">
        <v>4</v>
      </c>
      <c r="N5" s="41"/>
      <c r="O5" s="24">
        <f t="shared" ref="O5:O33" si="3">M5/(K5+J5)</f>
        <v>7.1561119438634847E-5</v>
      </c>
      <c r="P5" s="18">
        <f t="shared" ref="P5:P33" si="4">M5/(F5+G5)</f>
        <v>9.1116173120728925E-3</v>
      </c>
      <c r="Q5" s="39">
        <f t="shared" si="2"/>
        <v>0</v>
      </c>
    </row>
    <row r="6" spans="2:17" x14ac:dyDescent="0.25">
      <c r="B6" s="39" t="s">
        <v>3</v>
      </c>
      <c r="C6" s="40">
        <v>90</v>
      </c>
      <c r="D6" s="40">
        <v>-5872</v>
      </c>
      <c r="E6" s="40">
        <f t="shared" si="0"/>
        <v>5872</v>
      </c>
      <c r="F6" s="40">
        <v>103</v>
      </c>
      <c r="G6" s="40">
        <v>120</v>
      </c>
      <c r="H6" s="41">
        <v>391.83728000000002</v>
      </c>
      <c r="I6" s="41">
        <v>392.51875000000001</v>
      </c>
      <c r="J6" s="41">
        <f t="shared" si="1"/>
        <v>40359.239840000002</v>
      </c>
      <c r="K6" s="41">
        <f t="shared" si="1"/>
        <v>47102.25</v>
      </c>
      <c r="L6" s="39">
        <f>IF(C6&gt;0,1,0)</f>
        <v>1</v>
      </c>
      <c r="M6" s="41">
        <v>4.7699999999999996</v>
      </c>
      <c r="N6" s="41"/>
      <c r="O6" s="42">
        <f t="shared" si="3"/>
        <v>5.4538288894073565E-5</v>
      </c>
      <c r="P6" s="43">
        <f t="shared" si="4"/>
        <v>2.1390134529147981E-2</v>
      </c>
      <c r="Q6" s="39">
        <f t="shared" si="2"/>
        <v>0</v>
      </c>
    </row>
    <row r="7" spans="2:17" x14ac:dyDescent="0.25">
      <c r="B7" s="39" t="s">
        <v>4</v>
      </c>
      <c r="C7" s="40">
        <v>70</v>
      </c>
      <c r="D7" s="40">
        <v>-4871</v>
      </c>
      <c r="E7" s="40">
        <f t="shared" si="0"/>
        <v>4871</v>
      </c>
      <c r="F7" s="40">
        <v>275</v>
      </c>
      <c r="G7" s="40">
        <v>200</v>
      </c>
      <c r="H7" s="41">
        <v>195.62727000000001</v>
      </c>
      <c r="I7" s="41">
        <v>195.94624999999999</v>
      </c>
      <c r="J7" s="41">
        <f t="shared" si="1"/>
        <v>53797.499250000001</v>
      </c>
      <c r="K7" s="41">
        <f t="shared" si="1"/>
        <v>39189.25</v>
      </c>
      <c r="L7" s="39">
        <f t="shared" ref="L7:L34" si="5">IF(C7&gt;0,1,0)</f>
        <v>1</v>
      </c>
      <c r="M7" s="41">
        <v>5.84</v>
      </c>
      <c r="N7" s="41"/>
      <c r="O7" s="42">
        <f t="shared" si="3"/>
        <v>6.2804647405178543E-5</v>
      </c>
      <c r="P7" s="43">
        <f t="shared" si="4"/>
        <v>1.2294736842105263E-2</v>
      </c>
      <c r="Q7" s="39">
        <f t="shared" si="2"/>
        <v>0</v>
      </c>
    </row>
    <row r="8" spans="2:17" x14ac:dyDescent="0.25">
      <c r="B8" s="39" t="s">
        <v>29</v>
      </c>
      <c r="C8" s="40">
        <v>344</v>
      </c>
      <c r="D8" s="40">
        <v>-4750</v>
      </c>
      <c r="E8" s="40">
        <f t="shared" si="0"/>
        <v>4750</v>
      </c>
      <c r="F8" s="40">
        <v>425</v>
      </c>
      <c r="G8" s="40">
        <v>350</v>
      </c>
      <c r="H8" s="41">
        <v>191.57293999999999</v>
      </c>
      <c r="I8" s="41">
        <v>191.51285999999999</v>
      </c>
      <c r="J8" s="41">
        <f t="shared" si="1"/>
        <v>81418.499499999991</v>
      </c>
      <c r="K8" s="41">
        <f t="shared" si="1"/>
        <v>67029.500999999989</v>
      </c>
      <c r="L8" s="39">
        <f t="shared" si="5"/>
        <v>1</v>
      </c>
      <c r="M8" s="41">
        <v>11.33</v>
      </c>
      <c r="N8" s="41"/>
      <c r="O8" s="42">
        <f t="shared" si="3"/>
        <v>7.6323021945991134E-5</v>
      </c>
      <c r="P8" s="43">
        <f t="shared" si="4"/>
        <v>1.4619354838709677E-2</v>
      </c>
      <c r="Q8" s="39">
        <f t="shared" si="2"/>
        <v>0</v>
      </c>
    </row>
    <row r="9" spans="2:17" ht="13" x14ac:dyDescent="0.3">
      <c r="B9" s="39" t="s">
        <v>5</v>
      </c>
      <c r="C9" s="40">
        <v>-285</v>
      </c>
      <c r="D9" s="40">
        <v>4792</v>
      </c>
      <c r="E9" s="40">
        <f t="shared" si="0"/>
        <v>4792</v>
      </c>
      <c r="F9" s="40">
        <v>350</v>
      </c>
      <c r="G9" s="40">
        <v>345</v>
      </c>
      <c r="H9" s="41">
        <v>138.00700000000001</v>
      </c>
      <c r="I9" s="41">
        <v>137.75817000000001</v>
      </c>
      <c r="J9" s="41">
        <f t="shared" si="1"/>
        <v>48302.450000000004</v>
      </c>
      <c r="K9" s="41">
        <f t="shared" si="1"/>
        <v>47526.568650000001</v>
      </c>
      <c r="L9" s="39">
        <f t="shared" si="5"/>
        <v>0</v>
      </c>
      <c r="M9" s="41">
        <v>6.35</v>
      </c>
      <c r="N9" s="41"/>
      <c r="O9" s="24">
        <f t="shared" si="3"/>
        <v>6.6263852948263477E-5</v>
      </c>
      <c r="P9" s="43">
        <f t="shared" si="4"/>
        <v>9.1366906474820136E-3</v>
      </c>
      <c r="Q9" s="39">
        <f t="shared" si="2"/>
        <v>0</v>
      </c>
    </row>
    <row r="10" spans="2:17" ht="13" x14ac:dyDescent="0.3">
      <c r="B10" s="39" t="s">
        <v>31</v>
      </c>
      <c r="C10" s="40">
        <v>-194</v>
      </c>
      <c r="D10" s="40">
        <v>35800</v>
      </c>
      <c r="E10" s="40">
        <f t="shared" si="0"/>
        <v>35800</v>
      </c>
      <c r="F10" s="40">
        <v>110</v>
      </c>
      <c r="G10" s="40">
        <v>120</v>
      </c>
      <c r="H10" s="41">
        <v>901.32182</v>
      </c>
      <c r="I10" s="41">
        <v>903.03750000000002</v>
      </c>
      <c r="J10" s="41">
        <f t="shared" si="1"/>
        <v>99145.400200000004</v>
      </c>
      <c r="K10" s="41">
        <f t="shared" si="1"/>
        <v>108364.5</v>
      </c>
      <c r="L10" s="39">
        <f t="shared" si="5"/>
        <v>0</v>
      </c>
      <c r="M10" s="41">
        <v>10.41</v>
      </c>
      <c r="N10" s="41"/>
      <c r="O10" s="24">
        <f t="shared" si="3"/>
        <v>5.0166281174858374E-5</v>
      </c>
      <c r="P10" s="43">
        <f t="shared" si="4"/>
        <v>4.5260869565217389E-2</v>
      </c>
      <c r="Q10" s="39">
        <f t="shared" si="2"/>
        <v>0</v>
      </c>
    </row>
    <row r="11" spans="2:17" ht="13" x14ac:dyDescent="0.3">
      <c r="B11" s="39" t="s">
        <v>45</v>
      </c>
      <c r="C11" s="40">
        <v>-192</v>
      </c>
      <c r="D11" s="40">
        <v>27810</v>
      </c>
      <c r="E11" s="40">
        <f t="shared" si="0"/>
        <v>27810</v>
      </c>
      <c r="F11" s="40">
        <v>460</v>
      </c>
      <c r="G11" s="40">
        <v>280</v>
      </c>
      <c r="H11" s="41">
        <v>279.67</v>
      </c>
      <c r="I11" s="41">
        <v>279.67786000000001</v>
      </c>
      <c r="J11" s="41">
        <f t="shared" si="1"/>
        <v>128648.20000000001</v>
      </c>
      <c r="K11" s="41">
        <f t="shared" si="1"/>
        <v>78309.800799999997</v>
      </c>
      <c r="L11" s="39">
        <f t="shared" si="5"/>
        <v>0</v>
      </c>
      <c r="M11" s="41">
        <v>14.45</v>
      </c>
      <c r="N11" s="41"/>
      <c r="O11" s="24">
        <f t="shared" si="3"/>
        <v>6.9820929580606954E-5</v>
      </c>
      <c r="P11" s="43">
        <f t="shared" si="4"/>
        <v>1.9527027027027025E-2</v>
      </c>
      <c r="Q11" s="39">
        <f t="shared" si="2"/>
        <v>0</v>
      </c>
    </row>
    <row r="12" spans="2:17" ht="13" x14ac:dyDescent="0.3">
      <c r="B12" s="39" t="s">
        <v>49</v>
      </c>
      <c r="C12" s="40">
        <v>5</v>
      </c>
      <c r="D12" s="40">
        <v>4849</v>
      </c>
      <c r="E12" s="40">
        <f t="shared" si="0"/>
        <v>4849</v>
      </c>
      <c r="F12" s="40">
        <v>80</v>
      </c>
      <c r="G12" s="40">
        <v>0</v>
      </c>
      <c r="H12" s="41">
        <v>60.55</v>
      </c>
      <c r="I12" s="41">
        <v>0</v>
      </c>
      <c r="J12" s="41">
        <f t="shared" si="1"/>
        <v>4844</v>
      </c>
      <c r="K12" s="41">
        <f t="shared" si="1"/>
        <v>0</v>
      </c>
      <c r="L12" s="39">
        <f t="shared" si="5"/>
        <v>1</v>
      </c>
      <c r="M12" s="41">
        <v>0.2</v>
      </c>
      <c r="N12" s="41"/>
      <c r="O12" s="24">
        <f t="shared" si="3"/>
        <v>4.1288191577208919E-5</v>
      </c>
      <c r="P12" s="43">
        <f t="shared" si="4"/>
        <v>2.5000000000000001E-3</v>
      </c>
    </row>
    <row r="13" spans="2:17" x14ac:dyDescent="0.25">
      <c r="B13" s="39" t="s">
        <v>6</v>
      </c>
      <c r="C13" s="40">
        <v>194</v>
      </c>
      <c r="D13" s="40">
        <v>4883</v>
      </c>
      <c r="E13" s="40">
        <f t="shared" si="0"/>
        <v>4883</v>
      </c>
      <c r="F13" s="40">
        <v>510</v>
      </c>
      <c r="G13" s="40">
        <v>330</v>
      </c>
      <c r="H13" s="41">
        <v>163.10647</v>
      </c>
      <c r="I13" s="41">
        <v>163.40091000000001</v>
      </c>
      <c r="J13" s="41">
        <f t="shared" si="1"/>
        <v>83184.299700000003</v>
      </c>
      <c r="K13" s="41">
        <f t="shared" si="1"/>
        <v>53922.300300000003</v>
      </c>
      <c r="L13" s="39">
        <f t="shared" si="5"/>
        <v>1</v>
      </c>
      <c r="M13" s="41">
        <v>9.75</v>
      </c>
      <c r="N13" s="41"/>
      <c r="O13" s="42">
        <f t="shared" si="3"/>
        <v>7.1112550380506842E-5</v>
      </c>
      <c r="P13" s="43">
        <f t="shared" si="4"/>
        <v>1.1607142857142858E-2</v>
      </c>
      <c r="Q13" s="39">
        <f t="shared" si="2"/>
        <v>0</v>
      </c>
    </row>
    <row r="14" spans="2:17" ht="13" x14ac:dyDescent="0.3">
      <c r="B14" s="39" t="s">
        <v>18</v>
      </c>
      <c r="C14" s="40">
        <v>64</v>
      </c>
      <c r="D14" s="40">
        <v>0</v>
      </c>
      <c r="E14" s="40">
        <f t="shared" si="0"/>
        <v>0</v>
      </c>
      <c r="F14" s="40">
        <v>140</v>
      </c>
      <c r="G14" s="40">
        <v>60</v>
      </c>
      <c r="H14" s="41">
        <v>162.49786</v>
      </c>
      <c r="I14" s="41">
        <v>162.94999999999999</v>
      </c>
      <c r="J14" s="41">
        <f t="shared" si="1"/>
        <v>22749.700400000002</v>
      </c>
      <c r="K14" s="41">
        <f t="shared" si="1"/>
        <v>9777</v>
      </c>
      <c r="L14" s="39">
        <f t="shared" si="5"/>
        <v>1</v>
      </c>
      <c r="M14" s="41">
        <v>2.54</v>
      </c>
      <c r="N14" s="41"/>
      <c r="O14" s="24">
        <f t="shared" si="3"/>
        <v>7.8089691507718997E-5</v>
      </c>
      <c r="P14" s="43">
        <f t="shared" si="4"/>
        <v>1.2699999999999999E-2</v>
      </c>
      <c r="Q14" s="39">
        <f t="shared" si="2"/>
        <v>0</v>
      </c>
    </row>
    <row r="15" spans="2:17" x14ac:dyDescent="0.25">
      <c r="B15" s="39" t="s">
        <v>19</v>
      </c>
      <c r="C15" s="40">
        <v>-274</v>
      </c>
      <c r="D15" s="40">
        <v>5987</v>
      </c>
      <c r="E15" s="40">
        <f t="shared" si="0"/>
        <v>5987</v>
      </c>
      <c r="F15" s="40">
        <v>150</v>
      </c>
      <c r="G15" s="40">
        <v>125</v>
      </c>
      <c r="H15" s="41">
        <v>240.29333</v>
      </c>
      <c r="I15" s="41">
        <v>238.29599999999999</v>
      </c>
      <c r="J15" s="41">
        <f t="shared" si="1"/>
        <v>36043.999499999998</v>
      </c>
      <c r="K15" s="41">
        <f t="shared" si="1"/>
        <v>29787</v>
      </c>
      <c r="L15" s="39">
        <f t="shared" si="5"/>
        <v>0</v>
      </c>
      <c r="M15" s="41">
        <v>4.41</v>
      </c>
      <c r="N15" s="41"/>
      <c r="O15" s="42">
        <f t="shared" si="3"/>
        <v>6.6989716600003924E-5</v>
      </c>
      <c r="P15" s="43">
        <f t="shared" si="4"/>
        <v>1.6036363636363637E-2</v>
      </c>
      <c r="Q15" s="39">
        <f t="shared" si="2"/>
        <v>0</v>
      </c>
    </row>
    <row r="16" spans="2:17" ht="13" x14ac:dyDescent="0.3">
      <c r="B16" s="39" t="s">
        <v>20</v>
      </c>
      <c r="C16" s="40">
        <v>30</v>
      </c>
      <c r="D16" s="40">
        <v>0</v>
      </c>
      <c r="E16" s="40">
        <f t="shared" si="0"/>
        <v>0</v>
      </c>
      <c r="F16" s="40">
        <v>280</v>
      </c>
      <c r="G16" s="40">
        <v>140</v>
      </c>
      <c r="H16" s="41">
        <v>69.377499999999998</v>
      </c>
      <c r="I16" s="41">
        <v>69.7</v>
      </c>
      <c r="J16" s="41">
        <f t="shared" si="1"/>
        <v>19425.7</v>
      </c>
      <c r="K16" s="41">
        <f t="shared" si="1"/>
        <v>9758</v>
      </c>
      <c r="L16" s="39">
        <f t="shared" si="5"/>
        <v>1</v>
      </c>
      <c r="M16" s="41">
        <v>1.99</v>
      </c>
      <c r="N16" s="41"/>
      <c r="O16" s="24">
        <f t="shared" si="3"/>
        <v>6.8188749199039184E-5</v>
      </c>
      <c r="P16" s="18">
        <f t="shared" si="4"/>
        <v>4.7380952380952383E-3</v>
      </c>
      <c r="Q16" s="39">
        <f t="shared" si="2"/>
        <v>0</v>
      </c>
    </row>
    <row r="17" spans="2:17" ht="13" x14ac:dyDescent="0.3">
      <c r="B17" s="39" t="s">
        <v>23</v>
      </c>
      <c r="C17" s="40">
        <v>-440</v>
      </c>
      <c r="D17" s="40">
        <v>-30456</v>
      </c>
      <c r="E17" s="40">
        <f t="shared" si="0"/>
        <v>30456</v>
      </c>
      <c r="F17" s="40">
        <v>102</v>
      </c>
      <c r="G17" s="40">
        <v>102</v>
      </c>
      <c r="H17" s="41">
        <v>847.24941000000001</v>
      </c>
      <c r="I17" s="41">
        <v>845.89175999999998</v>
      </c>
      <c r="J17" s="41">
        <f t="shared" si="1"/>
        <v>86419.43982</v>
      </c>
      <c r="K17" s="41">
        <f t="shared" si="1"/>
        <v>86280.959520000004</v>
      </c>
      <c r="L17" s="39">
        <f t="shared" si="5"/>
        <v>0</v>
      </c>
      <c r="M17" s="41">
        <v>14.18</v>
      </c>
      <c r="N17" s="41"/>
      <c r="O17" s="24">
        <f t="shared" si="3"/>
        <v>8.2107511356030197E-5</v>
      </c>
      <c r="P17" s="43">
        <f t="shared" si="4"/>
        <v>6.9509803921568622E-2</v>
      </c>
      <c r="Q17" s="39">
        <f t="shared" si="2"/>
        <v>0</v>
      </c>
    </row>
    <row r="18" spans="2:17" ht="13" x14ac:dyDescent="0.3">
      <c r="B18" s="39" t="s">
        <v>44</v>
      </c>
      <c r="C18" s="40">
        <v>36</v>
      </c>
      <c r="D18" s="40">
        <v>10728</v>
      </c>
      <c r="E18" s="40">
        <f t="shared" si="0"/>
        <v>10728</v>
      </c>
      <c r="F18" s="40">
        <v>160</v>
      </c>
      <c r="G18" s="40">
        <v>220</v>
      </c>
      <c r="H18" s="41">
        <v>537.26250000000005</v>
      </c>
      <c r="I18" s="41">
        <v>537.11909000000003</v>
      </c>
      <c r="J18" s="41">
        <f t="shared" si="1"/>
        <v>85962</v>
      </c>
      <c r="K18" s="41">
        <f t="shared" si="1"/>
        <v>118166.1998</v>
      </c>
      <c r="L18" s="39">
        <f t="shared" si="5"/>
        <v>1</v>
      </c>
      <c r="M18" s="41">
        <v>8.2100000000000009</v>
      </c>
      <c r="N18" s="41"/>
      <c r="O18" s="24">
        <f t="shared" si="3"/>
        <v>4.0219822680276247E-5</v>
      </c>
      <c r="P18" s="43">
        <f t="shared" si="4"/>
        <v>2.1605263157894739E-2</v>
      </c>
      <c r="Q18" s="39">
        <f t="shared" si="2"/>
        <v>0</v>
      </c>
    </row>
    <row r="19" spans="2:17" x14ac:dyDescent="0.25">
      <c r="B19" s="39" t="s">
        <v>8</v>
      </c>
      <c r="C19" s="40">
        <v>-365</v>
      </c>
      <c r="D19" s="40">
        <v>29289</v>
      </c>
      <c r="E19" s="40">
        <f t="shared" si="0"/>
        <v>29289</v>
      </c>
      <c r="F19" s="40">
        <v>180</v>
      </c>
      <c r="G19" s="40">
        <v>170</v>
      </c>
      <c r="H19" s="41">
        <v>597.45722000000001</v>
      </c>
      <c r="I19" s="41">
        <v>595.67235000000005</v>
      </c>
      <c r="J19" s="41">
        <f t="shared" si="1"/>
        <v>107542.2996</v>
      </c>
      <c r="K19" s="41">
        <f t="shared" si="1"/>
        <v>101264.29950000001</v>
      </c>
      <c r="L19" s="39">
        <f t="shared" si="5"/>
        <v>0</v>
      </c>
      <c r="M19" s="41">
        <v>13.75</v>
      </c>
      <c r="N19" s="41"/>
      <c r="O19" s="42">
        <f t="shared" si="3"/>
        <v>6.5850409226841339E-5</v>
      </c>
      <c r="P19" s="43">
        <f t="shared" si="4"/>
        <v>3.9285714285714285E-2</v>
      </c>
      <c r="Q19" s="39">
        <f t="shared" si="2"/>
        <v>0</v>
      </c>
    </row>
    <row r="20" spans="2:17" x14ac:dyDescent="0.25">
      <c r="B20" s="39" t="s">
        <v>9</v>
      </c>
      <c r="C20" s="40">
        <v>25</v>
      </c>
      <c r="D20" s="40">
        <v>5802</v>
      </c>
      <c r="E20" s="40">
        <f t="shared" si="0"/>
        <v>5802</v>
      </c>
      <c r="F20" s="40">
        <v>30</v>
      </c>
      <c r="G20" s="40">
        <v>0</v>
      </c>
      <c r="H20" s="41">
        <v>386.46499999999997</v>
      </c>
      <c r="I20" s="41">
        <v>0</v>
      </c>
      <c r="J20" s="41">
        <f t="shared" si="1"/>
        <v>11593.949999999999</v>
      </c>
      <c r="K20" s="41">
        <f t="shared" si="1"/>
        <v>0</v>
      </c>
      <c r="L20" s="39">
        <f t="shared" si="5"/>
        <v>1</v>
      </c>
      <c r="M20" s="41">
        <v>0.65</v>
      </c>
      <c r="N20" s="41"/>
      <c r="O20" s="42">
        <f t="shared" si="3"/>
        <v>5.6063722889955546E-5</v>
      </c>
      <c r="P20" s="43">
        <f t="shared" si="4"/>
        <v>2.1666666666666667E-2</v>
      </c>
      <c r="Q20" s="39">
        <f t="shared" si="2"/>
        <v>0</v>
      </c>
    </row>
    <row r="21" spans="2:17" x14ac:dyDescent="0.25">
      <c r="B21" s="39" t="s">
        <v>11</v>
      </c>
      <c r="C21" s="40">
        <v>111</v>
      </c>
      <c r="D21" s="40">
        <v>-4753</v>
      </c>
      <c r="E21" s="40">
        <f t="shared" si="0"/>
        <v>4753</v>
      </c>
      <c r="F21" s="40">
        <v>100</v>
      </c>
      <c r="G21" s="40">
        <v>80</v>
      </c>
      <c r="H21" s="41">
        <v>957.68799999999999</v>
      </c>
      <c r="I21" s="41">
        <v>958.24063000000001</v>
      </c>
      <c r="J21" s="41">
        <f t="shared" si="1"/>
        <v>95768.8</v>
      </c>
      <c r="K21" s="41">
        <f t="shared" si="1"/>
        <v>76659.250400000004</v>
      </c>
      <c r="L21" s="39">
        <f t="shared" si="5"/>
        <v>1</v>
      </c>
      <c r="M21" s="41">
        <v>14.07</v>
      </c>
      <c r="N21" s="41"/>
      <c r="O21" s="42">
        <f t="shared" si="3"/>
        <v>8.1599252368511386E-5</v>
      </c>
      <c r="P21" s="43">
        <f t="shared" si="4"/>
        <v>7.8166666666666662E-2</v>
      </c>
      <c r="Q21" s="39">
        <f t="shared" si="2"/>
        <v>0</v>
      </c>
    </row>
    <row r="22" spans="2:17" x14ac:dyDescent="0.25">
      <c r="B22" s="39" t="s">
        <v>12</v>
      </c>
      <c r="C22" s="40">
        <v>160</v>
      </c>
      <c r="D22" s="40">
        <v>0</v>
      </c>
      <c r="E22" s="40">
        <f t="shared" si="0"/>
        <v>0</v>
      </c>
      <c r="F22" s="40">
        <v>460</v>
      </c>
      <c r="G22" s="40">
        <v>400</v>
      </c>
      <c r="H22" s="41">
        <v>118.18084</v>
      </c>
      <c r="I22" s="41">
        <v>118.696</v>
      </c>
      <c r="J22" s="41">
        <f t="shared" si="1"/>
        <v>54363.186399999999</v>
      </c>
      <c r="K22" s="41">
        <f t="shared" si="1"/>
        <v>47478.400000000001</v>
      </c>
      <c r="L22" s="39">
        <f t="shared" si="5"/>
        <v>1</v>
      </c>
      <c r="M22" s="41">
        <v>6.48</v>
      </c>
      <c r="N22" s="41"/>
      <c r="O22" s="42">
        <f t="shared" si="3"/>
        <v>6.3628231148606706E-5</v>
      </c>
      <c r="P22" s="43">
        <f t="shared" si="4"/>
        <v>7.5348837209302331E-3</v>
      </c>
      <c r="Q22" s="39">
        <f t="shared" si="2"/>
        <v>0</v>
      </c>
    </row>
    <row r="23" spans="2:17" ht="13" x14ac:dyDescent="0.3">
      <c r="B23" s="39" t="s">
        <v>32</v>
      </c>
      <c r="C23" s="40">
        <v>-77</v>
      </c>
      <c r="D23" s="40">
        <v>23685</v>
      </c>
      <c r="E23" s="40">
        <f t="shared" si="0"/>
        <v>23685</v>
      </c>
      <c r="F23" s="40">
        <v>1200</v>
      </c>
      <c r="G23" s="40">
        <v>630</v>
      </c>
      <c r="H23" s="41">
        <v>79.083500000000001</v>
      </c>
      <c r="I23" s="41">
        <v>79.075710000000001</v>
      </c>
      <c r="J23" s="41">
        <f t="shared" si="1"/>
        <v>94900.2</v>
      </c>
      <c r="K23" s="41">
        <f t="shared" si="1"/>
        <v>49817.6973</v>
      </c>
      <c r="L23" s="39">
        <f t="shared" si="5"/>
        <v>0</v>
      </c>
      <c r="M23" s="41">
        <v>9.3699999999999992</v>
      </c>
      <c r="N23" s="41"/>
      <c r="O23" s="42">
        <f t="shared" si="3"/>
        <v>6.4746656597531967E-5</v>
      </c>
      <c r="P23" s="18">
        <f t="shared" si="4"/>
        <v>5.1202185792349727E-3</v>
      </c>
      <c r="Q23" s="39">
        <f t="shared" si="2"/>
        <v>0</v>
      </c>
    </row>
    <row r="24" spans="2:17" x14ac:dyDescent="0.25">
      <c r="B24" s="39" t="s">
        <v>33</v>
      </c>
      <c r="C24" s="40">
        <v>129</v>
      </c>
      <c r="D24" s="40">
        <v>0</v>
      </c>
      <c r="E24" s="40">
        <f t="shared" si="0"/>
        <v>0</v>
      </c>
      <c r="F24" s="40">
        <v>701</v>
      </c>
      <c r="G24" s="40">
        <v>560</v>
      </c>
      <c r="H24" s="41">
        <v>152.23958999999999</v>
      </c>
      <c r="I24" s="41">
        <v>152.4425</v>
      </c>
      <c r="J24" s="41">
        <f t="shared" si="1"/>
        <v>106719.95259</v>
      </c>
      <c r="K24" s="41">
        <f t="shared" si="1"/>
        <v>85367.8</v>
      </c>
      <c r="L24" s="39">
        <f t="shared" si="5"/>
        <v>1</v>
      </c>
      <c r="M24" s="41">
        <v>13.98</v>
      </c>
      <c r="N24" s="41"/>
      <c r="O24" s="42">
        <f t="shared" si="3"/>
        <v>7.2779236632746115E-5</v>
      </c>
      <c r="P24" s="43">
        <f t="shared" si="4"/>
        <v>1.1086439333862014E-2</v>
      </c>
      <c r="Q24" s="39">
        <f t="shared" si="2"/>
        <v>0</v>
      </c>
    </row>
    <row r="25" spans="2:17" ht="13" x14ac:dyDescent="0.3">
      <c r="B25" s="39" t="s">
        <v>34</v>
      </c>
      <c r="C25" s="40">
        <v>-43</v>
      </c>
      <c r="D25" s="40">
        <v>5230</v>
      </c>
      <c r="E25" s="40">
        <f t="shared" si="0"/>
        <v>5230</v>
      </c>
      <c r="F25" s="40">
        <v>2000</v>
      </c>
      <c r="G25" s="40">
        <v>2800</v>
      </c>
      <c r="H25" s="41">
        <v>26.155000000000001</v>
      </c>
      <c r="I25" s="41">
        <v>26.162500000000001</v>
      </c>
      <c r="J25" s="41">
        <f t="shared" si="1"/>
        <v>52310</v>
      </c>
      <c r="K25" s="41">
        <f t="shared" si="1"/>
        <v>73255</v>
      </c>
      <c r="L25" s="39">
        <f t="shared" si="5"/>
        <v>0</v>
      </c>
      <c r="M25" s="41">
        <v>8.1999999999999993</v>
      </c>
      <c r="N25" s="41"/>
      <c r="O25" s="24">
        <f t="shared" si="3"/>
        <v>6.5304822203639547E-5</v>
      </c>
      <c r="P25" s="18">
        <f t="shared" si="4"/>
        <v>1.7083333333333332E-3</v>
      </c>
      <c r="Q25" s="39">
        <f t="shared" si="2"/>
        <v>0</v>
      </c>
    </row>
    <row r="26" spans="2:17" x14ac:dyDescent="0.25">
      <c r="B26" s="39" t="s">
        <v>21</v>
      </c>
      <c r="C26" s="40">
        <v>19</v>
      </c>
      <c r="D26" s="40">
        <v>0</v>
      </c>
      <c r="E26" s="40">
        <f t="shared" si="0"/>
        <v>0</v>
      </c>
      <c r="F26" s="40">
        <v>150</v>
      </c>
      <c r="G26" s="40">
        <v>150</v>
      </c>
      <c r="H26" s="41">
        <v>167.49199999999999</v>
      </c>
      <c r="I26" s="41">
        <v>167.64599999999999</v>
      </c>
      <c r="J26" s="41">
        <f t="shared" si="1"/>
        <v>25123.8</v>
      </c>
      <c r="K26" s="41">
        <f t="shared" si="1"/>
        <v>25146.899999999998</v>
      </c>
      <c r="L26" s="39">
        <f t="shared" si="5"/>
        <v>1</v>
      </c>
      <c r="M26" s="41">
        <v>3.66</v>
      </c>
      <c r="N26" s="41"/>
      <c r="O26" s="42">
        <f t="shared" si="3"/>
        <v>7.2805829240491979E-5</v>
      </c>
      <c r="P26" s="43">
        <f t="shared" si="4"/>
        <v>1.2200000000000001E-2</v>
      </c>
      <c r="Q26" s="39">
        <f t="shared" si="2"/>
        <v>0</v>
      </c>
    </row>
    <row r="27" spans="2:17" x14ac:dyDescent="0.25">
      <c r="B27" s="39" t="s">
        <v>47</v>
      </c>
      <c r="C27" s="40">
        <v>-302</v>
      </c>
      <c r="D27" s="40">
        <v>5201</v>
      </c>
      <c r="E27" s="40">
        <f t="shared" si="0"/>
        <v>5201</v>
      </c>
      <c r="F27" s="40">
        <v>595</v>
      </c>
      <c r="G27" s="40">
        <v>850</v>
      </c>
      <c r="H27" s="41">
        <v>57.99286</v>
      </c>
      <c r="I27" s="41">
        <v>57.911000000000001</v>
      </c>
      <c r="J27" s="41">
        <f t="shared" si="1"/>
        <v>34505.751700000001</v>
      </c>
      <c r="K27" s="41">
        <f t="shared" si="1"/>
        <v>49224.35</v>
      </c>
      <c r="L27" s="39">
        <f t="shared" si="5"/>
        <v>0</v>
      </c>
      <c r="M27" s="41">
        <v>4.7699999999999996</v>
      </c>
      <c r="N27" s="41"/>
      <c r="O27" s="42">
        <f t="shared" si="3"/>
        <v>5.696875918162177E-5</v>
      </c>
      <c r="P27" s="43">
        <f t="shared" si="4"/>
        <v>3.3010380622837368E-3</v>
      </c>
      <c r="Q27" s="39">
        <f t="shared" si="2"/>
        <v>0</v>
      </c>
    </row>
    <row r="28" spans="2:17" x14ac:dyDescent="0.25">
      <c r="B28" s="39" t="s">
        <v>48</v>
      </c>
      <c r="C28" s="40">
        <v>-27</v>
      </c>
      <c r="D28" s="40">
        <v>10281</v>
      </c>
      <c r="E28" s="40">
        <f t="shared" si="0"/>
        <v>10281</v>
      </c>
      <c r="F28" s="40">
        <v>40</v>
      </c>
      <c r="G28" s="40">
        <v>0</v>
      </c>
      <c r="H28" s="41">
        <v>257.68</v>
      </c>
      <c r="I28" s="41">
        <v>0</v>
      </c>
      <c r="J28" s="41">
        <f t="shared" si="1"/>
        <v>10307.200000000001</v>
      </c>
      <c r="K28" s="41">
        <f t="shared" si="1"/>
        <v>0</v>
      </c>
      <c r="L28" s="39">
        <f t="shared" si="5"/>
        <v>0</v>
      </c>
      <c r="M28" s="41">
        <v>0.63</v>
      </c>
      <c r="N28" s="41"/>
      <c r="O28" s="42">
        <f t="shared" si="3"/>
        <v>6.112232226016765E-5</v>
      </c>
      <c r="P28" s="43">
        <f t="shared" si="4"/>
        <v>1.575E-2</v>
      </c>
    </row>
    <row r="29" spans="2:17" x14ac:dyDescent="0.25">
      <c r="B29" s="39" t="s">
        <v>13</v>
      </c>
      <c r="C29" s="40">
        <v>134</v>
      </c>
      <c r="D29" s="40">
        <v>-23510</v>
      </c>
      <c r="E29" s="40">
        <f t="shared" si="0"/>
        <v>23510</v>
      </c>
      <c r="F29" s="40">
        <v>375</v>
      </c>
      <c r="G29" s="40">
        <v>475</v>
      </c>
      <c r="H29" s="41">
        <v>234.12666999999999</v>
      </c>
      <c r="I29" s="41">
        <v>234.65316000000001</v>
      </c>
      <c r="J29" s="41">
        <f t="shared" si="1"/>
        <v>87797.501250000001</v>
      </c>
      <c r="K29" s="41">
        <f t="shared" si="1"/>
        <v>111460.251</v>
      </c>
      <c r="L29" s="39">
        <f t="shared" si="5"/>
        <v>1</v>
      </c>
      <c r="M29" s="41">
        <v>12.45</v>
      </c>
      <c r="N29" s="41"/>
      <c r="O29" s="42">
        <f t="shared" si="3"/>
        <v>6.2481885193503174E-5</v>
      </c>
      <c r="P29" s="43">
        <f t="shared" si="4"/>
        <v>1.4647058823529411E-2</v>
      </c>
      <c r="Q29" s="39">
        <f t="shared" si="2"/>
        <v>0</v>
      </c>
    </row>
    <row r="30" spans="2:17" x14ac:dyDescent="0.25">
      <c r="B30" s="39" t="s">
        <v>35</v>
      </c>
      <c r="C30" s="40">
        <v>-1026</v>
      </c>
      <c r="D30" s="40">
        <v>-53154</v>
      </c>
      <c r="E30" s="40">
        <f t="shared" si="0"/>
        <v>53154</v>
      </c>
      <c r="F30" s="40">
        <v>0</v>
      </c>
      <c r="G30" s="40">
        <v>0</v>
      </c>
      <c r="H30" s="41">
        <v>0</v>
      </c>
      <c r="I30" s="41">
        <v>0</v>
      </c>
      <c r="J30" s="41">
        <f t="shared" si="1"/>
        <v>0</v>
      </c>
      <c r="K30" s="41">
        <f t="shared" si="1"/>
        <v>0</v>
      </c>
      <c r="L30" s="39">
        <f t="shared" si="5"/>
        <v>0</v>
      </c>
      <c r="M30" s="41">
        <v>0</v>
      </c>
      <c r="N30" s="41"/>
      <c r="O30" s="42" t="e">
        <f t="shared" si="3"/>
        <v>#DIV/0!</v>
      </c>
      <c r="P30" s="43" t="e">
        <f t="shared" si="4"/>
        <v>#DIV/0!</v>
      </c>
      <c r="Q30" s="39">
        <f t="shared" si="2"/>
        <v>0</v>
      </c>
    </row>
    <row r="31" spans="2:17" x14ac:dyDescent="0.25">
      <c r="B31" s="39" t="s">
        <v>38</v>
      </c>
      <c r="C31" s="40">
        <v>108</v>
      </c>
      <c r="D31" s="40">
        <v>0</v>
      </c>
      <c r="E31" s="40">
        <f t="shared" si="0"/>
        <v>0</v>
      </c>
      <c r="F31" s="40">
        <v>80</v>
      </c>
      <c r="G31" s="40">
        <v>90</v>
      </c>
      <c r="H31" s="41">
        <v>507.23</v>
      </c>
      <c r="I31" s="41">
        <v>508.06222000000002</v>
      </c>
      <c r="J31" s="41">
        <f t="shared" si="1"/>
        <v>40578.400000000001</v>
      </c>
      <c r="K31" s="41">
        <f t="shared" si="1"/>
        <v>45725.599800000004</v>
      </c>
      <c r="L31" s="39">
        <f t="shared" si="5"/>
        <v>1</v>
      </c>
      <c r="M31" s="41">
        <v>6.75</v>
      </c>
      <c r="N31" s="41"/>
      <c r="O31" s="42">
        <f t="shared" si="3"/>
        <v>7.8211902294706846E-5</v>
      </c>
      <c r="P31" s="43">
        <f t="shared" si="4"/>
        <v>3.9705882352941174E-2</v>
      </c>
      <c r="Q31" s="39">
        <f t="shared" si="2"/>
        <v>0</v>
      </c>
    </row>
    <row r="32" spans="2:17" x14ac:dyDescent="0.25">
      <c r="B32" s="39" t="s">
        <v>36</v>
      </c>
      <c r="C32" s="40">
        <v>-30</v>
      </c>
      <c r="D32" s="40">
        <v>25462</v>
      </c>
      <c r="E32" s="40">
        <f t="shared" si="0"/>
        <v>25462</v>
      </c>
      <c r="F32" s="40">
        <v>300</v>
      </c>
      <c r="G32" s="40">
        <v>150</v>
      </c>
      <c r="H32" s="41">
        <v>340.09249999999997</v>
      </c>
      <c r="I32" s="41">
        <v>340.38200000000001</v>
      </c>
      <c r="J32" s="41">
        <f t="shared" si="1"/>
        <v>102027.74999999999</v>
      </c>
      <c r="K32" s="41">
        <f t="shared" si="1"/>
        <v>51057.3</v>
      </c>
      <c r="L32" s="39">
        <f t="shared" si="5"/>
        <v>0</v>
      </c>
      <c r="M32" s="41">
        <v>11.52</v>
      </c>
      <c r="N32" s="41"/>
      <c r="O32" s="42">
        <f t="shared" si="3"/>
        <v>7.5252286229125583E-5</v>
      </c>
      <c r="P32" s="43">
        <f t="shared" si="4"/>
        <v>2.5599999999999998E-2</v>
      </c>
      <c r="Q32" s="39">
        <f t="shared" si="2"/>
        <v>0</v>
      </c>
    </row>
    <row r="33" spans="2:18" x14ac:dyDescent="0.25">
      <c r="B33" s="39" t="s">
        <v>22</v>
      </c>
      <c r="C33" s="40">
        <v>19</v>
      </c>
      <c r="D33" s="40">
        <v>0</v>
      </c>
      <c r="E33" s="40">
        <f t="shared" si="0"/>
        <v>0</v>
      </c>
      <c r="F33" s="40">
        <v>154</v>
      </c>
      <c r="G33" s="40">
        <v>420</v>
      </c>
      <c r="H33" s="41">
        <v>85.821169999999995</v>
      </c>
      <c r="I33" s="41">
        <v>86.197140000000005</v>
      </c>
      <c r="J33" s="41">
        <f>+F33*H33</f>
        <v>13216.46018</v>
      </c>
      <c r="K33" s="41">
        <f>+G33*I33</f>
        <v>36202.798800000004</v>
      </c>
      <c r="L33" s="39">
        <f t="shared" si="5"/>
        <v>1</v>
      </c>
      <c r="M33" s="41">
        <v>4.0199999999999996</v>
      </c>
      <c r="N33" s="41"/>
      <c r="O33" s="42">
        <f t="shared" si="3"/>
        <v>8.1344805304079835E-5</v>
      </c>
      <c r="P33" s="43">
        <f t="shared" si="4"/>
        <v>7.0034843205574902E-3</v>
      </c>
      <c r="Q33" s="39">
        <f t="shared" si="2"/>
        <v>0</v>
      </c>
    </row>
    <row r="34" spans="2:18" ht="13" x14ac:dyDescent="0.3">
      <c r="B34" s="39" t="s">
        <v>14</v>
      </c>
      <c r="C34" s="14">
        <f>SUM(C3:C33)</f>
        <v>-1391</v>
      </c>
      <c r="D34" s="14">
        <f>SUM(D3:D33)</f>
        <v>93722</v>
      </c>
      <c r="E34" s="14">
        <f>SUM(E3:E33)</f>
        <v>348454</v>
      </c>
      <c r="F34" s="14">
        <f>SUM(F3:F33)</f>
        <v>10214</v>
      </c>
      <c r="G34" s="14">
        <f>SUM(G3:G33)</f>
        <v>10061</v>
      </c>
      <c r="H34" s="41"/>
      <c r="I34" s="41"/>
      <c r="J34" s="14">
        <f>SUM(J3:J33)</f>
        <v>1753551.9535199997</v>
      </c>
      <c r="K34" s="14">
        <f>SUM(K3:K33)</f>
        <v>1625282.5714499999</v>
      </c>
      <c r="L34" s="39">
        <f t="shared" si="5"/>
        <v>0</v>
      </c>
      <c r="M34" s="16">
        <f>SUM(M3:M33)</f>
        <v>224.38</v>
      </c>
      <c r="N34" s="16">
        <f>+C34+M34</f>
        <v>-1166.6199999999999</v>
      </c>
      <c r="O34" s="24">
        <f>M34/(K34+J34)</f>
        <v>6.6407513697934711E-5</v>
      </c>
      <c r="P34" s="18">
        <f>M34/(F34+G34)</f>
        <v>1.1066831072749691E-2</v>
      </c>
      <c r="Q34" s="39">
        <f t="shared" si="2"/>
        <v>0</v>
      </c>
    </row>
    <row r="35" spans="2:18" ht="13" x14ac:dyDescent="0.3">
      <c r="C35" s="44"/>
      <c r="D35" s="44"/>
      <c r="G35" s="40"/>
      <c r="H35" s="41"/>
      <c r="I35" s="41"/>
      <c r="J35" s="16">
        <f>+J34+K34</f>
        <v>3378834.5249699997</v>
      </c>
      <c r="K35" s="41"/>
      <c r="O35" s="45">
        <f>SUM(L3:L33)/COUNT(L3:L33)</f>
        <v>0.61290322580645162</v>
      </c>
      <c r="R35" s="45">
        <f>SUM(Q3:Q33)/COUNT(Q3:Q33)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3-10-25</vt:lpstr>
      <vt:lpstr>3-11-25</vt:lpstr>
      <vt:lpstr>3-13-25</vt:lpstr>
      <vt:lpstr>3-17-25</vt:lpstr>
      <vt:lpstr>3-18-25</vt:lpstr>
      <vt:lpstr>3-19-25</vt:lpstr>
      <vt:lpstr>3-20-25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2025-03-21T00:23:46Z</dcterms:modified>
</cp:coreProperties>
</file>