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2C87DA2-0E94-4498-A715-8128DFA8BD78}" xr6:coauthVersionLast="47" xr6:coauthVersionMax="47" xr10:uidLastSave="{00000000-0000-0000-0000-000000000000}"/>
  <bookViews>
    <workbookView xWindow="-22290" yWindow="2160" windowWidth="21720" windowHeight="17280" xr2:uid="{C6EF291D-306B-4030-A552-CDA08CB64BF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E34" i="2"/>
  <c r="E28" i="2"/>
  <c r="F18" i="2"/>
  <c r="F17" i="2"/>
  <c r="F16" i="2"/>
  <c r="F15" i="2"/>
  <c r="F14" i="2"/>
  <c r="F13" i="2"/>
  <c r="F12" i="2"/>
  <c r="D20" i="2"/>
  <c r="C20" i="2"/>
  <c r="E19" i="2"/>
  <c r="E20" i="2" s="1"/>
  <c r="K4" i="1"/>
  <c r="F19" i="2" l="1"/>
  <c r="F20" i="2" s="1"/>
</calcChain>
</file>

<file path=xl/sharedStrings.xml><?xml version="1.0" encoding="utf-8"?>
<sst xmlns="http://schemas.openxmlformats.org/spreadsheetml/2006/main" count="44" uniqueCount="41">
  <si>
    <t>Price</t>
  </si>
  <si>
    <t>Shares</t>
  </si>
  <si>
    <t>MC</t>
  </si>
  <si>
    <t>Cash</t>
  </si>
  <si>
    <t>Debt</t>
  </si>
  <si>
    <t>EV</t>
  </si>
  <si>
    <t>Founded</t>
  </si>
  <si>
    <t>Main</t>
  </si>
  <si>
    <t>Revenue</t>
  </si>
  <si>
    <t>Net Income</t>
  </si>
  <si>
    <t>Wealth Management</t>
  </si>
  <si>
    <t>Investment Management</t>
  </si>
  <si>
    <t>Securities</t>
  </si>
  <si>
    <t>IB Advisory</t>
  </si>
  <si>
    <t>IB Underwriting</t>
  </si>
  <si>
    <t>Equities</t>
  </si>
  <si>
    <t>Fixed Income</t>
  </si>
  <si>
    <t>Other Securities</t>
  </si>
  <si>
    <t>Operating Income</t>
  </si>
  <si>
    <t>Operating Expenses</t>
  </si>
  <si>
    <t>Credit Losses</t>
  </si>
  <si>
    <t>Compensation</t>
  </si>
  <si>
    <t>Brokerage, Clearing Fees</t>
  </si>
  <si>
    <t>IT</t>
  </si>
  <si>
    <t>Professional Services</t>
  </si>
  <si>
    <t>Occupancy &amp; Eqipment</t>
  </si>
  <si>
    <t>Marketing/BD</t>
  </si>
  <si>
    <t>Other</t>
  </si>
  <si>
    <t>Post-AI</t>
  </si>
  <si>
    <t>Deposits</t>
  </si>
  <si>
    <t>Trading Assets</t>
  </si>
  <si>
    <t>Securities Borrowed</t>
  </si>
  <si>
    <t>Loans</t>
  </si>
  <si>
    <t>Assets</t>
  </si>
  <si>
    <t>Customer</t>
  </si>
  <si>
    <t>Borrowed</t>
  </si>
  <si>
    <t>Trading Liabilities</t>
  </si>
  <si>
    <t>Resell</t>
  </si>
  <si>
    <t>Financings</t>
  </si>
  <si>
    <t>Loaned</t>
  </si>
  <si>
    <t>Customer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</si>
</sst>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4E6F104-B355-4ABE-A851-B2FBA283BDA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73752-4633-4B9F-83DD-C96DC3ED78D7}">
  <dimension ref="J2:K9"/>
  <sheetViews>
    <sheetView tabSelected="1" zoomScale="145" zoomScaleNormal="145" workbookViewId="0">
      <selection activeCell="K8" sqref="K8"/>
    </sheetView>
  </sheetViews>
  <sheetFormatPr defaultRowHeight="12.75" x14ac:dyDescent="0.2"/>
  <sheetData>
    <row r="2" spans="10:11" x14ac:dyDescent="0.2">
      <c r="J2" t="s">
        <v>0</v>
      </c>
      <c r="K2">
        <v>118.33</v>
      </c>
    </row>
    <row r="3" spans="10:11" x14ac:dyDescent="0.2">
      <c r="J3" t="s">
        <v>1</v>
      </c>
      <c r="K3" s="1">
        <v>1612.855585</v>
      </c>
    </row>
    <row r="4" spans="10:11" x14ac:dyDescent="0.2">
      <c r="J4" t="s">
        <v>2</v>
      </c>
      <c r="K4" s="1">
        <f>+K2*K3</f>
        <v>190849.20137304999</v>
      </c>
    </row>
    <row r="5" spans="10:11" x14ac:dyDescent="0.2">
      <c r="J5" t="s">
        <v>3</v>
      </c>
      <c r="K5" s="1">
        <v>0</v>
      </c>
    </row>
    <row r="6" spans="10:11" x14ac:dyDescent="0.2">
      <c r="J6" t="s">
        <v>4</v>
      </c>
      <c r="K6" s="1">
        <v>0</v>
      </c>
    </row>
    <row r="7" spans="10:11" x14ac:dyDescent="0.2">
      <c r="J7" t="s">
        <v>5</v>
      </c>
      <c r="K7" s="1">
        <f>+K4-K5+K6</f>
        <v>190849.20137304999</v>
      </c>
    </row>
    <row r="9" spans="10:11" x14ac:dyDescent="0.2">
      <c r="J9" t="s">
        <v>6</v>
      </c>
      <c r="K9">
        <v>1924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38C2-0CCB-49B7-8116-F909F3F8F58B}">
  <dimension ref="A1:F43"/>
  <sheetViews>
    <sheetView zoomScale="235" zoomScaleNormal="235"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E44" sqref="E44"/>
    </sheetView>
  </sheetViews>
  <sheetFormatPr defaultRowHeight="12.75" x14ac:dyDescent="0.2"/>
  <cols>
    <col min="1" max="1" width="5" bestFit="1" customWidth="1"/>
    <col min="2" max="2" width="23.42578125" customWidth="1"/>
  </cols>
  <sheetData>
    <row r="1" spans="1:6" x14ac:dyDescent="0.2">
      <c r="A1" t="s">
        <v>7</v>
      </c>
    </row>
    <row r="2" spans="1:6" x14ac:dyDescent="0.2">
      <c r="C2">
        <v>2022</v>
      </c>
      <c r="D2">
        <v>2023</v>
      </c>
      <c r="E2">
        <v>2024</v>
      </c>
      <c r="F2" s="4" t="s">
        <v>28</v>
      </c>
    </row>
    <row r="3" spans="1:6" s="1" customFormat="1" x14ac:dyDescent="0.2">
      <c r="B3" s="1" t="s">
        <v>10</v>
      </c>
      <c r="E3" s="1">
        <v>28400</v>
      </c>
    </row>
    <row r="4" spans="1:6" s="1" customFormat="1" x14ac:dyDescent="0.2">
      <c r="B4" s="1" t="s">
        <v>13</v>
      </c>
      <c r="E4" s="1">
        <v>2378</v>
      </c>
    </row>
    <row r="5" spans="1:6" s="1" customFormat="1" x14ac:dyDescent="0.2">
      <c r="B5" s="1" t="s">
        <v>14</v>
      </c>
      <c r="E5" s="1">
        <v>3792</v>
      </c>
    </row>
    <row r="6" spans="1:6" s="1" customFormat="1" x14ac:dyDescent="0.2">
      <c r="B6" s="1" t="s">
        <v>15</v>
      </c>
      <c r="E6" s="1">
        <v>12230</v>
      </c>
    </row>
    <row r="7" spans="1:6" s="1" customFormat="1" x14ac:dyDescent="0.2">
      <c r="B7" s="1" t="s">
        <v>16</v>
      </c>
      <c r="E7" s="1">
        <v>8418</v>
      </c>
    </row>
    <row r="8" spans="1:6" s="1" customFormat="1" x14ac:dyDescent="0.2">
      <c r="B8" s="1" t="s">
        <v>17</v>
      </c>
      <c r="E8" s="1">
        <v>1262</v>
      </c>
    </row>
    <row r="9" spans="1:6" s="1" customFormat="1" x14ac:dyDescent="0.2">
      <c r="B9" s="1" t="s">
        <v>11</v>
      </c>
      <c r="E9" s="1">
        <v>5900</v>
      </c>
    </row>
    <row r="10" spans="1:6" s="2" customFormat="1" x14ac:dyDescent="0.2">
      <c r="B10" s="2" t="s">
        <v>8</v>
      </c>
      <c r="C10" s="2">
        <v>53668</v>
      </c>
      <c r="D10" s="2">
        <v>54143</v>
      </c>
      <c r="E10" s="2">
        <v>61761</v>
      </c>
      <c r="F10" s="2">
        <v>61761</v>
      </c>
    </row>
    <row r="11" spans="1:6" s="3" customFormat="1" x14ac:dyDescent="0.2">
      <c r="B11" s="3" t="s">
        <v>20</v>
      </c>
      <c r="E11" s="3">
        <v>264</v>
      </c>
      <c r="F11" s="3">
        <v>264</v>
      </c>
    </row>
    <row r="12" spans="1:6" s="3" customFormat="1" x14ac:dyDescent="0.2">
      <c r="B12" s="3" t="s">
        <v>21</v>
      </c>
      <c r="E12" s="3">
        <v>26178</v>
      </c>
      <c r="F12" s="3">
        <f>+E12*0.5</f>
        <v>13089</v>
      </c>
    </row>
    <row r="13" spans="1:6" s="3" customFormat="1" x14ac:dyDescent="0.2">
      <c r="B13" s="3" t="s">
        <v>22</v>
      </c>
      <c r="E13" s="3">
        <v>4140</v>
      </c>
      <c r="F13" s="3">
        <f>+E13</f>
        <v>4140</v>
      </c>
    </row>
    <row r="14" spans="1:6" s="3" customFormat="1" x14ac:dyDescent="0.2">
      <c r="B14" s="3" t="s">
        <v>23</v>
      </c>
      <c r="E14" s="3">
        <v>4088</v>
      </c>
      <c r="F14" s="3">
        <f>+E14*0.5</f>
        <v>2044</v>
      </c>
    </row>
    <row r="15" spans="1:6" s="3" customFormat="1" x14ac:dyDescent="0.2">
      <c r="B15" s="2" t="s">
        <v>24</v>
      </c>
      <c r="C15" s="2"/>
      <c r="D15" s="2"/>
      <c r="E15" s="2">
        <v>2901</v>
      </c>
      <c r="F15" s="2">
        <f>+E15*0.25</f>
        <v>725.25</v>
      </c>
    </row>
    <row r="16" spans="1:6" s="3" customFormat="1" x14ac:dyDescent="0.2">
      <c r="B16" s="3" t="s">
        <v>25</v>
      </c>
      <c r="E16" s="3">
        <v>1905</v>
      </c>
      <c r="F16" s="3">
        <f>+E16</f>
        <v>1905</v>
      </c>
    </row>
    <row r="17" spans="2:6" s="3" customFormat="1" x14ac:dyDescent="0.2">
      <c r="B17" s="3" t="s">
        <v>26</v>
      </c>
      <c r="E17" s="3">
        <v>965</v>
      </c>
      <c r="F17" s="3">
        <f>+E17*0.75</f>
        <v>723.75</v>
      </c>
    </row>
    <row r="18" spans="2:6" s="3" customFormat="1" x14ac:dyDescent="0.2">
      <c r="B18" s="3" t="s">
        <v>27</v>
      </c>
      <c r="E18" s="3">
        <v>3724</v>
      </c>
      <c r="F18" s="3">
        <f>+E18*0.9</f>
        <v>3351.6</v>
      </c>
    </row>
    <row r="19" spans="2:6" s="3" customFormat="1" x14ac:dyDescent="0.2">
      <c r="B19" s="3" t="s">
        <v>19</v>
      </c>
      <c r="E19" s="3">
        <f>SUM(E11:E18)</f>
        <v>44165</v>
      </c>
      <c r="F19" s="3">
        <f>SUM(F11:F18)</f>
        <v>26242.6</v>
      </c>
    </row>
    <row r="20" spans="2:6" s="3" customFormat="1" x14ac:dyDescent="0.2">
      <c r="B20" s="3" t="s">
        <v>18</v>
      </c>
      <c r="C20" s="3">
        <f t="shared" ref="C20:D20" si="0">+C10-C19</f>
        <v>53668</v>
      </c>
      <c r="D20" s="3">
        <f t="shared" si="0"/>
        <v>54143</v>
      </c>
      <c r="E20" s="2">
        <f>+E10-E19</f>
        <v>17596</v>
      </c>
      <c r="F20" s="2">
        <f>+F10-F19</f>
        <v>35518.400000000001</v>
      </c>
    </row>
    <row r="21" spans="2:6" s="3" customFormat="1" x14ac:dyDescent="0.2"/>
    <row r="22" spans="2:6" s="1" customFormat="1" x14ac:dyDescent="0.2">
      <c r="B22" s="1" t="s">
        <v>9</v>
      </c>
      <c r="C22" s="1">
        <v>11029</v>
      </c>
      <c r="D22" s="1">
        <v>9087</v>
      </c>
      <c r="E22" s="1">
        <v>13990</v>
      </c>
    </row>
    <row r="26" spans="2:6" x14ac:dyDescent="0.2">
      <c r="B26" t="s">
        <v>3</v>
      </c>
      <c r="E26">
        <v>105386</v>
      </c>
    </row>
    <row r="27" spans="2:6" x14ac:dyDescent="0.2">
      <c r="B27" t="s">
        <v>30</v>
      </c>
      <c r="E27">
        <v>331884</v>
      </c>
    </row>
    <row r="28" spans="2:6" x14ac:dyDescent="0.2">
      <c r="B28" t="s">
        <v>12</v>
      </c>
      <c r="E28">
        <f>98608+61071</f>
        <v>159679</v>
      </c>
    </row>
    <row r="29" spans="2:6" x14ac:dyDescent="0.2">
      <c r="B29" t="s">
        <v>31</v>
      </c>
      <c r="E29">
        <v>123859</v>
      </c>
    </row>
    <row r="30" spans="2:6" x14ac:dyDescent="0.2">
      <c r="B30" t="s">
        <v>32</v>
      </c>
      <c r="E30">
        <v>225834</v>
      </c>
    </row>
    <row r="31" spans="2:6" x14ac:dyDescent="0.2">
      <c r="B31" t="s">
        <v>34</v>
      </c>
      <c r="E31">
        <v>86158</v>
      </c>
    </row>
    <row r="32" spans="2:6" x14ac:dyDescent="0.2">
      <c r="B32" t="s">
        <v>35</v>
      </c>
      <c r="E32">
        <v>123859</v>
      </c>
    </row>
    <row r="33" spans="2:5" x14ac:dyDescent="0.2">
      <c r="B33" t="s">
        <v>37</v>
      </c>
      <c r="E33">
        <v>118565</v>
      </c>
    </row>
    <row r="34" spans="2:5" x14ac:dyDescent="0.2">
      <c r="B34" t="s">
        <v>33</v>
      </c>
      <c r="E34">
        <f>SUM(E26:E33)</f>
        <v>1275224</v>
      </c>
    </row>
    <row r="37" spans="2:5" x14ac:dyDescent="0.2">
      <c r="B37" t="s">
        <v>29</v>
      </c>
      <c r="E37">
        <v>376007</v>
      </c>
    </row>
    <row r="38" spans="2:5" x14ac:dyDescent="0.2">
      <c r="B38" t="s">
        <v>36</v>
      </c>
      <c r="E38">
        <v>153764</v>
      </c>
    </row>
    <row r="39" spans="2:5" x14ac:dyDescent="0.2">
      <c r="B39" t="s">
        <v>37</v>
      </c>
      <c r="E39">
        <v>50067</v>
      </c>
    </row>
    <row r="40" spans="2:5" x14ac:dyDescent="0.2">
      <c r="B40" t="s">
        <v>39</v>
      </c>
      <c r="E40">
        <v>15226</v>
      </c>
    </row>
    <row r="41" spans="2:5" x14ac:dyDescent="0.2">
      <c r="B41" t="s">
        <v>38</v>
      </c>
      <c r="E41">
        <v>21602</v>
      </c>
    </row>
    <row r="42" spans="2:5" x14ac:dyDescent="0.2">
      <c r="B42" t="s">
        <v>40</v>
      </c>
      <c r="E42">
        <v>175938</v>
      </c>
    </row>
    <row r="43" spans="2:5" x14ac:dyDescent="0.2">
      <c r="B43" t="s">
        <v>4</v>
      </c>
      <c r="E43">
        <v>288819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2025-03-19T14:12:56Z</dcterms:created>
  <dcterms:modified xsi:type="dcterms:W3CDTF">2025-03-19T16:04:33Z</dcterms:modified>
</cp:coreProperties>
</file>