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F3649FE-CF8E-493D-9E51-5E2DA420E111}" xr6:coauthVersionLast="47" xr6:coauthVersionMax="47" xr10:uidLastSave="{00000000-0000-0000-0000-000000000000}"/>
  <bookViews>
    <workbookView xWindow="6780" yWindow="225" windowWidth="21585" windowHeight="15135" firstSheet="2" activeTab="6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33" l="1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J6" i="1"/>
  <c r="J5" i="1"/>
  <c r="FL75" i="2"/>
  <c r="FK75" i="2"/>
  <c r="FO37" i="2"/>
  <c r="FN37" i="2"/>
  <c r="FM37" i="2"/>
  <c r="DV83" i="2"/>
  <c r="DU83" i="2"/>
  <c r="DT83" i="2"/>
  <c r="DS83" i="2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DR14" i="2"/>
  <c r="FS9" i="2" l="1"/>
  <c r="FL35" i="2"/>
  <c r="FL32" i="2"/>
  <c r="FL31" i="2"/>
  <c r="DV12" i="2"/>
  <c r="DU12" i="2"/>
  <c r="DT12" i="2"/>
  <c r="DS12" i="2"/>
  <c r="FK5" i="2"/>
  <c r="FK6" i="2"/>
  <c r="FK7" i="2"/>
  <c r="FT9" i="2" l="1"/>
  <c r="FU9" i="2" s="1"/>
  <c r="FV9" i="2" s="1"/>
  <c r="FK3" i="2"/>
  <c r="DQ24" i="2"/>
  <c r="DQ33" i="2"/>
  <c r="DU33" i="2" s="1"/>
  <c r="DU29" i="2"/>
  <c r="FL29" i="2" s="1"/>
  <c r="DQ114" i="2"/>
  <c r="DQ125" i="2" s="1"/>
  <c r="DQ101" i="2"/>
  <c r="DQ107" i="2"/>
  <c r="DQ112" i="2" s="1"/>
  <c r="DK71" i="2"/>
  <c r="DM72" i="2"/>
  <c r="DQ72" i="2"/>
  <c r="DR45" i="2"/>
  <c r="DS45" i="2" s="1"/>
  <c r="DR43" i="2"/>
  <c r="DS43" i="2" s="1"/>
  <c r="DR40" i="2"/>
  <c r="DR39" i="2"/>
  <c r="DR38" i="2"/>
  <c r="DS37" i="2"/>
  <c r="DS36" i="2"/>
  <c r="DS16" i="2"/>
  <c r="DR34" i="2"/>
  <c r="DS34" i="2" s="1"/>
  <c r="DT33" i="2"/>
  <c r="DS33" i="2"/>
  <c r="DU30" i="2"/>
  <c r="DT30" i="2"/>
  <c r="DS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S22" i="2"/>
  <c r="DS23" i="2"/>
  <c r="DS24" i="2"/>
  <c r="DS25" i="2"/>
  <c r="DS26" i="2"/>
  <c r="DS27" i="2"/>
  <c r="DS28" i="2"/>
  <c r="DU21" i="2"/>
  <c r="DT21" i="2"/>
  <c r="DS21" i="2"/>
  <c r="DU20" i="2"/>
  <c r="DT20" i="2"/>
  <c r="DS20" i="2"/>
  <c r="DU19" i="2"/>
  <c r="DT19" i="2"/>
  <c r="DS19" i="2"/>
  <c r="DU17" i="2"/>
  <c r="DT17" i="2"/>
  <c r="DS17" i="2"/>
  <c r="DU11" i="2"/>
  <c r="DT11" i="2"/>
  <c r="DS11" i="2"/>
  <c r="DT36" i="2" l="1"/>
  <c r="DU36" i="2" s="1"/>
  <c r="DV36" i="2" s="1"/>
  <c r="DS39" i="2"/>
  <c r="FK39" i="2"/>
  <c r="DT37" i="2"/>
  <c r="DU37" i="2" s="1"/>
  <c r="DV37" i="2" s="1"/>
  <c r="FL37" i="2" s="1"/>
  <c r="FP37" i="2" s="1"/>
  <c r="FQ37" i="2" s="1"/>
  <c r="FR37" i="2" s="1"/>
  <c r="FS37" i="2" s="1"/>
  <c r="FT37" i="2" s="1"/>
  <c r="FU37" i="2" s="1"/>
  <c r="FV37" i="2" s="1"/>
  <c r="DS38" i="2"/>
  <c r="FK38" i="2"/>
  <c r="DT43" i="2"/>
  <c r="DU43" i="2" s="1"/>
  <c r="DV43" i="2" s="1"/>
  <c r="FL23" i="2"/>
  <c r="DS40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S7" i="2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S6" i="2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L36" i="2" l="1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R99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DS5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S15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R83" i="2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S14" i="2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DS71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85" i="2" l="1"/>
  <c r="DS73" i="2"/>
  <c r="DS77" i="2" s="1"/>
  <c r="DS79" i="2" s="1"/>
  <c r="DS81" i="2" s="1"/>
  <c r="DS82" i="2" s="1"/>
  <c r="FN11" i="2"/>
  <c r="FM89" i="2"/>
  <c r="FN12" i="2"/>
  <c r="FM90" i="2"/>
  <c r="FO6" i="2"/>
  <c r="FO3" i="2" s="1"/>
  <c r="FN88" i="2"/>
  <c r="DU14" i="2"/>
  <c r="DT71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T85" i="2" l="1"/>
  <c r="DT73" i="2"/>
  <c r="DT77" i="2" s="1"/>
  <c r="DT79" i="2" s="1"/>
  <c r="DT81" i="2" s="1"/>
  <c r="DT82" i="2" s="1"/>
  <c r="FN17" i="2"/>
  <c r="FM18" i="2"/>
  <c r="FO12" i="2"/>
  <c r="FN90" i="2"/>
  <c r="FO11" i="2"/>
  <c r="FN89" i="2"/>
  <c r="FP6" i="2"/>
  <c r="FP3" i="2" s="1"/>
  <c r="FO88" i="2"/>
  <c r="DV14" i="2"/>
  <c r="DV71" i="2" s="1"/>
  <c r="DU71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FK85" i="2" s="1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DU85" i="2" l="1"/>
  <c r="DU73" i="2"/>
  <c r="DU77" i="2" s="1"/>
  <c r="DU79" i="2" s="1"/>
  <c r="DU81" i="2" s="1"/>
  <c r="DU82" i="2" s="1"/>
  <c r="DV85" i="2"/>
  <c r="DV73" i="2"/>
  <c r="DV77" i="2" s="1"/>
  <c r="DV79" i="2" s="1"/>
  <c r="DV81" i="2" s="1"/>
  <c r="DV82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R82" i="2" l="1"/>
  <c r="DR127" i="2"/>
  <c r="FR6" i="2"/>
  <c r="FQ3" i="2"/>
  <c r="FP17" i="2"/>
  <c r="FO18" i="2"/>
  <c r="FQ12" i="2"/>
  <c r="FP90" i="2"/>
  <c r="FL71" i="2"/>
  <c r="FL85" i="2" s="1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FS6" i="2" l="1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L76" i="2"/>
  <c r="FL77" i="2" s="1"/>
  <c r="FL95" i="2"/>
  <c r="FM74" i="2"/>
  <c r="FM85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P73" i="2" s="1"/>
  <c r="FO71" i="2"/>
  <c r="FM94" i="2"/>
  <c r="FN74" i="2"/>
  <c r="FN85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U17" i="2" l="1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O85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Q73" i="2" s="1"/>
  <c r="FQ72" i="2" s="1"/>
  <c r="FR15" i="2"/>
  <c r="FP72" i="2"/>
  <c r="FP74" i="2"/>
  <c r="FP76" i="2" s="1"/>
  <c r="FP77" i="2" s="1"/>
  <c r="FP85" i="2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85" i="2" l="1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R72" i="2"/>
  <c r="FT15" i="2"/>
  <c r="FS71" i="2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S74" i="2" l="1"/>
  <c r="FS85" i="2"/>
  <c r="FS73" i="2"/>
  <c r="FS72" i="2" s="1"/>
  <c r="FU15" i="2"/>
  <c r="FT71" i="2"/>
  <c r="FR95" i="2"/>
  <c r="FR76" i="2"/>
  <c r="FR77" i="2" s="1"/>
  <c r="FL82" i="2"/>
  <c r="FL99" i="2"/>
  <c r="FD85" i="2"/>
  <c r="FA82" i="2"/>
  <c r="FT74" i="2" l="1"/>
  <c r="FT73" i="2"/>
  <c r="FT94" i="2" s="1"/>
  <c r="FT85" i="2"/>
  <c r="FV15" i="2"/>
  <c r="FV71" i="2" s="1"/>
  <c r="FU71" i="2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73" i="2" l="1"/>
  <c r="FV74" i="2"/>
  <c r="FV76" i="2" s="1"/>
  <c r="FT72" i="2"/>
  <c r="FU74" i="2"/>
  <c r="FU73" i="2"/>
  <c r="FU94" i="2" s="1"/>
  <c r="FU85" i="2"/>
  <c r="FV85" i="2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48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49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0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1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2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3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4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5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5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6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57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58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48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59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0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1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2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<sst xmlns="http://schemas.openxmlformats.org/spreadsheetml/2006/main" count="2091" uniqueCount="1270">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</sst>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122</xdr:col>
      <xdr:colOff>60070</xdr:colOff>
      <xdr:row>0</xdr:row>
      <xdr:rowOff>0</xdr:rowOff>
    </xdr:from>
    <xdr:to>
      <xdr:col>122</xdr:col>
      <xdr:colOff>60070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8692657" y="0"/>
          <a:ext cx="0" cy="2734574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  <col min="10" max="10" width="10.7109375" customWidth="1"/>
  </cols>
  <sheetData>
    <row r="1" spans="1:10" x14ac:dyDescent="0.2">
      <c r="A1" s="114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">
      <c r="B6" s="38" t="s">
        <v>987</v>
      </c>
      <c r="C6" s="38"/>
      <c r="D6" s="53"/>
      <c r="F6" s="86"/>
      <c r="G6" s="115"/>
      <c r="H6" s="53"/>
    </row>
    <row r="7" spans="1:10" x14ac:dyDescent="0.2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405</v>
      </c>
      <c r="C5" s="38" t="s">
        <v>1267</v>
      </c>
    </row>
    <row r="6" spans="1:3" x14ac:dyDescent="0.2">
      <c r="B6" s="38" t="s">
        <v>2</v>
      </c>
      <c r="C6" s="38" t="s">
        <v>1268</v>
      </c>
    </row>
    <row r="8" spans="1:3" x14ac:dyDescent="0.2">
      <c r="B8" s="38"/>
      <c r="C8" s="20" t="s">
        <v>1129</v>
      </c>
    </row>
    <row r="9" spans="1:3" x14ac:dyDescent="0.2">
      <c r="B9" s="38"/>
      <c r="C9" s="38" t="s">
        <v>1130</v>
      </c>
    </row>
    <row r="10" spans="1:3" x14ac:dyDescent="0.2">
      <c r="B10" s="38"/>
    </row>
    <row r="11" spans="1:3" x14ac:dyDescent="0.2">
      <c r="B11" s="38"/>
      <c r="C11" s="20" t="s">
        <v>1133</v>
      </c>
    </row>
    <row r="12" spans="1:3" x14ac:dyDescent="0.2">
      <c r="B12" s="38"/>
    </row>
    <row r="13" spans="1:3" x14ac:dyDescent="0.2">
      <c r="B13" s="38"/>
    </row>
    <row r="14" spans="1:3" x14ac:dyDescent="0.2">
      <c r="B14" s="38"/>
      <c r="C14" s="20" t="s">
        <v>1132</v>
      </c>
    </row>
    <row r="15" spans="1:3" x14ac:dyDescent="0.2">
      <c r="B15" s="38"/>
    </row>
    <row r="16" spans="1:3" x14ac:dyDescent="0.2">
      <c r="B16" s="38"/>
    </row>
    <row r="17" spans="2:3" x14ac:dyDescent="0.2">
      <c r="B17" s="38"/>
    </row>
    <row r="18" spans="2:3" x14ac:dyDescent="0.2">
      <c r="B18" s="38"/>
      <c r="C18" s="20" t="s">
        <v>1131</v>
      </c>
    </row>
    <row r="19" spans="2:3" x14ac:dyDescent="0.2">
      <c r="B19" s="38"/>
    </row>
    <row r="20" spans="2:3" x14ac:dyDescent="0.2">
      <c r="B20" s="38"/>
    </row>
    <row r="21" spans="2:3" x14ac:dyDescent="0.2">
      <c r="B21" s="38"/>
      <c r="C21" s="20" t="s">
        <v>1134</v>
      </c>
    </row>
    <row r="22" spans="2:3" x14ac:dyDescent="0.2">
      <c r="B22" s="38"/>
    </row>
    <row r="23" spans="2:3" x14ac:dyDescent="0.2">
      <c r="B23" s="38"/>
    </row>
    <row r="24" spans="2:3" x14ac:dyDescent="0.2">
      <c r="B24" s="38"/>
      <c r="C24" s="20" t="s">
        <v>1136</v>
      </c>
    </row>
    <row r="25" spans="2:3" x14ac:dyDescent="0.2">
      <c r="B25" s="38"/>
    </row>
    <row r="26" spans="2:3" x14ac:dyDescent="0.2">
      <c r="B26" s="38"/>
    </row>
    <row r="27" spans="2:3" x14ac:dyDescent="0.2">
      <c r="B27" s="38"/>
      <c r="C27" s="20" t="s">
        <v>1135</v>
      </c>
    </row>
    <row r="28" spans="2:3" x14ac:dyDescent="0.2">
      <c r="B28" s="38"/>
    </row>
    <row r="29" spans="2:3" x14ac:dyDescent="0.2">
      <c r="B29" s="38"/>
    </row>
    <row r="30" spans="2:3" x14ac:dyDescent="0.2">
      <c r="B30" s="38"/>
    </row>
    <row r="31" spans="2:3" x14ac:dyDescent="0.2">
      <c r="C31" s="20" t="s">
        <v>1128</v>
      </c>
    </row>
    <row r="32" spans="2:3" x14ac:dyDescent="0.2">
      <c r="C32" s="38" t="s">
        <v>1126</v>
      </c>
    </row>
    <row r="33" spans="3:3" x14ac:dyDescent="0.2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402</v>
      </c>
      <c r="C2" s="38" t="s">
        <v>1160</v>
      </c>
    </row>
    <row r="3" spans="1:3" x14ac:dyDescent="0.2">
      <c r="B3" t="s">
        <v>403</v>
      </c>
      <c r="C3" t="s">
        <v>562</v>
      </c>
    </row>
    <row r="4" spans="1:3" x14ac:dyDescent="0.2">
      <c r="B4" t="s">
        <v>1</v>
      </c>
      <c r="C4" t="s">
        <v>518</v>
      </c>
    </row>
    <row r="5" spans="1:3" x14ac:dyDescent="0.2">
      <c r="B5" t="s">
        <v>405</v>
      </c>
      <c r="C5" t="s">
        <v>1158</v>
      </c>
    </row>
    <row r="6" spans="1:3" x14ac:dyDescent="0.2">
      <c r="C6" s="38" t="s">
        <v>1161</v>
      </c>
    </row>
    <row r="7" spans="1:3" x14ac:dyDescent="0.2">
      <c r="B7" s="38" t="s">
        <v>2</v>
      </c>
      <c r="C7" s="38" t="s">
        <v>1163</v>
      </c>
    </row>
    <row r="8" spans="1:3" x14ac:dyDescent="0.2">
      <c r="B8" s="38" t="s">
        <v>137</v>
      </c>
      <c r="C8" s="38" t="s">
        <v>1159</v>
      </c>
    </row>
    <row r="9" spans="1:3" x14ac:dyDescent="0.2">
      <c r="B9" t="s">
        <v>92</v>
      </c>
    </row>
    <row r="10" spans="1:3" x14ac:dyDescent="0.2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5546875" defaultRowHeight="12.75" x14ac:dyDescent="0.2"/>
  <cols>
    <col min="1" max="1" width="5" bestFit="1" customWidth="1"/>
    <col min="2" max="2" width="10.28515625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 s="117">
        <v>12269857</v>
      </c>
      <c r="C3" s="38" t="s">
        <v>1156</v>
      </c>
      <c r="D3" s="38"/>
      <c r="E3" s="38"/>
    </row>
    <row r="4" spans="1:5" x14ac:dyDescent="0.2">
      <c r="B4" s="117">
        <v>12252524</v>
      </c>
      <c r="C4" s="38" t="s">
        <v>1157</v>
      </c>
      <c r="D4" s="38"/>
      <c r="E4" s="38"/>
    </row>
    <row r="5" spans="1:5" x14ac:dyDescent="0.2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">
      <c r="B7">
        <v>12102610</v>
      </c>
      <c r="C7" s="38" t="s">
        <v>949</v>
      </c>
      <c r="D7" s="38" t="s">
        <v>950</v>
      </c>
    </row>
    <row r="8" spans="1:5" x14ac:dyDescent="0.2">
      <c r="B8">
        <v>12083324</v>
      </c>
      <c r="C8" s="110"/>
      <c r="D8" s="38"/>
      <c r="E8" s="38"/>
    </row>
    <row r="9" spans="1:5" x14ac:dyDescent="0.2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">
      <c r="B11">
        <v>12059557</v>
      </c>
      <c r="C11" s="38" t="s">
        <v>957</v>
      </c>
    </row>
    <row r="12" spans="1:5" x14ac:dyDescent="0.2">
      <c r="B12">
        <v>12059452</v>
      </c>
      <c r="C12" s="38" t="s">
        <v>953</v>
      </c>
      <c r="D12" s="38" t="s">
        <v>117</v>
      </c>
    </row>
    <row r="13" spans="1:5" x14ac:dyDescent="0.2">
      <c r="B13">
        <v>12042634</v>
      </c>
      <c r="C13" s="110" t="s">
        <v>959</v>
      </c>
    </row>
    <row r="14" spans="1:5" x14ac:dyDescent="0.2">
      <c r="B14">
        <v>12037406</v>
      </c>
      <c r="C14" s="110" t="s">
        <v>958</v>
      </c>
    </row>
    <row r="15" spans="1:5" x14ac:dyDescent="0.2">
      <c r="B15">
        <v>12037387</v>
      </c>
      <c r="C15" s="110" t="s">
        <v>960</v>
      </c>
    </row>
    <row r="16" spans="1:5" x14ac:dyDescent="0.2">
      <c r="B16">
        <v>12037322</v>
      </c>
      <c r="C16" s="38" t="s">
        <v>961</v>
      </c>
    </row>
    <row r="17" spans="2:3" x14ac:dyDescent="0.2">
      <c r="B17">
        <v>12023470</v>
      </c>
      <c r="C17" s="38" t="s">
        <v>962</v>
      </c>
    </row>
    <row r="18" spans="2:3" x14ac:dyDescent="0.2">
      <c r="B18">
        <v>12011574</v>
      </c>
      <c r="C18" s="38" t="s">
        <v>963</v>
      </c>
    </row>
    <row r="19" spans="2:3" x14ac:dyDescent="0.2">
      <c r="B19">
        <v>12005235</v>
      </c>
      <c r="C19" s="38" t="s">
        <v>964</v>
      </c>
    </row>
    <row r="20" spans="2:3" x14ac:dyDescent="0.2">
      <c r="B20">
        <v>11999722</v>
      </c>
      <c r="C20" s="38" t="s">
        <v>965</v>
      </c>
    </row>
    <row r="21" spans="2:3" x14ac:dyDescent="0.2">
      <c r="B21">
        <v>11993608</v>
      </c>
      <c r="C21" s="38" t="s">
        <v>966</v>
      </c>
    </row>
    <row r="22" spans="2:3" x14ac:dyDescent="0.2">
      <c r="B22">
        <v>11976136</v>
      </c>
      <c r="C22" s="38" t="s">
        <v>967</v>
      </c>
    </row>
    <row r="23" spans="2:3" x14ac:dyDescent="0.2">
      <c r="B23">
        <v>11976114</v>
      </c>
      <c r="C23" s="38" t="s">
        <v>968</v>
      </c>
    </row>
    <row r="24" spans="2:3" x14ac:dyDescent="0.2">
      <c r="B24">
        <v>11970485</v>
      </c>
      <c r="C24" s="38" t="s">
        <v>969</v>
      </c>
    </row>
    <row r="25" spans="2:3" x14ac:dyDescent="0.2">
      <c r="B25">
        <v>11964968</v>
      </c>
      <c r="C25" s="38" t="s">
        <v>970</v>
      </c>
    </row>
    <row r="26" spans="2:3" x14ac:dyDescent="0.2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75" x14ac:dyDescent="0.2"/>
  <cols>
    <col min="1" max="1" width="5" bestFit="1" customWidth="1"/>
    <col min="2" max="2" width="14" style="118" customWidth="1"/>
    <col min="3" max="3" width="24.85546875" customWidth="1"/>
    <col min="4" max="4" width="15.42578125" bestFit="1" customWidth="1"/>
    <col min="5" max="5" width="9.140625" style="118"/>
    <col min="6" max="6" width="10.5703125" customWidth="1"/>
    <col min="7" max="7" width="11.5703125" customWidth="1"/>
  </cols>
  <sheetData>
    <row r="1" spans="1:8" x14ac:dyDescent="0.2">
      <c r="A1" s="38" t="s">
        <v>6</v>
      </c>
    </row>
    <row r="2" spans="1:8" x14ac:dyDescent="0.2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x14ac:dyDescent="0.2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x14ac:dyDescent="0.2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x14ac:dyDescent="0.2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x14ac:dyDescent="0.2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x14ac:dyDescent="0.2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x14ac:dyDescent="0.2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x14ac:dyDescent="0.2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x14ac:dyDescent="0.2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x14ac:dyDescent="0.2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x14ac:dyDescent="0.2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x14ac:dyDescent="0.2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x14ac:dyDescent="0.2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x14ac:dyDescent="0.2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x14ac:dyDescent="0.2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x14ac:dyDescent="0.2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x14ac:dyDescent="0.2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x14ac:dyDescent="0.2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x14ac:dyDescent="0.2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x14ac:dyDescent="0.2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x14ac:dyDescent="0.2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x14ac:dyDescent="0.2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x14ac:dyDescent="0.2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x14ac:dyDescent="0.2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x14ac:dyDescent="0.2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x14ac:dyDescent="0.2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x14ac:dyDescent="0.2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x14ac:dyDescent="0.2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x14ac:dyDescent="0.2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x14ac:dyDescent="0.2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x14ac:dyDescent="0.2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x14ac:dyDescent="0.2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x14ac:dyDescent="0.2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topLeftCell="A19" zoomScaleNormal="100" workbookViewId="0">
      <selection activeCell="B27" sqref="B27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754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948.16999899999996</v>
      </c>
      <c r="K3" s="39" t="s">
        <v>516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714920.17924600001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f>3268.4+154.8+3215.9</f>
        <v>6639.1</v>
      </c>
      <c r="K5" s="39" t="s">
        <v>516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f>5117.1+28527.1</f>
        <v>33644.199999999997</v>
      </c>
      <c r="K6" s="39" t="s">
        <v>516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741925.27924599999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x14ac:dyDescent="0.2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zoomScale="115" zoomScaleNormal="115" workbookViewId="0">
      <pane xSplit="2" ySplit="2" topLeftCell="DH3" activePane="bottomRight" state="frozen"/>
      <selection pane="topRight" activeCell="C1" sqref="C1"/>
      <selection pane="bottomLeft" activeCell="A3" sqref="A3"/>
      <selection pane="bottomRight" activeCell="DR7" sqref="DR7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0" width="7.85546875" style="47" customWidth="1"/>
    <col min="121" max="126" width="7.42578125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7387.5</v>
      </c>
      <c r="DT3" s="52">
        <f t="shared" si="4"/>
        <v>8087.5</v>
      </c>
      <c r="DU3" s="52">
        <f t="shared" si="4"/>
        <v>8787.5</v>
      </c>
      <c r="DV3" s="52">
        <f t="shared" si="4"/>
        <v>9487.5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33750</v>
      </c>
      <c r="FM3" s="56">
        <f t="shared" ref="FM3:FV3" si="6">SUM(FM5:FM9)</f>
        <v>45349.52</v>
      </c>
      <c r="FN3" s="56">
        <f t="shared" si="6"/>
        <v>62868.943999999996</v>
      </c>
      <c r="FO3" s="56">
        <f t="shared" si="6"/>
        <v>79518.527999999991</v>
      </c>
      <c r="FP3" s="56">
        <f t="shared" si="6"/>
        <v>91105.857919999995</v>
      </c>
      <c r="FQ3" s="56">
        <f t="shared" si="6"/>
        <v>102974.825408</v>
      </c>
      <c r="FR3" s="56">
        <f t="shared" si="6"/>
        <v>104795.98755200001</v>
      </c>
      <c r="FS3" s="56">
        <f t="shared" si="6"/>
        <v>107516.2274144</v>
      </c>
      <c r="FT3" s="56">
        <f t="shared" si="6"/>
        <v>111100.89072377601</v>
      </c>
      <c r="FU3" s="56">
        <f t="shared" si="6"/>
        <v>115525.88716446082</v>
      </c>
      <c r="FV3" s="56">
        <f t="shared" si="6"/>
        <v>113977.02919811523</v>
      </c>
    </row>
    <row r="4" spans="1:178" s="102" customForma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f>+DR5-100</f>
        <v>1150.2</v>
      </c>
      <c r="DT5" s="52">
        <f>+DS5-100</f>
        <v>1050.2</v>
      </c>
      <c r="DU5" s="52">
        <f>+DT5-100</f>
        <v>950.2</v>
      </c>
      <c r="DV5" s="52">
        <f>+DU5-100</f>
        <v>850.2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4000.8</v>
      </c>
      <c r="FM5" s="49">
        <f>+FL5*0.8</f>
        <v>3200.6400000000003</v>
      </c>
      <c r="FN5" s="49">
        <f t="shared" ref="FN5:FQ5" si="7">+FM5*0.8</f>
        <v>2560.5120000000006</v>
      </c>
      <c r="FO5" s="49">
        <f t="shared" si="7"/>
        <v>2048.4096000000004</v>
      </c>
      <c r="FP5" s="49">
        <f t="shared" si="7"/>
        <v>1638.7276800000004</v>
      </c>
      <c r="FQ5" s="49">
        <f t="shared" si="7"/>
        <v>1310.9821440000005</v>
      </c>
      <c r="FR5" s="49">
        <f t="shared" ref="FR5:FV5" si="8">+FQ5*0.8</f>
        <v>1048.7857152000004</v>
      </c>
      <c r="FS5" s="49">
        <f t="shared" si="8"/>
        <v>839.02857216000029</v>
      </c>
      <c r="FT5" s="49">
        <f t="shared" si="8"/>
        <v>671.22285772800024</v>
      </c>
      <c r="FU5" s="49">
        <f t="shared" si="8"/>
        <v>536.97828618240021</v>
      </c>
      <c r="FV5" s="49">
        <f t="shared" si="8"/>
        <v>429.58262894592019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f>+DR6+500</f>
        <v>4030.1</v>
      </c>
      <c r="DT6" s="52">
        <f>+DS6+500</f>
        <v>4530.1000000000004</v>
      </c>
      <c r="DU6" s="52">
        <f>+DT6+500</f>
        <v>5030.1000000000004</v>
      </c>
      <c r="DV6" s="52">
        <f>+DU6+500</f>
        <v>5530.1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19120.400000000001</v>
      </c>
      <c r="FM6" s="49">
        <f t="shared" ref="FM6:FN7" si="11">FL6*1.4</f>
        <v>26768.560000000001</v>
      </c>
      <c r="FN6" s="49">
        <f t="shared" si="11"/>
        <v>37475.983999999997</v>
      </c>
      <c r="FO6" s="49">
        <f>FN6*1.2</f>
        <v>44971.180799999995</v>
      </c>
      <c r="FP6" s="49">
        <f t="shared" ref="FP6:FP7" si="12">FO6*1.1</f>
        <v>49468.298879999995</v>
      </c>
      <c r="FQ6" s="49">
        <f>+FP6*1.1</f>
        <v>54415.128768000002</v>
      </c>
      <c r="FR6" s="49">
        <f>+FQ6*0.9</f>
        <v>48973.615891200003</v>
      </c>
      <c r="FS6" s="49">
        <f>+FR6*0.9</f>
        <v>44076.25430208</v>
      </c>
      <c r="FT6" s="49">
        <f>+FS6*0.9</f>
        <v>39668.628871872002</v>
      </c>
      <c r="FU6" s="49">
        <f>+FT6*0.9</f>
        <v>35701.765984684804</v>
      </c>
      <c r="FV6" s="49">
        <f>+FU6*0.9</f>
        <v>32131.589386216325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f>DR7+300</f>
        <v>2207.1999999999998</v>
      </c>
      <c r="DT7" s="52">
        <f>DS7+300</f>
        <v>2507.1999999999998</v>
      </c>
      <c r="DU7" s="52">
        <f>DT7+300</f>
        <v>2807.2</v>
      </c>
      <c r="DV7" s="52">
        <f>DU7+300</f>
        <v>3107.2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10628.8</v>
      </c>
      <c r="FM7" s="49">
        <f t="shared" si="11"/>
        <v>14880.319999999998</v>
      </c>
      <c r="FN7" s="49">
        <f t="shared" si="11"/>
        <v>20832.447999999997</v>
      </c>
      <c r="FO7" s="49">
        <f>FN7*1.2</f>
        <v>24998.937599999994</v>
      </c>
      <c r="FP7" s="49">
        <f t="shared" si="12"/>
        <v>27498.831359999996</v>
      </c>
      <c r="FQ7" s="49">
        <f>+FP7*1.1</f>
        <v>30248.714495999997</v>
      </c>
      <c r="FR7" s="49">
        <f t="shared" ref="FR7:FV7" si="13">+FQ7*1.1</f>
        <v>33273.585945599996</v>
      </c>
      <c r="FS7" s="49">
        <f t="shared" si="13"/>
        <v>36600.944540160002</v>
      </c>
      <c r="FT7" s="49">
        <f t="shared" si="13"/>
        <v>40261.038994176008</v>
      </c>
      <c r="FU7" s="49">
        <f t="shared" si="13"/>
        <v>44287.142893593613</v>
      </c>
      <c r="FV7" s="49">
        <f t="shared" si="13"/>
        <v>48715.857182952976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f>+DO11*1.2</f>
        <v>724.92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3912.4799999999996</v>
      </c>
      <c r="FM11" s="49">
        <f>+FL11*1.2</f>
        <v>4694.9759999999997</v>
      </c>
      <c r="FN11" s="49">
        <f>+FM11*1.1</f>
        <v>5164.4736000000003</v>
      </c>
      <c r="FO11" s="49">
        <f>+FN11*1.1</f>
        <v>5680.9209600000004</v>
      </c>
      <c r="FP11" s="49">
        <f>+FO11*1.1</f>
        <v>6249.0130560000007</v>
      </c>
      <c r="FQ11" s="49">
        <f>+FP11*1.05</f>
        <v>6561.4637088000009</v>
      </c>
      <c r="FR11" s="49">
        <f t="shared" ref="FR11:FV11" si="21">+FQ11*1.05</f>
        <v>6889.5368942400009</v>
      </c>
      <c r="FS11" s="49">
        <f t="shared" si="21"/>
        <v>7234.0137389520014</v>
      </c>
      <c r="FT11" s="49">
        <f t="shared" si="21"/>
        <v>7595.7144258996022</v>
      </c>
      <c r="FU11" s="49">
        <f t="shared" si="21"/>
        <v>7975.5001471945825</v>
      </c>
      <c r="FV11" s="49">
        <f t="shared" si="21"/>
        <v>8374.2751545543124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f>+DO12*1.1</f>
        <v>1155.3300000000002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5837.37</v>
      </c>
      <c r="FM12" s="49">
        <f>+FL12*1.01</f>
        <v>5895.7437</v>
      </c>
      <c r="FN12" s="49">
        <f>+FM12*1.01</f>
        <v>5954.701137</v>
      </c>
      <c r="FO12" s="49">
        <f>+FN12*1.01</f>
        <v>6014.2481483700003</v>
      </c>
      <c r="FP12" s="49">
        <f>+FO12*1.01</f>
        <v>6074.3906298537004</v>
      </c>
      <c r="FQ12" s="49">
        <f>+FP12*0.1</f>
        <v>607.43906298537001</v>
      </c>
      <c r="FR12" s="49">
        <f t="shared" ref="FR12:FV12" si="22">+FQ12*0.1</f>
        <v>60.743906298537006</v>
      </c>
      <c r="FS12" s="49">
        <f t="shared" si="22"/>
        <v>6.0743906298537009</v>
      </c>
      <c r="FT12" s="49">
        <f t="shared" si="22"/>
        <v>0.60743906298537009</v>
      </c>
      <c r="FU12" s="49">
        <f t="shared" si="22"/>
        <v>6.0743906298537015E-2</v>
      </c>
      <c r="FV12" s="49">
        <f t="shared" si="22"/>
        <v>6.074390629853702E-3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f>+DQ14+20</f>
        <v>706.4</v>
      </c>
      <c r="DS14" s="51">
        <f t="shared" ref="DS14:DV14" si="24">+DR14+20</f>
        <v>726.4</v>
      </c>
      <c r="DT14" s="51">
        <f t="shared" si="24"/>
        <v>746.4</v>
      </c>
      <c r="DU14" s="51">
        <f t="shared" si="24"/>
        <v>766.4</v>
      </c>
      <c r="DV14" s="51">
        <f t="shared" si="24"/>
        <v>786.4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2848.9</v>
      </c>
      <c r="FL14" s="49">
        <f t="shared" si="20"/>
        <v>3025.6</v>
      </c>
      <c r="FM14" s="49">
        <f>+FL14*1.2</f>
        <v>3630.72</v>
      </c>
      <c r="FN14" s="49">
        <f>+FM14*1.1</f>
        <v>3993.7919999999999</v>
      </c>
      <c r="FO14" s="49">
        <f>+FN14*1.1</f>
        <v>4393.1712000000007</v>
      </c>
      <c r="FP14" s="49">
        <f>+FO14*1.1</f>
        <v>4832.4883200000013</v>
      </c>
      <c r="FQ14" s="49">
        <f>+FP14*0.1</f>
        <v>483.24883200000016</v>
      </c>
      <c r="FR14" s="49">
        <f t="shared" ref="FR14:FV14" si="25">+FQ14*0.1</f>
        <v>48.324883200000016</v>
      </c>
      <c r="FS14" s="49">
        <f t="shared" si="25"/>
        <v>4.8324883200000022</v>
      </c>
      <c r="FT14" s="49">
        <f t="shared" si="25"/>
        <v>0.48324883200000024</v>
      </c>
      <c r="FU14" s="49">
        <f t="shared" si="25"/>
        <v>4.8324883200000029E-2</v>
      </c>
      <c r="FV14" s="49">
        <f t="shared" si="25"/>
        <v>4.8324883200000033E-3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f>+DR15-5</f>
        <v>524.6</v>
      </c>
      <c r="DT15" s="51">
        <f>+DS15-5</f>
        <v>519.6</v>
      </c>
      <c r="DU15" s="51">
        <f>+DT15-5</f>
        <v>514.6</v>
      </c>
      <c r="DV15" s="51">
        <f>+DU15-5</f>
        <v>509.6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2068.4</v>
      </c>
      <c r="FM15" s="49">
        <f t="shared" ref="FM15:FQ15" si="26">+FL15*0.95</f>
        <v>1964.98</v>
      </c>
      <c r="FN15" s="49">
        <f t="shared" si="26"/>
        <v>1866.731</v>
      </c>
      <c r="FO15" s="49">
        <f t="shared" si="26"/>
        <v>1773.39445</v>
      </c>
      <c r="FP15" s="49">
        <f t="shared" si="26"/>
        <v>1684.7247275</v>
      </c>
      <c r="FQ15" s="49">
        <f t="shared" si="26"/>
        <v>1600.4884911249999</v>
      </c>
      <c r="FR15" s="49">
        <f t="shared" ref="FR15" si="27">+FQ15*0.95</f>
        <v>1520.4640665687498</v>
      </c>
      <c r="FS15" s="49">
        <f t="shared" ref="FS15" si="28">+FR15*0.95</f>
        <v>1444.4408632403122</v>
      </c>
      <c r="FT15" s="49">
        <f t="shared" ref="FT15" si="29">+FS15*0.95</f>
        <v>1372.2188200782964</v>
      </c>
      <c r="FU15" s="49">
        <f t="shared" ref="FU15" si="30">+FT15*0.95</f>
        <v>1303.6078790743816</v>
      </c>
      <c r="FV15" s="49">
        <f t="shared" ref="FV15" si="31">+FU15*0.95</f>
        <v>1238.4274851206624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f>+DR16-1</f>
        <v>46</v>
      </c>
      <c r="DT16" s="51">
        <f>+DS16-1</f>
        <v>45</v>
      </c>
      <c r="DU16" s="51">
        <f>+DT16-1</f>
        <v>44</v>
      </c>
      <c r="DV16" s="51">
        <f>+DU16-1</f>
        <v>43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178</v>
      </c>
      <c r="FM16" s="49">
        <f t="shared" ref="FM16:FQ16" si="32">+FL16*0.5</f>
        <v>89</v>
      </c>
      <c r="FN16" s="49">
        <f t="shared" si="32"/>
        <v>44.5</v>
      </c>
      <c r="FO16" s="49">
        <f t="shared" si="32"/>
        <v>22.25</v>
      </c>
      <c r="FP16" s="49">
        <f t="shared" si="32"/>
        <v>11.125</v>
      </c>
      <c r="FQ16" s="49">
        <f t="shared" si="32"/>
        <v>5.5625</v>
      </c>
      <c r="FR16" s="49">
        <f t="shared" ref="FR16" si="33">+FQ16*0.5</f>
        <v>2.78125</v>
      </c>
      <c r="FS16" s="49">
        <f t="shared" ref="FS16" si="34">+FR16*0.5</f>
        <v>1.390625</v>
      </c>
      <c r="FT16" s="49">
        <f t="shared" ref="FT16" si="35">+FS16*0.5</f>
        <v>0.6953125</v>
      </c>
      <c r="FU16" s="49">
        <f t="shared" ref="FU16" si="36">+FT16*0.5</f>
        <v>0.34765625</v>
      </c>
      <c r="FV16" s="49">
        <f t="shared" ref="FV16" si="37">+FU16*0.5</f>
        <v>0.173828125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f>+DO17</f>
        <v>206.2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825</v>
      </c>
      <c r="FM17" s="49">
        <f t="shared" ref="FM17:FQ17" si="43">+FL17*0.95</f>
        <v>783.75</v>
      </c>
      <c r="FN17" s="49">
        <f t="shared" si="43"/>
        <v>744.5625</v>
      </c>
      <c r="FO17" s="49">
        <f t="shared" si="43"/>
        <v>707.33437500000002</v>
      </c>
      <c r="FP17" s="49">
        <f t="shared" si="43"/>
        <v>671.96765625</v>
      </c>
      <c r="FQ17" s="49">
        <f t="shared" si="43"/>
        <v>638.36927343749994</v>
      </c>
      <c r="FR17" s="49">
        <f t="shared" ref="FR17" si="44">+FQ17*0.95</f>
        <v>606.45080976562497</v>
      </c>
      <c r="FS17" s="49">
        <f t="shared" ref="FS17" si="45">+FR17*0.95</f>
        <v>576.12826927734375</v>
      </c>
      <c r="FT17" s="49">
        <f t="shared" ref="FT17" si="46">+FS17*0.95</f>
        <v>547.32185581347653</v>
      </c>
      <c r="FU17" s="49">
        <f t="shared" ref="FU17" si="47">+FT17*0.95</f>
        <v>519.95576302280267</v>
      </c>
      <c r="FV17" s="49">
        <f t="shared" ref="FV17" si="48">+FU17*0.95</f>
        <v>493.95797487166249</v>
      </c>
    </row>
    <row r="18" spans="1:178" x14ac:dyDescent="0.2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391.875</v>
      </c>
      <c r="FN18" s="49">
        <f t="shared" ref="FN18:FV18" si="49">+FN17*0.5</f>
        <v>372.28125</v>
      </c>
      <c r="FO18" s="49">
        <f t="shared" si="49"/>
        <v>353.66718750000001</v>
      </c>
      <c r="FP18" s="49">
        <f t="shared" si="49"/>
        <v>335.983828125</v>
      </c>
      <c r="FQ18" s="49">
        <f t="shared" si="49"/>
        <v>319.18463671874997</v>
      </c>
      <c r="FR18" s="49">
        <f t="shared" si="49"/>
        <v>303.22540488281248</v>
      </c>
      <c r="FS18" s="49">
        <f t="shared" si="49"/>
        <v>288.06413463867187</v>
      </c>
      <c r="FT18" s="49">
        <f t="shared" si="49"/>
        <v>273.66092790673827</v>
      </c>
      <c r="FU18" s="49">
        <f t="shared" si="49"/>
        <v>259.97788151140134</v>
      </c>
      <c r="FV18" s="49">
        <f t="shared" si="49"/>
        <v>246.97898743583124</v>
      </c>
    </row>
    <row r="19" spans="1:178" x14ac:dyDescent="0.2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f t="shared" ref="DR19:DV33" si="50">+DO19</f>
        <v>217.4</v>
      </c>
      <c r="DT19" s="51">
        <f t="shared" si="50"/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939.40000000000009</v>
      </c>
      <c r="FM19" s="49">
        <f t="shared" ref="FM19:FP19" si="51">+FL19*1.01</f>
        <v>948.7940000000001</v>
      </c>
      <c r="FN19" s="49">
        <f t="shared" si="51"/>
        <v>958.28194000000008</v>
      </c>
      <c r="FO19" s="49">
        <f t="shared" si="51"/>
        <v>967.86475940000014</v>
      </c>
      <c r="FP19" s="49">
        <f t="shared" si="51"/>
        <v>977.54340699400018</v>
      </c>
      <c r="FQ19" s="49">
        <f>+FP19*0.1</f>
        <v>97.754340699400018</v>
      </c>
      <c r="FR19" s="49">
        <f t="shared" ref="FR19:FV19" si="52">+FQ19*0.1</f>
        <v>9.7754340699400029</v>
      </c>
      <c r="FS19" s="49">
        <f t="shared" si="52"/>
        <v>0.97754340699400033</v>
      </c>
      <c r="FT19" s="49">
        <f t="shared" si="52"/>
        <v>9.7754340699400033E-2</v>
      </c>
      <c r="FU19" s="49">
        <f t="shared" si="52"/>
        <v>9.7754340699400047E-3</v>
      </c>
      <c r="FV19" s="49">
        <f t="shared" si="52"/>
        <v>9.7754340699400056E-4</v>
      </c>
    </row>
    <row r="20" spans="1:178" x14ac:dyDescent="0.2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f t="shared" si="50"/>
        <v>229.9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968.4</v>
      </c>
      <c r="FM20" s="49">
        <f t="shared" ref="FM20:FQ20" si="53">+FL20*0.95</f>
        <v>919.9799999999999</v>
      </c>
      <c r="FN20" s="49">
        <f t="shared" si="53"/>
        <v>873.98099999999988</v>
      </c>
      <c r="FO20" s="49">
        <f t="shared" si="53"/>
        <v>830.28194999999982</v>
      </c>
      <c r="FP20" s="49">
        <f t="shared" si="53"/>
        <v>788.76785249999978</v>
      </c>
      <c r="FQ20" s="49">
        <f t="shared" si="53"/>
        <v>749.32945987499977</v>
      </c>
      <c r="FR20" s="49">
        <f t="shared" ref="FR20" si="54">+FQ20*0.95</f>
        <v>711.86298688124975</v>
      </c>
      <c r="FS20" s="49">
        <f t="shared" ref="FS20" si="55">+FR20*0.95</f>
        <v>676.26983753718719</v>
      </c>
      <c r="FT20" s="49">
        <f t="shared" ref="FT20" si="56">+FS20*0.95</f>
        <v>642.45634566032777</v>
      </c>
      <c r="FU20" s="49">
        <f t="shared" ref="FU20" si="57">+FT20*0.95</f>
        <v>610.33352837731138</v>
      </c>
      <c r="FV20" s="49">
        <f t="shared" ref="FV20" si="58">+FU20*0.95</f>
        <v>579.8168519584458</v>
      </c>
    </row>
    <row r="21" spans="1:178" x14ac:dyDescent="0.2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f t="shared" si="50"/>
        <v>139.30000000000001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397.3</v>
      </c>
      <c r="FM21" s="49">
        <f t="shared" ref="FM21:FQ22" si="60">+FL21*0.9</f>
        <v>357.57</v>
      </c>
      <c r="FN21" s="49">
        <f t="shared" si="60"/>
        <v>321.81299999999999</v>
      </c>
      <c r="FO21" s="49">
        <f t="shared" si="60"/>
        <v>289.63170000000002</v>
      </c>
      <c r="FP21" s="49">
        <f t="shared" si="60"/>
        <v>260.66853000000003</v>
      </c>
      <c r="FQ21" s="49">
        <f t="shared" si="60"/>
        <v>234.60167700000002</v>
      </c>
      <c r="FR21" s="49">
        <f t="shared" ref="FR21:FR22" si="61">+FQ21*0.9</f>
        <v>211.14150930000002</v>
      </c>
      <c r="FS21" s="49">
        <f t="shared" ref="FS21:FS22" si="62">+FR21*0.9</f>
        <v>190.02735837000003</v>
      </c>
      <c r="FT21" s="49">
        <f t="shared" ref="FT21:FT22" si="63">+FS21*0.9</f>
        <v>171.02462253300004</v>
      </c>
      <c r="FU21" s="49">
        <f t="shared" ref="FU21:FU22" si="64">+FT21*0.9</f>
        <v>153.92216027970005</v>
      </c>
      <c r="FV21" s="49">
        <f t="shared" ref="FV21:FV22" si="65">+FU21*0.9</f>
        <v>138.52994425173006</v>
      </c>
    </row>
    <row r="22" spans="1:178" x14ac:dyDescent="0.2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f t="shared" si="50"/>
        <v>157.6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685.19999999999993</v>
      </c>
      <c r="FM22" s="49">
        <f t="shared" si="60"/>
        <v>616.67999999999995</v>
      </c>
      <c r="FN22" s="49">
        <f t="shared" si="60"/>
        <v>555.01199999999994</v>
      </c>
      <c r="FO22" s="49">
        <f t="shared" si="60"/>
        <v>499.51079999999996</v>
      </c>
      <c r="FP22" s="49">
        <f t="shared" si="60"/>
        <v>449.55971999999997</v>
      </c>
      <c r="FQ22" s="49">
        <f t="shared" si="60"/>
        <v>404.603748</v>
      </c>
      <c r="FR22" s="49">
        <f t="shared" si="61"/>
        <v>364.14337319999998</v>
      </c>
      <c r="FS22" s="49">
        <f t="shared" si="62"/>
        <v>327.72903587999997</v>
      </c>
      <c r="FT22" s="49">
        <f t="shared" si="63"/>
        <v>294.95613229200001</v>
      </c>
      <c r="FU22" s="49">
        <f t="shared" si="64"/>
        <v>265.46051906280002</v>
      </c>
      <c r="FV22" s="49">
        <f t="shared" si="65"/>
        <v>238.91446715652003</v>
      </c>
    </row>
    <row r="23" spans="1:178" x14ac:dyDescent="0.2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f>+DO23*1.1</f>
        <v>248.27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907.84100000000012</v>
      </c>
      <c r="FM23" s="49">
        <f t="shared" ref="FM23:FQ23" si="70">+FL23*1.01</f>
        <v>916.91941000000008</v>
      </c>
      <c r="FN23" s="49">
        <f t="shared" si="70"/>
        <v>926.08860410000011</v>
      </c>
      <c r="FO23" s="49">
        <f t="shared" si="70"/>
        <v>935.34949014100016</v>
      </c>
      <c r="FP23" s="49">
        <f t="shared" si="70"/>
        <v>944.70298504241021</v>
      </c>
      <c r="FQ23" s="49">
        <f t="shared" si="70"/>
        <v>954.15001489283429</v>
      </c>
      <c r="FR23" s="49">
        <f t="shared" ref="FR23" si="71">+FQ23*1.01</f>
        <v>963.69151504176261</v>
      </c>
      <c r="FS23" s="49">
        <f t="shared" ref="FS23" si="72">+FR23*1.01</f>
        <v>973.32843019218024</v>
      </c>
      <c r="FT23" s="49">
        <f t="shared" ref="FT23" si="73">+FS23*1.01</f>
        <v>983.06171449410203</v>
      </c>
      <c r="FU23" s="49">
        <f t="shared" ref="FU23" si="74">+FT23*1.01</f>
        <v>992.89233163904305</v>
      </c>
      <c r="FV23" s="49">
        <f t="shared" ref="FV23" si="75">+FU23*1.01</f>
        <v>1002.8212549554335</v>
      </c>
    </row>
    <row r="24" spans="1:178" x14ac:dyDescent="0.2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f t="shared" si="50"/>
        <v>34.9</v>
      </c>
      <c r="DT24" s="51">
        <f t="shared" ref="DT24:DT28" si="76">+DP24</f>
        <v>52.9</v>
      </c>
      <c r="DU24" s="51">
        <f t="shared" ref="DU24:DU29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352.00000000000006</v>
      </c>
      <c r="FM24" s="49">
        <f t="shared" ref="FM24:FQ24" si="79">+FL24*0.9</f>
        <v>316.80000000000007</v>
      </c>
      <c r="FN24" s="49">
        <f t="shared" si="79"/>
        <v>285.12000000000006</v>
      </c>
      <c r="FO24" s="49">
        <f t="shared" si="79"/>
        <v>256.60800000000006</v>
      </c>
      <c r="FP24" s="49">
        <f t="shared" si="79"/>
        <v>230.94720000000007</v>
      </c>
      <c r="FQ24" s="49">
        <f t="shared" si="79"/>
        <v>207.85248000000007</v>
      </c>
      <c r="FR24" s="49">
        <f t="shared" ref="FR24:FR33" si="80">+FQ24*0.9</f>
        <v>187.06723200000008</v>
      </c>
      <c r="FS24" s="49">
        <f t="shared" ref="FS24:FS33" si="81">+FR24*0.9</f>
        <v>168.36050880000008</v>
      </c>
      <c r="FT24" s="49">
        <f t="shared" ref="FT24:FT33" si="82">+FS24*0.9</f>
        <v>151.52445792000006</v>
      </c>
      <c r="FU24" s="49">
        <f t="shared" ref="FU24:FU33" si="83">+FT24*0.9</f>
        <v>136.37201212800005</v>
      </c>
      <c r="FV24" s="49">
        <f t="shared" ref="FV24:FV33" si="84">+FU24*0.9</f>
        <v>122.73481091520004</v>
      </c>
    </row>
    <row r="25" spans="1:178" x14ac:dyDescent="0.2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f t="shared" si="50"/>
        <v>144.6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602.6</v>
      </c>
      <c r="FM25" s="49">
        <f t="shared" ref="FM25:FQ25" si="85">+FL25*0.9</f>
        <v>542.34</v>
      </c>
      <c r="FN25" s="49">
        <f t="shared" si="85"/>
        <v>488.10600000000005</v>
      </c>
      <c r="FO25" s="49">
        <f t="shared" si="85"/>
        <v>439.29540000000003</v>
      </c>
      <c r="FP25" s="49">
        <f t="shared" si="85"/>
        <v>395.36586000000005</v>
      </c>
      <c r="FQ25" s="49">
        <f t="shared" si="85"/>
        <v>355.82927400000005</v>
      </c>
      <c r="FR25" s="49">
        <f t="shared" si="80"/>
        <v>320.24634660000004</v>
      </c>
      <c r="FS25" s="49">
        <f t="shared" si="81"/>
        <v>288.22171194000003</v>
      </c>
      <c r="FT25" s="49">
        <f t="shared" si="82"/>
        <v>259.39954074600001</v>
      </c>
      <c r="FU25" s="49">
        <f t="shared" si="83"/>
        <v>233.45958667140002</v>
      </c>
      <c r="FV25" s="49">
        <f t="shared" si="84"/>
        <v>210.11362800426002</v>
      </c>
    </row>
    <row r="26" spans="1:178" x14ac:dyDescent="0.2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f t="shared" si="50"/>
        <v>49.1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257.2</v>
      </c>
      <c r="FM26" s="49">
        <f t="shared" ref="FM26:FQ26" si="86">+FL26*0.9</f>
        <v>231.48</v>
      </c>
      <c r="FN26" s="49">
        <f t="shared" si="86"/>
        <v>208.33199999999999</v>
      </c>
      <c r="FO26" s="49">
        <f t="shared" si="86"/>
        <v>187.49879999999999</v>
      </c>
      <c r="FP26" s="49">
        <f t="shared" si="86"/>
        <v>168.74892</v>
      </c>
      <c r="FQ26" s="49">
        <f t="shared" si="86"/>
        <v>151.87402800000001</v>
      </c>
      <c r="FR26" s="49">
        <f t="shared" si="80"/>
        <v>136.68662520000001</v>
      </c>
      <c r="FS26" s="49">
        <f t="shared" si="81"/>
        <v>123.01796268000001</v>
      </c>
      <c r="FT26" s="49">
        <f t="shared" si="82"/>
        <v>110.71616641200001</v>
      </c>
      <c r="FU26" s="49">
        <f t="shared" si="83"/>
        <v>99.644549770800012</v>
      </c>
      <c r="FV26" s="49">
        <f t="shared" si="84"/>
        <v>89.680094793720016</v>
      </c>
    </row>
    <row r="27" spans="1:178" x14ac:dyDescent="0.2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f t="shared" si="50"/>
        <v>61.3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365.80000000000007</v>
      </c>
      <c r="FM27" s="49">
        <f t="shared" ref="FM27:FQ27" si="87">+FL27*0.9</f>
        <v>329.22000000000008</v>
      </c>
      <c r="FN27" s="49">
        <f t="shared" si="87"/>
        <v>296.29800000000006</v>
      </c>
      <c r="FO27" s="49">
        <f t="shared" si="87"/>
        <v>266.66820000000007</v>
      </c>
      <c r="FP27" s="49">
        <f t="shared" si="87"/>
        <v>240.00138000000007</v>
      </c>
      <c r="FQ27" s="49">
        <f t="shared" si="87"/>
        <v>216.00124200000008</v>
      </c>
      <c r="FR27" s="49">
        <f t="shared" si="80"/>
        <v>194.40111780000007</v>
      </c>
      <c r="FS27" s="49">
        <f t="shared" si="81"/>
        <v>174.96100602000007</v>
      </c>
      <c r="FT27" s="49">
        <f t="shared" si="82"/>
        <v>157.46490541800006</v>
      </c>
      <c r="FU27" s="49">
        <f t="shared" si="83"/>
        <v>141.71841487620006</v>
      </c>
      <c r="FV27" s="49">
        <f t="shared" si="84"/>
        <v>127.54657338858006</v>
      </c>
    </row>
    <row r="28" spans="1:178" x14ac:dyDescent="0.2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f t="shared" si="50"/>
        <v>22.3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197.60000000000002</v>
      </c>
      <c r="FM28" s="49">
        <f t="shared" ref="FM28:FQ28" si="88">+FL28*0.9</f>
        <v>177.84000000000003</v>
      </c>
      <c r="FN28" s="49">
        <f t="shared" si="88"/>
        <v>160.05600000000004</v>
      </c>
      <c r="FO28" s="49">
        <f t="shared" si="88"/>
        <v>144.05040000000005</v>
      </c>
      <c r="FP28" s="49">
        <f t="shared" si="88"/>
        <v>129.64536000000004</v>
      </c>
      <c r="FQ28" s="49">
        <f t="shared" si="88"/>
        <v>116.68082400000004</v>
      </c>
      <c r="FR28" s="49">
        <f t="shared" si="80"/>
        <v>105.01274160000004</v>
      </c>
      <c r="FS28" s="49">
        <f t="shared" si="81"/>
        <v>94.511467440000033</v>
      </c>
      <c r="FT28" s="49">
        <f t="shared" si="82"/>
        <v>85.060320696000034</v>
      </c>
      <c r="FU28" s="49">
        <f t="shared" si="83"/>
        <v>76.554288626400037</v>
      </c>
      <c r="FV28" s="49">
        <f t="shared" si="84"/>
        <v>68.898859763760029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>
        <f t="shared" si="77"/>
        <v>31.7</v>
      </c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31.7</v>
      </c>
      <c r="FM29" s="49">
        <f t="shared" ref="FM29:FQ29" si="89">+FL29*0.9</f>
        <v>28.53</v>
      </c>
      <c r="FN29" s="49">
        <f t="shared" si="89"/>
        <v>25.677000000000003</v>
      </c>
      <c r="FO29" s="49">
        <f t="shared" si="89"/>
        <v>23.109300000000005</v>
      </c>
      <c r="FP29" s="49">
        <f t="shared" si="89"/>
        <v>20.798370000000006</v>
      </c>
      <c r="FQ29" s="49">
        <f t="shared" si="89"/>
        <v>18.718533000000004</v>
      </c>
      <c r="FR29" s="49">
        <f t="shared" si="80"/>
        <v>16.846679700000003</v>
      </c>
      <c r="FS29" s="49">
        <f t="shared" si="81"/>
        <v>15.162011730000003</v>
      </c>
      <c r="FT29" s="49">
        <f t="shared" si="82"/>
        <v>13.645810557000003</v>
      </c>
      <c r="FU29" s="49">
        <f t="shared" si="83"/>
        <v>12.281229501300002</v>
      </c>
      <c r="FV29" s="49">
        <f t="shared" si="84"/>
        <v>11.053106551170002</v>
      </c>
    </row>
    <row r="30" spans="1:178" x14ac:dyDescent="0.2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f t="shared" si="50"/>
        <v>116.7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503.5</v>
      </c>
      <c r="FM30" s="49">
        <f t="shared" ref="FM30:FQ30" si="90">+FL30*0.9</f>
        <v>453.15000000000003</v>
      </c>
      <c r="FN30" s="49">
        <f t="shared" si="90"/>
        <v>407.83500000000004</v>
      </c>
      <c r="FO30" s="49">
        <f t="shared" si="90"/>
        <v>367.05150000000003</v>
      </c>
      <c r="FP30" s="49">
        <f t="shared" si="90"/>
        <v>330.34635000000003</v>
      </c>
      <c r="FQ30" s="49">
        <f t="shared" si="90"/>
        <v>297.31171500000005</v>
      </c>
      <c r="FR30" s="49">
        <f t="shared" si="80"/>
        <v>267.58054350000003</v>
      </c>
      <c r="FS30" s="49">
        <f t="shared" si="81"/>
        <v>240.82248915000002</v>
      </c>
      <c r="FT30" s="49">
        <f t="shared" si="82"/>
        <v>216.74024023500002</v>
      </c>
      <c r="FU30" s="49">
        <f t="shared" si="83"/>
        <v>195.06621621150001</v>
      </c>
      <c r="FV30" s="49">
        <f t="shared" si="84"/>
        <v>175.55959459035</v>
      </c>
    </row>
    <row r="31" spans="1:178" x14ac:dyDescent="0.2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44.7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178.8</v>
      </c>
      <c r="FM31" s="49">
        <f t="shared" ref="FM31:FQ31" si="91">+FL31*0.9</f>
        <v>160.92000000000002</v>
      </c>
      <c r="FN31" s="49">
        <f t="shared" si="91"/>
        <v>144.82800000000003</v>
      </c>
      <c r="FO31" s="49">
        <f t="shared" si="91"/>
        <v>130.34520000000003</v>
      </c>
      <c r="FP31" s="49">
        <f t="shared" si="91"/>
        <v>117.31068000000003</v>
      </c>
      <c r="FQ31" s="49">
        <f t="shared" si="91"/>
        <v>105.57961200000003</v>
      </c>
      <c r="FR31" s="49">
        <f t="shared" si="80"/>
        <v>95.021650800000032</v>
      </c>
      <c r="FS31" s="49">
        <f t="shared" si="81"/>
        <v>85.519485720000034</v>
      </c>
      <c r="FT31" s="49">
        <f t="shared" si="82"/>
        <v>76.967537148000034</v>
      </c>
      <c r="FU31" s="49">
        <f t="shared" si="83"/>
        <v>69.270783433200037</v>
      </c>
      <c r="FV31" s="49">
        <f t="shared" si="84"/>
        <v>62.343705089880032</v>
      </c>
    </row>
    <row r="32" spans="1:178" x14ac:dyDescent="0.2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91.7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366.8</v>
      </c>
      <c r="FM32" s="49">
        <f t="shared" ref="FM32:FQ32" si="92">+FL32*0.9</f>
        <v>330.12</v>
      </c>
      <c r="FN32" s="49">
        <f t="shared" si="92"/>
        <v>297.108</v>
      </c>
      <c r="FO32" s="49">
        <f t="shared" si="92"/>
        <v>267.3972</v>
      </c>
      <c r="FP32" s="49">
        <f t="shared" si="92"/>
        <v>240.65747999999999</v>
      </c>
      <c r="FQ32" s="49">
        <f t="shared" si="92"/>
        <v>216.59173200000001</v>
      </c>
      <c r="FR32" s="49">
        <f t="shared" si="80"/>
        <v>194.93255880000001</v>
      </c>
      <c r="FS32" s="49">
        <f t="shared" si="81"/>
        <v>175.43930292000002</v>
      </c>
      <c r="FT32" s="49">
        <f t="shared" si="82"/>
        <v>157.89537262800002</v>
      </c>
      <c r="FU32" s="49">
        <f t="shared" si="83"/>
        <v>142.10583536520002</v>
      </c>
      <c r="FV32" s="49">
        <f t="shared" si="84"/>
        <v>127.89525182868002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f t="shared" si="50"/>
        <v>100.5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478.20000000000005</v>
      </c>
      <c r="FM33" s="49">
        <f t="shared" ref="FM33:FQ33" si="93">+FL33*0.9</f>
        <v>430.38000000000005</v>
      </c>
      <c r="FN33" s="49">
        <f t="shared" si="93"/>
        <v>387.34200000000004</v>
      </c>
      <c r="FO33" s="49">
        <f t="shared" si="93"/>
        <v>348.60780000000005</v>
      </c>
      <c r="FP33" s="49">
        <f t="shared" si="93"/>
        <v>313.74702000000008</v>
      </c>
      <c r="FQ33" s="49">
        <f t="shared" si="93"/>
        <v>282.37231800000006</v>
      </c>
      <c r="FR33" s="49">
        <f t="shared" si="80"/>
        <v>254.13508620000007</v>
      </c>
      <c r="FS33" s="49">
        <f t="shared" si="81"/>
        <v>228.72157758000006</v>
      </c>
      <c r="FT33" s="49">
        <f t="shared" si="82"/>
        <v>205.84941982200004</v>
      </c>
      <c r="FU33" s="49">
        <f t="shared" si="83"/>
        <v>185.26447783980004</v>
      </c>
      <c r="FV33" s="49">
        <f t="shared" si="84"/>
        <v>166.73803005582005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f>+DR34+5</f>
        <v>124</v>
      </c>
      <c r="DT34" s="51">
        <f>+DS34+5</f>
        <v>129</v>
      </c>
      <c r="DU34" s="51">
        <f>+DT34+5</f>
        <v>134</v>
      </c>
      <c r="DV34" s="51">
        <f>+DU34+5</f>
        <v>139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526</v>
      </c>
      <c r="FM34" s="49">
        <f t="shared" ref="FM34:FP34" si="94">+FL34*1.3</f>
        <v>683.80000000000007</v>
      </c>
      <c r="FN34" s="49">
        <f t="shared" si="94"/>
        <v>888.94000000000017</v>
      </c>
      <c r="FO34" s="49">
        <f t="shared" si="94"/>
        <v>1155.6220000000003</v>
      </c>
      <c r="FP34" s="49">
        <f t="shared" si="94"/>
        <v>1502.3086000000005</v>
      </c>
      <c r="FQ34" s="49">
        <f>+FP34*0.1</f>
        <v>150.23086000000006</v>
      </c>
      <c r="FR34" s="49">
        <f t="shared" ref="FR34:FV34" si="95">+FQ34*0.1</f>
        <v>15.023086000000006</v>
      </c>
      <c r="FS34" s="49">
        <f t="shared" si="95"/>
        <v>1.5023086000000008</v>
      </c>
      <c r="FT34" s="49">
        <f t="shared" si="95"/>
        <v>0.15023086000000008</v>
      </c>
      <c r="FU34" s="49">
        <f t="shared" si="95"/>
        <v>1.5023086000000008E-2</v>
      </c>
      <c r="FV34" s="49">
        <f t="shared" si="95"/>
        <v>1.502308600000001E-3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f t="shared" ref="DS36:DV37" si="97">+DR36+25</f>
        <v>125</v>
      </c>
      <c r="DT36" s="51">
        <f t="shared" si="97"/>
        <v>150</v>
      </c>
      <c r="DU36" s="51">
        <f t="shared" si="97"/>
        <v>175</v>
      </c>
      <c r="DV36" s="51">
        <f t="shared" si="97"/>
        <v>200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650</v>
      </c>
      <c r="FM36" s="49">
        <f>+FL36*1.1</f>
        <v>715.00000000000011</v>
      </c>
      <c r="FN36" s="49">
        <f t="shared" ref="FN36:FV36" si="98">+FM36*1.1</f>
        <v>786.50000000000023</v>
      </c>
      <c r="FO36" s="49">
        <f t="shared" si="98"/>
        <v>865.15000000000032</v>
      </c>
      <c r="FP36" s="49">
        <f t="shared" si="98"/>
        <v>951.66500000000042</v>
      </c>
      <c r="FQ36" s="49">
        <f t="shared" si="98"/>
        <v>1046.8315000000005</v>
      </c>
      <c r="FR36" s="49">
        <f t="shared" si="98"/>
        <v>1151.5146500000005</v>
      </c>
      <c r="FS36" s="49">
        <f t="shared" si="98"/>
        <v>1266.6661150000007</v>
      </c>
      <c r="FT36" s="49">
        <f t="shared" si="98"/>
        <v>1393.3327265000009</v>
      </c>
      <c r="FU36" s="49">
        <f t="shared" si="98"/>
        <v>1532.6659991500012</v>
      </c>
      <c r="FV36" s="49">
        <f t="shared" si="98"/>
        <v>1685.9325990650013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f t="shared" si="97"/>
        <v>100</v>
      </c>
      <c r="DT37" s="51">
        <f t="shared" si="97"/>
        <v>125</v>
      </c>
      <c r="DU37" s="51">
        <f t="shared" si="97"/>
        <v>150</v>
      </c>
      <c r="DV37" s="51">
        <f t="shared" si="97"/>
        <v>175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550</v>
      </c>
      <c r="FM37" s="49">
        <f>+FL37*1.9</f>
        <v>1045</v>
      </c>
      <c r="FN37" s="49">
        <f>+FM37*1.5</f>
        <v>1567.5</v>
      </c>
      <c r="FO37" s="49">
        <f>+FN37*1.1</f>
        <v>1724.2500000000002</v>
      </c>
      <c r="FP37" s="49">
        <f t="shared" ref="FP37:FV37" si="100">+FO37*1.1</f>
        <v>1896.6750000000004</v>
      </c>
      <c r="FQ37" s="49">
        <f t="shared" si="100"/>
        <v>2086.3425000000007</v>
      </c>
      <c r="FR37" s="49">
        <f t="shared" si="100"/>
        <v>2294.9767500000007</v>
      </c>
      <c r="FS37" s="49">
        <f t="shared" si="100"/>
        <v>2524.4744250000008</v>
      </c>
      <c r="FT37" s="49">
        <f t="shared" si="100"/>
        <v>2776.9218675000011</v>
      </c>
      <c r="FU37" s="49">
        <f t="shared" si="100"/>
        <v>3054.6140542500016</v>
      </c>
      <c r="FV37" s="49">
        <f t="shared" si="100"/>
        <v>3360.0754596750021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f>+DR38+10</f>
        <v>101.1</v>
      </c>
      <c r="DT38" s="51">
        <f>+DS38+10</f>
        <v>111.1</v>
      </c>
      <c r="DU38" s="51">
        <f>+DT38+10</f>
        <v>121.1</v>
      </c>
      <c r="DV38" s="51">
        <f>+DU38+10</f>
        <v>131.1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464.4</v>
      </c>
      <c r="FM38" s="49">
        <f t="shared" ref="FM38:FU38" si="101">+FL38*1.1</f>
        <v>510.84000000000003</v>
      </c>
      <c r="FN38" s="49">
        <f t="shared" si="101"/>
        <v>561.92400000000009</v>
      </c>
      <c r="FO38" s="49">
        <f t="shared" si="101"/>
        <v>618.11640000000011</v>
      </c>
      <c r="FP38" s="49">
        <f t="shared" si="101"/>
        <v>679.92804000000012</v>
      </c>
      <c r="FQ38" s="49">
        <f t="shared" si="101"/>
        <v>747.92084400000022</v>
      </c>
      <c r="FR38" s="49">
        <f t="shared" si="101"/>
        <v>822.71292840000035</v>
      </c>
      <c r="FS38" s="49">
        <f t="shared" si="101"/>
        <v>904.98422124000047</v>
      </c>
      <c r="FT38" s="49">
        <f t="shared" si="101"/>
        <v>995.48264336400064</v>
      </c>
      <c r="FU38" s="49">
        <f t="shared" si="101"/>
        <v>1095.0309077004008</v>
      </c>
      <c r="FV38" s="49">
        <f>+FU38*0.1</f>
        <v>109.50309077004009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f>+DR39</f>
        <v>29.2</v>
      </c>
      <c r="DT39" s="51">
        <f>+DS39</f>
        <v>29.2</v>
      </c>
      <c r="DU39" s="51">
        <f>+DT39</f>
        <v>29.2</v>
      </c>
      <c r="DV39" s="51">
        <f>+DU39</f>
        <v>29.2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116.8</v>
      </c>
      <c r="FM39" s="49">
        <f>+FL39*1.1</f>
        <v>128.48000000000002</v>
      </c>
      <c r="FN39" s="49">
        <f t="shared" ref="FN39:FV39" si="102">+FM39*1.1</f>
        <v>141.32800000000003</v>
      </c>
      <c r="FO39" s="49">
        <f t="shared" si="102"/>
        <v>155.46080000000003</v>
      </c>
      <c r="FP39" s="49">
        <f t="shared" si="102"/>
        <v>171.00688000000005</v>
      </c>
      <c r="FQ39" s="49">
        <f t="shared" si="102"/>
        <v>188.10756800000007</v>
      </c>
      <c r="FR39" s="49">
        <f t="shared" si="102"/>
        <v>206.91832480000011</v>
      </c>
      <c r="FS39" s="49">
        <f t="shared" si="102"/>
        <v>227.61015728000012</v>
      </c>
      <c r="FT39" s="49">
        <f t="shared" si="102"/>
        <v>250.37117300800017</v>
      </c>
      <c r="FU39" s="49">
        <f t="shared" si="102"/>
        <v>275.40829030880019</v>
      </c>
      <c r="FV39" s="49">
        <f t="shared" si="102"/>
        <v>302.94911933968024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f>+DR40+5</f>
        <v>24.9</v>
      </c>
      <c r="DT40" s="51">
        <f>+DS40+5</f>
        <v>29.9</v>
      </c>
      <c r="DU40" s="51">
        <f>+DT40+5</f>
        <v>34.9</v>
      </c>
      <c r="DV40" s="51">
        <f>+DU40+5</f>
        <v>39.9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129.6</v>
      </c>
      <c r="FM40" s="49">
        <f t="shared" ref="FM40:FV40" si="103">+FL40*1.1</f>
        <v>142.56</v>
      </c>
      <c r="FN40" s="49">
        <f t="shared" si="103"/>
        <v>156.816</v>
      </c>
      <c r="FO40" s="49">
        <f t="shared" si="103"/>
        <v>172.49760000000001</v>
      </c>
      <c r="FP40" s="49">
        <f t="shared" si="103"/>
        <v>189.74736000000001</v>
      </c>
      <c r="FQ40" s="49">
        <f t="shared" si="103"/>
        <v>208.72209600000002</v>
      </c>
      <c r="FR40" s="49">
        <f t="shared" si="103"/>
        <v>229.59430560000004</v>
      </c>
      <c r="FS40" s="49">
        <f t="shared" si="103"/>
        <v>252.55373616000006</v>
      </c>
      <c r="FT40" s="49">
        <f t="shared" si="103"/>
        <v>277.80910977600007</v>
      </c>
      <c r="FU40" s="49">
        <f t="shared" si="103"/>
        <v>305.59002075360013</v>
      </c>
      <c r="FV40" s="49">
        <f t="shared" si="103"/>
        <v>336.14902282896014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f>+DR43</f>
        <v>6.9</v>
      </c>
      <c r="DT43" s="52">
        <f>+DS43</f>
        <v>6.9</v>
      </c>
      <c r="DU43" s="52">
        <f>+DT43</f>
        <v>6.9</v>
      </c>
      <c r="DV43" s="52">
        <f>+DU43</f>
        <v>6.9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27.6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f>+DR45</f>
        <v>22.5</v>
      </c>
      <c r="DT45" s="51">
        <f>+DS45</f>
        <v>22.5</v>
      </c>
      <c r="DU45" s="51">
        <f>+DT45</f>
        <v>22.5</v>
      </c>
      <c r="DV45" s="51">
        <f>+DU45</f>
        <v>22.5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90</v>
      </c>
    </row>
    <row r="46" spans="1:178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13275.610000000002</v>
      </c>
      <c r="DS71" s="56">
        <f>SUM(DS5:DS41)</f>
        <v>12933.420000000002</v>
      </c>
      <c r="DT71" s="56">
        <f t="shared" ref="DT71:DV71" si="117">SUM(DT5:DT41)</f>
        <v>14319.730000000001</v>
      </c>
      <c r="DU71" s="56">
        <f t="shared" si="117"/>
        <v>15264.240000000005</v>
      </c>
      <c r="DV71" s="56">
        <f t="shared" si="117"/>
        <v>16748.601000000002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8">SUM(EO11:EO70)</f>
        <v>11156.2</v>
      </c>
      <c r="EP71" s="56">
        <f t="shared" si="118"/>
        <v>12585</v>
      </c>
      <c r="EQ71" s="56">
        <f t="shared" si="118"/>
        <v>13859</v>
      </c>
      <c r="ER71" s="56">
        <f t="shared" si="118"/>
        <v>14650</v>
      </c>
      <c r="ES71" s="56">
        <f t="shared" si="118"/>
        <v>15783.499999999998</v>
      </c>
      <c r="ET71" s="56">
        <f t="shared" si="118"/>
        <v>18565.199999999997</v>
      </c>
      <c r="EU71" s="56">
        <f t="shared" si="118"/>
        <v>19604.942499999997</v>
      </c>
      <c r="EV71" s="56">
        <f t="shared" si="118"/>
        <v>20974.425124999998</v>
      </c>
      <c r="EW71" s="56">
        <f t="shared" si="118"/>
        <v>21893.8</v>
      </c>
      <c r="EX71" s="56">
        <f t="shared" si="118"/>
        <v>23877.3</v>
      </c>
      <c r="EY71" s="56">
        <f t="shared" si="118"/>
        <v>22001.5</v>
      </c>
      <c r="EZ71" s="56">
        <f t="shared" si="118"/>
        <v>23113.100000000002</v>
      </c>
      <c r="FA71" s="56">
        <f t="shared" ref="FA71:FV71" si="119">SUM(FA5:FA70)</f>
        <v>19615.7</v>
      </c>
      <c r="FB71" s="56">
        <f t="shared" si="119"/>
        <v>20030.3</v>
      </c>
      <c r="FC71" s="56">
        <f t="shared" si="119"/>
        <v>21623.4</v>
      </c>
      <c r="FD71" s="56">
        <f t="shared" si="119"/>
        <v>19974.200000000004</v>
      </c>
      <c r="FE71" s="56">
        <f t="shared" si="119"/>
        <v>21493.1</v>
      </c>
      <c r="FF71" s="56">
        <f t="shared" si="119"/>
        <v>22319.3</v>
      </c>
      <c r="FG71" s="56">
        <f t="shared" si="119"/>
        <v>24539.899999999998</v>
      </c>
      <c r="FH71" s="56">
        <f t="shared" si="119"/>
        <v>28318.499999999996</v>
      </c>
      <c r="FI71" s="56">
        <f t="shared" si="119"/>
        <v>28541.400000000005</v>
      </c>
      <c r="FJ71" s="56">
        <f t="shared" si="119"/>
        <v>32110.2</v>
      </c>
      <c r="FK71" s="56">
        <f>SUM(FK5:FK70)</f>
        <v>44673.30999999999</v>
      </c>
      <c r="FL71" s="56">
        <f>SUM(FL5:FL70)</f>
        <v>59383.591</v>
      </c>
      <c r="FM71" s="56">
        <f t="shared" si="119"/>
        <v>72986.968109999987</v>
      </c>
      <c r="FN71" s="56">
        <f t="shared" si="119"/>
        <v>91748.872031099978</v>
      </c>
      <c r="FO71" s="56">
        <f t="shared" si="119"/>
        <v>109507.881620411</v>
      </c>
      <c r="FP71" s="56">
        <f t="shared" si="119"/>
        <v>122465.69313226508</v>
      </c>
      <c r="FQ71" s="56">
        <f t="shared" si="119"/>
        <v>122627.98827953385</v>
      </c>
      <c r="FR71" s="56">
        <f t="shared" si="119"/>
        <v>123680.8002124487</v>
      </c>
      <c r="FS71" s="56">
        <f t="shared" si="119"/>
        <v>126812.03261710452</v>
      </c>
      <c r="FT71" s="56">
        <f t="shared" si="119"/>
        <v>131012.52084577925</v>
      </c>
      <c r="FU71" s="56">
        <f t="shared" si="119"/>
        <v>136163.06556476903</v>
      </c>
      <c r="FV71" s="56">
        <f t="shared" si="119"/>
        <v>133348.11147993585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20">+DR71-DR73</f>
        <v>2522.3658999999989</v>
      </c>
      <c r="DS72" s="51"/>
      <c r="DT72" s="51"/>
      <c r="DU72" s="51"/>
      <c r="DV72" s="51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1">EZ71-EZ73</f>
        <v>23113.100000000002</v>
      </c>
      <c r="FA72" s="51">
        <f t="shared" si="121"/>
        <v>19615.7</v>
      </c>
      <c r="FB72" s="51"/>
      <c r="FC72" s="51"/>
      <c r="FD72" s="51">
        <v>4447.7</v>
      </c>
      <c r="FE72" s="51">
        <v>4681.7</v>
      </c>
      <c r="FF72" s="49">
        <f t="shared" ref="FF72" si="122">SUM(CU72:CX72)</f>
        <v>4431.6000000000004</v>
      </c>
      <c r="FG72" s="49">
        <f t="shared" ref="FG72" si="123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8119.2658999999985</v>
      </c>
      <c r="FL72" s="49">
        <f t="shared" ref="FL72:FQ72" si="124">FL71-FL73</f>
        <v>12470.554109999997</v>
      </c>
      <c r="FM72" s="49">
        <f t="shared" si="124"/>
        <v>15327.263303099993</v>
      </c>
      <c r="FN72" s="49">
        <f t="shared" si="124"/>
        <v>19267.26312653099</v>
      </c>
      <c r="FO72" s="49">
        <f t="shared" si="124"/>
        <v>22996.655140286312</v>
      </c>
      <c r="FP72" s="49">
        <f t="shared" si="124"/>
        <v>25717.795557775666</v>
      </c>
      <c r="FQ72" s="49">
        <f t="shared" si="124"/>
        <v>18394.198241930077</v>
      </c>
      <c r="FR72" s="49">
        <f t="shared" ref="FR72:FU72" si="125">FR71-FR73</f>
        <v>18552.120031867307</v>
      </c>
      <c r="FS72" s="49">
        <f t="shared" si="125"/>
        <v>19021.804892565677</v>
      </c>
      <c r="FT72" s="49">
        <f t="shared" si="125"/>
        <v>19651.878126866883</v>
      </c>
      <c r="FU72" s="49">
        <f t="shared" si="125"/>
        <v>20424.459834715351</v>
      </c>
      <c r="FV72" s="49">
        <f>FV71-FV73</f>
        <v>20002.216721990379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6">AP71-AP72</f>
        <v>2455.1000000000004</v>
      </c>
      <c r="AQ73" s="51">
        <f t="shared" si="126"/>
        <v>2350.4366336633661</v>
      </c>
      <c r="AR73" s="51">
        <f t="shared" si="126"/>
        <v>2459.3999999999996</v>
      </c>
      <c r="AS73" s="51">
        <f t="shared" si="126"/>
        <v>2498.5333333333338</v>
      </c>
      <c r="AT73" s="51">
        <f t="shared" si="126"/>
        <v>2752.2000000000007</v>
      </c>
      <c r="AU73" s="51">
        <f t="shared" si="126"/>
        <v>2631.3</v>
      </c>
      <c r="AV73" s="51">
        <f t="shared" si="126"/>
        <v>2787.1</v>
      </c>
      <c r="AW73" s="51">
        <f t="shared" si="126"/>
        <v>3033.6000000000004</v>
      </c>
      <c r="AX73" s="51">
        <f t="shared" si="126"/>
        <v>4613.9000000000005</v>
      </c>
      <c r="AY73" s="51">
        <f t="shared" ref="AY73:BG73" si="127">AY71-AY72</f>
        <v>3386.4000000000005</v>
      </c>
      <c r="AZ73" s="51">
        <f t="shared" si="127"/>
        <v>3194.9</v>
      </c>
      <c r="BA73" s="51">
        <f t="shared" si="127"/>
        <v>4844.6999999999989</v>
      </c>
      <c r="BB73" s="51">
        <f t="shared" si="127"/>
        <v>5392.9000000000005</v>
      </c>
      <c r="BC73" s="51">
        <f t="shared" si="127"/>
        <v>5130.5000000000009</v>
      </c>
      <c r="BD73" s="51">
        <f t="shared" si="127"/>
        <v>5502.5999999999985</v>
      </c>
      <c r="BE73" s="51">
        <f t="shared" si="127"/>
        <v>5641.7000000000007</v>
      </c>
      <c r="BF73" s="51">
        <f t="shared" si="127"/>
        <v>4310.8999999999996</v>
      </c>
      <c r="BG73" s="51">
        <f t="shared" si="127"/>
        <v>4075.4</v>
      </c>
      <c r="BH73" s="51">
        <f t="shared" ref="BH73:BM73" si="128">BH71-BH72</f>
        <v>4166.1000000000004</v>
      </c>
      <c r="BI73" s="51">
        <f t="shared" si="128"/>
        <v>4510.1000000000004</v>
      </c>
      <c r="BJ73" s="51">
        <f t="shared" si="128"/>
        <v>4502.7</v>
      </c>
      <c r="BK73" s="51">
        <f t="shared" si="128"/>
        <v>4363</v>
      </c>
      <c r="BL73" s="51">
        <f t="shared" si="128"/>
        <v>4724.8</v>
      </c>
      <c r="BM73" s="51">
        <f t="shared" si="128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9">+BW71-BW72</f>
        <v>4443.7</v>
      </c>
      <c r="BX73" s="51">
        <f t="shared" si="129"/>
        <v>4764.5</v>
      </c>
      <c r="BY73" s="51">
        <f t="shared" si="129"/>
        <v>4574.5</v>
      </c>
      <c r="BZ73" s="51">
        <f t="shared" si="129"/>
        <v>4422.3</v>
      </c>
      <c r="CA73" s="51">
        <f t="shared" ref="CA73" si="130">CA71-CA72</f>
        <v>3460.4000000000005</v>
      </c>
      <c r="CB73" s="51">
        <f t="shared" ref="CB73:CC73" si="131">CB71-CB72</f>
        <v>3745.9000000000005</v>
      </c>
      <c r="CC73" s="51">
        <f t="shared" si="131"/>
        <v>3608.6000000000004</v>
      </c>
      <c r="CD73" s="51">
        <f t="shared" ref="CD73" si="132">CD71-CD72</f>
        <v>3868.2000000000003</v>
      </c>
      <c r="CE73" s="51">
        <f t="shared" ref="CE73:CF73" si="133">CE71-CE72</f>
        <v>3452</v>
      </c>
      <c r="CF73" s="51">
        <f t="shared" si="133"/>
        <v>3944.7999999999997</v>
      </c>
      <c r="CG73" s="51">
        <f t="shared" ref="CG73:CI73" si="134">CG71-CG72</f>
        <v>3722.7999999999997</v>
      </c>
      <c r="CH73" s="51">
        <f t="shared" si="134"/>
        <v>3986.4000000000005</v>
      </c>
      <c r="CI73" s="51">
        <f t="shared" si="134"/>
        <v>3542.1000000000004</v>
      </c>
      <c r="CJ73" s="51">
        <f t="shared" ref="CJ73:CK73" si="135">CJ71-CJ72</f>
        <v>4106.3999999999996</v>
      </c>
      <c r="CK73" s="51">
        <f t="shared" si="135"/>
        <v>3790.7999999999997</v>
      </c>
      <c r="CL73" s="51">
        <f t="shared" ref="CL73:CM73" si="136">CL71-CL72</f>
        <v>4294.5</v>
      </c>
      <c r="CM73" s="51">
        <f t="shared" si="136"/>
        <v>3880.4</v>
      </c>
      <c r="CN73" s="51">
        <f t="shared" ref="CN73:CP73" si="137">CN71-CN72</f>
        <v>4252.6000000000004</v>
      </c>
      <c r="CO73" s="51">
        <f t="shared" si="137"/>
        <v>4071.7</v>
      </c>
      <c r="CP73" s="51">
        <f t="shared" si="137"/>
        <v>4515.7999999999993</v>
      </c>
      <c r="CQ73" s="51">
        <f t="shared" ref="CQ73:CR73" si="138">CQ71-CQ72</f>
        <v>3392.5</v>
      </c>
      <c r="CR73" s="51">
        <f t="shared" si="138"/>
        <v>4652.5</v>
      </c>
      <c r="CS73" s="51">
        <f t="shared" ref="CS73:CT73" si="139">CS71-CS72</f>
        <v>4499.5999999999995</v>
      </c>
      <c r="CT73" s="51">
        <f t="shared" si="139"/>
        <v>4844.9000000000005</v>
      </c>
      <c r="CU73" s="51">
        <f t="shared" ref="CU73:DG73" si="140">CU71-CU72</f>
        <v>4081.5999999999976</v>
      </c>
      <c r="CV73" s="51">
        <f t="shared" si="140"/>
        <v>4563.5000000000009</v>
      </c>
      <c r="CW73" s="51">
        <f t="shared" si="140"/>
        <v>4358.2000000000007</v>
      </c>
      <c r="CX73" s="51">
        <f t="shared" si="140"/>
        <v>4884.3999999999996</v>
      </c>
      <c r="CY73" s="51">
        <f t="shared" si="140"/>
        <v>4703.2999999999975</v>
      </c>
      <c r="CZ73" s="51">
        <f t="shared" si="140"/>
        <v>4380.1999999999989</v>
      </c>
      <c r="DA73" s="51">
        <f t="shared" si="140"/>
        <v>4540.6999999999989</v>
      </c>
      <c r="DB73" s="51">
        <f t="shared" si="140"/>
        <v>5720.2999999999993</v>
      </c>
      <c r="DC73" s="51">
        <f t="shared" si="140"/>
        <v>5134.2000000000007</v>
      </c>
      <c r="DD73" s="51">
        <f t="shared" si="140"/>
        <v>5341.9999999999973</v>
      </c>
      <c r="DE73" s="51">
        <f t="shared" si="140"/>
        <v>5351.199999999998</v>
      </c>
      <c r="DF73" s="51">
        <f t="shared" si="140"/>
        <v>5949.7</v>
      </c>
      <c r="DG73" s="51">
        <f t="shared" si="140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1">+DL71-DL72</f>
        <v>6052.1999999999989</v>
      </c>
      <c r="DM73" s="51">
        <f t="shared" si="141"/>
        <v>6343.699999999998</v>
      </c>
      <c r="DN73" s="51">
        <f t="shared" si="141"/>
        <v>7807.3000000000011</v>
      </c>
      <c r="DO73" s="51">
        <f t="shared" si="141"/>
        <v>7233.9</v>
      </c>
      <c r="DP73" s="51">
        <f t="shared" si="141"/>
        <v>9271.5999999999985</v>
      </c>
      <c r="DQ73" s="51">
        <f t="shared" si="141"/>
        <v>9407.8000000000047</v>
      </c>
      <c r="DR73" s="51">
        <f t="shared" ref="DR73" si="142">+DR71*0.81</f>
        <v>10753.244100000004</v>
      </c>
      <c r="DS73" s="51">
        <f>+DS71*0.81</f>
        <v>10476.070200000002</v>
      </c>
      <c r="DT73" s="51">
        <f>+DT71*0.81</f>
        <v>11598.981300000001</v>
      </c>
      <c r="DU73" s="51">
        <f>+DU71*0.81</f>
        <v>12364.034400000006</v>
      </c>
      <c r="DV73" s="51">
        <f>+DV71*0.81</f>
        <v>13566.366810000003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3">+EL71-EL72</f>
        <v>7904.9</v>
      </c>
      <c r="EM73" s="49">
        <f t="shared" si="143"/>
        <v>8806.5</v>
      </c>
      <c r="EN73" s="49">
        <f t="shared" si="143"/>
        <v>9469</v>
      </c>
      <c r="EO73" s="51">
        <f t="shared" ref="EO73:ES73" si="144">EO71-EO72</f>
        <v>8979.2000000000007</v>
      </c>
      <c r="EP73" s="51">
        <f t="shared" si="144"/>
        <v>9910</v>
      </c>
      <c r="EQ73" s="51">
        <f t="shared" si="144"/>
        <v>10635</v>
      </c>
      <c r="ER73" s="51">
        <f t="shared" si="144"/>
        <v>11176</v>
      </c>
      <c r="ES73" s="51">
        <f t="shared" si="144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5">EZ71*EZ94</f>
        <v>0</v>
      </c>
      <c r="FA73" s="51">
        <f t="shared" si="145"/>
        <v>0</v>
      </c>
      <c r="FB73" s="51"/>
      <c r="FC73" s="51"/>
      <c r="FD73" s="51">
        <f t="shared" ref="FD73:FE73" si="146">+FD71-FD72</f>
        <v>15526.500000000004</v>
      </c>
      <c r="FE73" s="51">
        <f t="shared" si="146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36554.044099999992</v>
      </c>
      <c r="FL73" s="51">
        <f t="shared" ref="FL73:FO73" si="147">FL71*0.79</f>
        <v>46913.036890000003</v>
      </c>
      <c r="FM73" s="51">
        <f t="shared" si="147"/>
        <v>57659.704806899994</v>
      </c>
      <c r="FN73" s="51">
        <f t="shared" si="147"/>
        <v>72481.608904568988</v>
      </c>
      <c r="FO73" s="51">
        <f t="shared" si="147"/>
        <v>86511.226480124693</v>
      </c>
      <c r="FP73" s="51">
        <f>FP71*0.79</f>
        <v>96747.897574489412</v>
      </c>
      <c r="FQ73" s="51">
        <f>FQ71*0.85</f>
        <v>104233.79003760377</v>
      </c>
      <c r="FR73" s="51">
        <f t="shared" ref="FR73:FU73" si="148">FR71*0.85</f>
        <v>105128.68018058139</v>
      </c>
      <c r="FS73" s="51">
        <f t="shared" si="148"/>
        <v>107790.22772453884</v>
      </c>
      <c r="FT73" s="51">
        <f t="shared" si="148"/>
        <v>111360.64271891236</v>
      </c>
      <c r="FU73" s="51">
        <f t="shared" si="148"/>
        <v>115738.60573005368</v>
      </c>
      <c r="FV73" s="51">
        <f>FV71*0.85</f>
        <v>113345.89475794547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9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50">+DN74*1.1</f>
        <v>2117.06</v>
      </c>
      <c r="DS74" s="51"/>
      <c r="DT74" s="51"/>
      <c r="DU74" s="51"/>
      <c r="DV74" s="51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14845.89775</v>
      </c>
      <c r="FM74" s="49">
        <f t="shared" si="155"/>
        <v>18246.742027499997</v>
      </c>
      <c r="FN74" s="49">
        <f t="shared" si="155"/>
        <v>22937.218007774994</v>
      </c>
      <c r="FO74" s="49">
        <f t="shared" si="155"/>
        <v>27376.970405102751</v>
      </c>
      <c r="FP74" s="49">
        <f t="shared" si="155"/>
        <v>30616.42328306627</v>
      </c>
      <c r="FQ74" s="49">
        <f>+FQ71*0.25</f>
        <v>30656.997069883462</v>
      </c>
      <c r="FR74" s="49">
        <f t="shared" ref="FR74:FU74" si="156">+FR71*0.25</f>
        <v>30920.200053112174</v>
      </c>
      <c r="FS74" s="49">
        <f t="shared" si="156"/>
        <v>31703.008154276129</v>
      </c>
      <c r="FT74" s="49">
        <f>+FT71*0.25</f>
        <v>32753.130211444812</v>
      </c>
      <c r="FU74" s="49">
        <f t="shared" si="156"/>
        <v>34040.766391192257</v>
      </c>
      <c r="FV74" s="49">
        <f>+FV71*0.25</f>
        <v>33337.027869983962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9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50"/>
        <v>2818.9700000000003</v>
      </c>
      <c r="DS75" s="51"/>
      <c r="DT75" s="51"/>
      <c r="DU75" s="51"/>
      <c r="DV75" s="51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0</v>
      </c>
      <c r="DT76" s="51">
        <f t="shared" si="174"/>
        <v>0</v>
      </c>
      <c r="DU76" s="51">
        <f t="shared" si="174"/>
        <v>0</v>
      </c>
      <c r="DV76" s="51">
        <f t="shared" si="174"/>
        <v>0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24944.352450000002</v>
      </c>
      <c r="FM76" s="51">
        <f t="shared" ref="FM76" si="181">FM75+FM74</f>
        <v>18246.742027499997</v>
      </c>
      <c r="FN76" s="51">
        <f t="shared" ref="FN76" si="182">FN75+FN74</f>
        <v>22937.218007774994</v>
      </c>
      <c r="FO76" s="51">
        <f t="shared" ref="FO76" si="183">FO75+FO74</f>
        <v>27376.970405102751</v>
      </c>
      <c r="FP76" s="51">
        <f>FP75+FP74</f>
        <v>30616.42328306627</v>
      </c>
      <c r="FQ76" s="51">
        <f>FQ75+FQ74</f>
        <v>30656.997069883462</v>
      </c>
      <c r="FR76" s="51">
        <f t="shared" ref="FR76:FU76" si="184">FR75+FR74</f>
        <v>30920.200053112174</v>
      </c>
      <c r="FS76" s="51">
        <f t="shared" si="184"/>
        <v>31703.008154276129</v>
      </c>
      <c r="FT76" s="51">
        <f t="shared" si="184"/>
        <v>32753.130211444812</v>
      </c>
      <c r="FU76" s="51">
        <f t="shared" si="184"/>
        <v>34040.766391192257</v>
      </c>
      <c r="FV76" s="51">
        <f>FV75+FV74</f>
        <v>33337.027869983962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5817.2141000000029</v>
      </c>
      <c r="DS77" s="51">
        <f t="shared" ref="DS77:DV77" si="204">DS73-DS76</f>
        <v>10476.070200000002</v>
      </c>
      <c r="DT77" s="51">
        <f t="shared" si="204"/>
        <v>11598.981300000001</v>
      </c>
      <c r="DU77" s="51">
        <f t="shared" si="204"/>
        <v>12364.034400000006</v>
      </c>
      <c r="DV77" s="51">
        <f t="shared" si="204"/>
        <v>13566.366810000003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17634.914099999991</v>
      </c>
      <c r="FL77" s="51">
        <f t="shared" ref="FL77" si="210">+FL73-FL76</f>
        <v>21968.684440000001</v>
      </c>
      <c r="FM77" s="51">
        <f t="shared" ref="FM77" si="211">+FM73-FM76</f>
        <v>39412.962779399997</v>
      </c>
      <c r="FN77" s="51">
        <f t="shared" ref="FN77" si="212">+FN73-FN76</f>
        <v>49544.390896793993</v>
      </c>
      <c r="FO77" s="51">
        <f t="shared" ref="FO77" si="213">+FO73-FO76</f>
        <v>59134.256075021942</v>
      </c>
      <c r="FP77" s="51">
        <f>+FP73-FP76</f>
        <v>66131.474291423146</v>
      </c>
      <c r="FQ77" s="51">
        <f>+FQ73-FQ76</f>
        <v>73576.792967720306</v>
      </c>
      <c r="FR77" s="51">
        <f t="shared" ref="FR77:FU77" si="214">+FR73-FR76</f>
        <v>74208.480127469214</v>
      </c>
      <c r="FS77" s="51">
        <f t="shared" si="214"/>
        <v>76087.219570262707</v>
      </c>
      <c r="FT77" s="51">
        <f t="shared" si="214"/>
        <v>78607.51250746756</v>
      </c>
      <c r="FU77" s="51">
        <f t="shared" si="214"/>
        <v>81697.83933886142</v>
      </c>
      <c r="FV77" s="51">
        <f>+FV73-FV76</f>
        <v>80008.866887961514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-89.327477480000198</v>
      </c>
      <c r="FM78" s="49">
        <f t="shared" si="218"/>
        <v>260.74223392031979</v>
      </c>
      <c r="FN78" s="49">
        <f t="shared" si="218"/>
        <v>895.52151413344484</v>
      </c>
      <c r="FO78" s="49">
        <f t="shared" si="218"/>
        <v>1702.5601127082841</v>
      </c>
      <c r="FP78" s="49">
        <f t="shared" si="218"/>
        <v>2675.9491717119677</v>
      </c>
      <c r="FQ78" s="49">
        <f t="shared" si="218"/>
        <v>3776.8679471221299</v>
      </c>
      <c r="FR78" s="49">
        <f t="shared" ref="FR78:FU78" si="219">+FQ99*$FY$97</f>
        <v>5014.5265217596088</v>
      </c>
      <c r="FS78" s="49">
        <f t="shared" si="219"/>
        <v>6282.0946281472698</v>
      </c>
      <c r="FT78" s="49">
        <f t="shared" si="219"/>
        <v>7600.0036553218297</v>
      </c>
      <c r="FU78" s="49">
        <f t="shared" si="219"/>
        <v>8979.3239139264606</v>
      </c>
      <c r="FV78" s="49">
        <f>+FU99*$FY$97</f>
        <v>10430.158525971066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5817.2141000000029</v>
      </c>
      <c r="DS79" s="51">
        <f t="shared" si="234"/>
        <v>10476.070200000002</v>
      </c>
      <c r="DT79" s="51">
        <f t="shared" si="234"/>
        <v>11598.981300000001</v>
      </c>
      <c r="DU79" s="51">
        <f t="shared" si="234"/>
        <v>12364.034400000006</v>
      </c>
      <c r="DV79" s="51">
        <f t="shared" si="234"/>
        <v>13566.366810000003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17184.914099999991</v>
      </c>
      <c r="FL79" s="51">
        <f t="shared" si="239"/>
        <v>21879.35696252</v>
      </c>
      <c r="FM79" s="51">
        <f t="shared" si="239"/>
        <v>39673.705013320316</v>
      </c>
      <c r="FN79" s="51">
        <f t="shared" si="239"/>
        <v>50439.912410927442</v>
      </c>
      <c r="FO79" s="51">
        <f t="shared" si="239"/>
        <v>60836.816187730226</v>
      </c>
      <c r="FP79" s="51">
        <f t="shared" si="239"/>
        <v>68807.423463135114</v>
      </c>
      <c r="FQ79" s="51">
        <f>FQ77+FQ78</f>
        <v>77353.660914842432</v>
      </c>
      <c r="FR79" s="51">
        <f t="shared" ref="FR79:FU79" si="240">FR77+FR78</f>
        <v>79223.006649228817</v>
      </c>
      <c r="FS79" s="51">
        <f t="shared" si="240"/>
        <v>82369.314198409978</v>
      </c>
      <c r="FT79" s="51">
        <f t="shared" si="240"/>
        <v>86207.516162789383</v>
      </c>
      <c r="FU79" s="51">
        <f t="shared" si="240"/>
        <v>90677.163252787883</v>
      </c>
      <c r="FV79" s="51">
        <f>FV77+FV78</f>
        <v>90439.025413932584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872.58211500000039</v>
      </c>
      <c r="DS80" s="51"/>
      <c r="DT80" s="51"/>
      <c r="DU80" s="51"/>
      <c r="DV80" s="51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2405.8879739999988</v>
      </c>
      <c r="FL80" s="51">
        <f t="shared" ref="FL80:FP80" si="245">FL79*0.2</f>
        <v>4375.8713925040001</v>
      </c>
      <c r="FM80" s="51">
        <f t="shared" si="245"/>
        <v>7934.7410026640637</v>
      </c>
      <c r="FN80" s="51">
        <f t="shared" si="245"/>
        <v>10087.982482185489</v>
      </c>
      <c r="FO80" s="51">
        <f t="shared" si="245"/>
        <v>12167.363237546046</v>
      </c>
      <c r="FP80" s="51">
        <f t="shared" si="245"/>
        <v>13761.484692627024</v>
      </c>
      <c r="FQ80" s="51">
        <f>FQ79*0.2</f>
        <v>15470.732182968488</v>
      </c>
      <c r="FR80" s="51">
        <f t="shared" ref="FR80:FT80" si="246">FR79*0.2</f>
        <v>15844.601329845764</v>
      </c>
      <c r="FS80" s="51">
        <f t="shared" si="246"/>
        <v>16473.862839681995</v>
      </c>
      <c r="FT80" s="51">
        <f t="shared" si="246"/>
        <v>17241.503232557876</v>
      </c>
      <c r="FU80" s="51">
        <f>FU79*0.2</f>
        <v>18135.432650557577</v>
      </c>
      <c r="FV80" s="51">
        <f>FV79*0.2</f>
        <v>18087.805082786519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4944.6319850000027</v>
      </c>
      <c r="DS81" s="51">
        <f t="shared" ref="DS81:DV81" si="265">+DS79-DS80</f>
        <v>10476.070200000002</v>
      </c>
      <c r="DT81" s="51">
        <f t="shared" si="265"/>
        <v>11598.981300000001</v>
      </c>
      <c r="DU81" s="51">
        <f t="shared" si="265"/>
        <v>12364.034400000006</v>
      </c>
      <c r="DV81" s="51">
        <f t="shared" si="265"/>
        <v>13566.366810000003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14779.026125999992</v>
      </c>
      <c r="FL81" s="51">
        <f t="shared" ref="FL81:FO81" si="270">+FL79-FL80</f>
        <v>17503.485570016001</v>
      </c>
      <c r="FM81" s="51">
        <f t="shared" si="270"/>
        <v>31738.964010656251</v>
      </c>
      <c r="FN81" s="51">
        <f t="shared" si="270"/>
        <v>40351.929928741956</v>
      </c>
      <c r="FO81" s="51">
        <f t="shared" si="270"/>
        <v>48669.452950184183</v>
      </c>
      <c r="FP81" s="51">
        <f>+FP79-FP80</f>
        <v>55045.938770508088</v>
      </c>
      <c r="FQ81" s="51">
        <f>+FQ79-FQ80</f>
        <v>61882.928731873944</v>
      </c>
      <c r="FR81" s="51">
        <f t="shared" ref="FR81:FT81" si="271">+FR79-FR80</f>
        <v>63378.405319383055</v>
      </c>
      <c r="FS81" s="51">
        <f t="shared" si="271"/>
        <v>65895.45135872798</v>
      </c>
      <c r="FT81" s="51">
        <f t="shared" si="271"/>
        <v>68966.012930231504</v>
      </c>
      <c r="FU81" s="51">
        <f>+FU79-FU80</f>
        <v>72541.730602230309</v>
      </c>
      <c r="FV81" s="51">
        <f>+FV79-FV80</f>
        <v>72351.220331146062</v>
      </c>
      <c r="FW81" s="54">
        <f t="shared" ref="FW81:HB81" si="272">+FV81*(1+$FY$98)</f>
        <v>72351.220331146062</v>
      </c>
      <c r="FX81" s="54">
        <f t="shared" si="272"/>
        <v>72351.220331146062</v>
      </c>
      <c r="FY81" s="54">
        <f t="shared" si="272"/>
        <v>72351.220331146062</v>
      </c>
      <c r="FZ81" s="54">
        <f t="shared" si="272"/>
        <v>72351.220331146062</v>
      </c>
      <c r="GA81" s="54">
        <f t="shared" si="272"/>
        <v>72351.220331146062</v>
      </c>
      <c r="GB81" s="54">
        <f t="shared" si="272"/>
        <v>72351.220331146062</v>
      </c>
      <c r="GC81" s="54">
        <f t="shared" si="272"/>
        <v>72351.220331146062</v>
      </c>
      <c r="GD81" s="54">
        <f t="shared" si="272"/>
        <v>72351.220331146062</v>
      </c>
      <c r="GE81" s="54">
        <f t="shared" si="272"/>
        <v>72351.220331146062</v>
      </c>
      <c r="GF81" s="54">
        <f t="shared" si="272"/>
        <v>72351.220331146062</v>
      </c>
      <c r="GG81" s="54">
        <f t="shared" si="272"/>
        <v>72351.220331146062</v>
      </c>
      <c r="GH81" s="54">
        <f t="shared" si="272"/>
        <v>72351.220331146062</v>
      </c>
      <c r="GI81" s="54">
        <f t="shared" si="272"/>
        <v>72351.220331146062</v>
      </c>
      <c r="GJ81" s="54">
        <f t="shared" si="272"/>
        <v>72351.220331146062</v>
      </c>
      <c r="GK81" s="54">
        <f t="shared" si="272"/>
        <v>72351.220331146062</v>
      </c>
      <c r="GL81" s="54">
        <f t="shared" si="272"/>
        <v>72351.220331146062</v>
      </c>
      <c r="GM81" s="54">
        <f t="shared" si="272"/>
        <v>72351.220331146062</v>
      </c>
      <c r="GN81" s="54">
        <f t="shared" si="272"/>
        <v>72351.220331146062</v>
      </c>
      <c r="GO81" s="54">
        <f t="shared" si="272"/>
        <v>72351.220331146062</v>
      </c>
      <c r="GP81" s="54">
        <f t="shared" si="272"/>
        <v>72351.220331146062</v>
      </c>
      <c r="GQ81" s="54">
        <f t="shared" si="272"/>
        <v>72351.220331146062</v>
      </c>
      <c r="GR81" s="54">
        <f t="shared" si="272"/>
        <v>72351.220331146062</v>
      </c>
      <c r="GS81" s="54">
        <f t="shared" si="272"/>
        <v>72351.220331146062</v>
      </c>
      <c r="GT81" s="54">
        <f t="shared" si="272"/>
        <v>72351.220331146062</v>
      </c>
      <c r="GU81" s="54">
        <f t="shared" si="272"/>
        <v>72351.220331146062</v>
      </c>
      <c r="GV81" s="54">
        <f t="shared" si="272"/>
        <v>72351.220331146062</v>
      </c>
      <c r="GW81" s="54">
        <f t="shared" si="272"/>
        <v>72351.220331146062</v>
      </c>
      <c r="GX81" s="54">
        <f t="shared" si="272"/>
        <v>72351.220331146062</v>
      </c>
      <c r="GY81" s="54">
        <f t="shared" si="272"/>
        <v>72351.220331146062</v>
      </c>
      <c r="GZ81" s="54">
        <f t="shared" si="272"/>
        <v>72351.220331146062</v>
      </c>
      <c r="HA81" s="54">
        <f t="shared" si="272"/>
        <v>72351.220331146062</v>
      </c>
      <c r="HB81" s="54">
        <f t="shared" si="272"/>
        <v>72351.220331146062</v>
      </c>
      <c r="HC81" s="54">
        <f t="shared" ref="HC81:IH81" si="273">+HB81*(1+$FY$98)</f>
        <v>72351.220331146062</v>
      </c>
      <c r="HD81" s="54">
        <f t="shared" si="273"/>
        <v>72351.220331146062</v>
      </c>
      <c r="HE81" s="54">
        <f t="shared" si="273"/>
        <v>72351.220331146062</v>
      </c>
      <c r="HF81" s="54">
        <f t="shared" si="273"/>
        <v>72351.220331146062</v>
      </c>
      <c r="HG81" s="54">
        <f t="shared" si="273"/>
        <v>72351.220331146062</v>
      </c>
      <c r="HH81" s="54">
        <f t="shared" si="273"/>
        <v>72351.220331146062</v>
      </c>
      <c r="HI81" s="54">
        <f t="shared" si="273"/>
        <v>72351.220331146062</v>
      </c>
      <c r="HJ81" s="54">
        <f t="shared" si="273"/>
        <v>72351.220331146062</v>
      </c>
      <c r="HK81" s="54">
        <f t="shared" si="273"/>
        <v>72351.220331146062</v>
      </c>
      <c r="HL81" s="54">
        <f t="shared" si="273"/>
        <v>72351.220331146062</v>
      </c>
      <c r="HM81" s="54">
        <f t="shared" si="273"/>
        <v>72351.220331146062</v>
      </c>
      <c r="HN81" s="54">
        <f t="shared" si="273"/>
        <v>72351.220331146062</v>
      </c>
      <c r="HO81" s="54">
        <f t="shared" si="273"/>
        <v>72351.220331146062</v>
      </c>
      <c r="HP81" s="54">
        <f t="shared" si="273"/>
        <v>72351.220331146062</v>
      </c>
      <c r="HQ81" s="54">
        <f t="shared" si="273"/>
        <v>72351.220331146062</v>
      </c>
      <c r="HR81" s="54">
        <f t="shared" si="273"/>
        <v>72351.220331146062</v>
      </c>
      <c r="HS81" s="54">
        <f t="shared" si="273"/>
        <v>72351.220331146062</v>
      </c>
      <c r="HT81" s="54">
        <f t="shared" si="273"/>
        <v>72351.220331146062</v>
      </c>
      <c r="HU81" s="54">
        <f t="shared" si="273"/>
        <v>72351.220331146062</v>
      </c>
      <c r="HV81" s="54">
        <f t="shared" si="273"/>
        <v>72351.220331146062</v>
      </c>
      <c r="HW81" s="54">
        <f t="shared" si="273"/>
        <v>72351.220331146062</v>
      </c>
      <c r="HX81" s="54">
        <f t="shared" si="273"/>
        <v>72351.220331146062</v>
      </c>
      <c r="HY81" s="54">
        <f t="shared" si="273"/>
        <v>72351.220331146062</v>
      </c>
      <c r="HZ81" s="54">
        <f t="shared" si="273"/>
        <v>72351.220331146062</v>
      </c>
      <c r="IA81" s="54">
        <f t="shared" si="273"/>
        <v>72351.220331146062</v>
      </c>
      <c r="IB81" s="54">
        <f t="shared" si="273"/>
        <v>72351.220331146062</v>
      </c>
      <c r="IC81" s="54">
        <f t="shared" si="273"/>
        <v>72351.220331146062</v>
      </c>
      <c r="ID81" s="54">
        <f t="shared" si="273"/>
        <v>72351.220331146062</v>
      </c>
      <c r="IE81" s="54">
        <f t="shared" si="273"/>
        <v>72351.220331146062</v>
      </c>
      <c r="IF81" s="54">
        <f t="shared" si="273"/>
        <v>72351.220331146062</v>
      </c>
      <c r="IG81" s="54">
        <f t="shared" si="273"/>
        <v>72351.220331146062</v>
      </c>
      <c r="IH81" s="54">
        <f t="shared" si="273"/>
        <v>72351.220331146062</v>
      </c>
      <c r="II81" s="54">
        <f t="shared" ref="II81:IQ81" si="274">+IH81*(1+$FY$98)</f>
        <v>72351.220331146062</v>
      </c>
      <c r="IJ81" s="54">
        <f t="shared" si="274"/>
        <v>72351.220331146062</v>
      </c>
      <c r="IK81" s="54">
        <f t="shared" si="274"/>
        <v>72351.220331146062</v>
      </c>
      <c r="IL81" s="54">
        <f t="shared" si="274"/>
        <v>72351.220331146062</v>
      </c>
      <c r="IM81" s="54">
        <f t="shared" si="274"/>
        <v>72351.220331146062</v>
      </c>
      <c r="IN81" s="54">
        <f t="shared" si="274"/>
        <v>72351.220331146062</v>
      </c>
      <c r="IO81" s="54">
        <f t="shared" si="274"/>
        <v>72351.220331146062</v>
      </c>
      <c r="IP81" s="54">
        <f t="shared" si="274"/>
        <v>72351.220331146062</v>
      </c>
      <c r="IQ81" s="54">
        <f t="shared" si="274"/>
        <v>72351.220331146062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5.4635187513742709</v>
      </c>
      <c r="DS82" s="59">
        <f t="shared" ref="DS82:DV82" si="292">DS81/DS83</f>
        <v>11.575422832688972</v>
      </c>
      <c r="DT82" s="59">
        <f t="shared" si="292"/>
        <v>12.816171561732412</v>
      </c>
      <c r="DU82" s="59">
        <f t="shared" si="292"/>
        <v>13.661508883160398</v>
      </c>
      <c r="DV82" s="59">
        <f t="shared" si="292"/>
        <v>14.990013347668084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16.338973258922341</v>
      </c>
      <c r="FL82" s="59">
        <f t="shared" si="296"/>
        <v>19.351003254761057</v>
      </c>
      <c r="FM82" s="59">
        <f t="shared" si="296"/>
        <v>35.089056600535805</v>
      </c>
      <c r="FN82" s="59">
        <f t="shared" si="296"/>
        <v>44.61113326619904</v>
      </c>
      <c r="FO82" s="59">
        <f t="shared" si="296"/>
        <v>53.806582619166477</v>
      </c>
      <c r="FP82" s="59">
        <f t="shared" si="296"/>
        <v>60.856115546162393</v>
      </c>
      <c r="FQ82" s="59">
        <f t="shared" si="296"/>
        <v>68.414759478305697</v>
      </c>
      <c r="FR82" s="59">
        <f t="shared" ref="FR82:FU82" si="297">FR81/FR83</f>
        <v>70.068085737041329</v>
      </c>
      <c r="FS82" s="59">
        <f t="shared" si="297"/>
        <v>72.8508095496735</v>
      </c>
      <c r="FT82" s="59">
        <f t="shared" si="297"/>
        <v>76.245473242595011</v>
      </c>
      <c r="FU82" s="59">
        <f t="shared" si="297"/>
        <v>80.198612977659351</v>
      </c>
      <c r="FV82" s="59">
        <f>FV81/FV83</f>
        <v>79.987994077722533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5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f t="shared" ref="DR83:DV83" si="299">+DQ83</f>
        <v>905.02700000000004</v>
      </c>
      <c r="DS83" s="51">
        <f t="shared" si="299"/>
        <v>905.02700000000004</v>
      </c>
      <c r="DT83" s="51">
        <f t="shared" si="299"/>
        <v>905.02700000000004</v>
      </c>
      <c r="DU83" s="51">
        <f t="shared" si="299"/>
        <v>905.02700000000004</v>
      </c>
      <c r="DV83" s="51">
        <f t="shared" si="299"/>
        <v>905.02700000000004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904.52600000000007</v>
      </c>
      <c r="FL83" s="49">
        <f t="shared" ref="FL83:FQ83" si="301">+FK83</f>
        <v>904.52600000000007</v>
      </c>
      <c r="FM83" s="49">
        <f t="shared" si="301"/>
        <v>904.52600000000007</v>
      </c>
      <c r="FN83" s="49">
        <f t="shared" si="301"/>
        <v>904.52600000000007</v>
      </c>
      <c r="FO83" s="49">
        <f t="shared" si="301"/>
        <v>904.52600000000007</v>
      </c>
      <c r="FP83" s="49">
        <f t="shared" si="301"/>
        <v>904.52600000000007</v>
      </c>
      <c r="FQ83" s="49">
        <f t="shared" si="301"/>
        <v>904.52600000000007</v>
      </c>
      <c r="FR83" s="49">
        <f t="shared" ref="FR83" si="302">+FQ83</f>
        <v>904.52600000000007</v>
      </c>
      <c r="FS83" s="49">
        <f t="shared" ref="FS83" si="303">+FR83</f>
        <v>904.52600000000007</v>
      </c>
      <c r="FT83" s="49">
        <f t="shared" ref="FT83" si="304">+FS83</f>
        <v>904.52600000000007</v>
      </c>
      <c r="FU83" s="49">
        <f t="shared" ref="FU83" si="305">+FT83</f>
        <v>904.52600000000007</v>
      </c>
      <c r="FV83" s="49">
        <f>+FU83</f>
        <v>904.52600000000007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0.40240748761395695</v>
      </c>
      <c r="DS85" s="61">
        <f t="shared" si="327"/>
        <v>0.47502024337670967</v>
      </c>
      <c r="DT85" s="61">
        <f t="shared" si="327"/>
        <v>0.26693002556911205</v>
      </c>
      <c r="DU85" s="61">
        <f t="shared" si="327"/>
        <v>0.33438002657528498</v>
      </c>
      <c r="DV85" s="61">
        <f t="shared" si="327"/>
        <v>0.26160688661387299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L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>FK71/FJ71-1</f>
        <v>0.39124982092917482</v>
      </c>
      <c r="FL85" s="62">
        <f t="shared" si="335"/>
        <v>0.32928567415309073</v>
      </c>
      <c r="FM85" s="62">
        <f t="shared" ref="FM85:FV85" si="336">FM71/FL71-1</f>
        <v>0.22907636404137266</v>
      </c>
      <c r="FN85" s="62">
        <f t="shared" si="336"/>
        <v>0.25705827227709444</v>
      </c>
      <c r="FO85" s="62">
        <f t="shared" si="336"/>
        <v>0.19356106724986533</v>
      </c>
      <c r="FP85" s="62">
        <f t="shared" si="336"/>
        <v>0.11832766117027038</v>
      </c>
      <c r="FQ85" s="62">
        <f t="shared" si="336"/>
        <v>1.3252294836030298E-3</v>
      </c>
      <c r="FR85" s="62">
        <f t="shared" si="336"/>
        <v>8.585413066672265E-3</v>
      </c>
      <c r="FS85" s="62">
        <f t="shared" si="336"/>
        <v>2.5317045162040142E-2</v>
      </c>
      <c r="FT85" s="62">
        <f t="shared" si="336"/>
        <v>3.3123735516152886E-2</v>
      </c>
      <c r="FU85" s="62">
        <f t="shared" si="336"/>
        <v>3.9313377727100862E-2</v>
      </c>
      <c r="FV85" s="62">
        <f t="shared" si="336"/>
        <v>-2.0673404150806096E-2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38">+FB5/FA5-1</f>
        <v>23.3921568627451</v>
      </c>
      <c r="FC87" s="96">
        <f t="shared" si="338"/>
        <v>2.719855305466238</v>
      </c>
      <c r="FD87" s="96">
        <f t="shared" si="338"/>
        <v>1.1931928687196112</v>
      </c>
      <c r="FE87" s="96">
        <f t="shared" si="338"/>
        <v>0.57606660754754158</v>
      </c>
      <c r="FF87" s="96">
        <f t="shared" si="338"/>
        <v>0.29030039698665222</v>
      </c>
      <c r="FG87" s="96">
        <f t="shared" si="338"/>
        <v>0.22782111536411676</v>
      </c>
      <c r="FH87" s="96">
        <f t="shared" si="338"/>
        <v>0.2769425042421374</v>
      </c>
      <c r="FI87" s="96">
        <f t="shared" si="338"/>
        <v>0.14957198924565041</v>
      </c>
      <c r="FJ87" s="96">
        <f t="shared" si="338"/>
        <v>-4.1304873786929819E-2</v>
      </c>
      <c r="FK87" s="96">
        <f t="shared" ref="FK87" si="339">+FK5/FJ5-1</f>
        <v>-0.26344199088678588</v>
      </c>
      <c r="FL87" s="96">
        <f t="shared" ref="FL87" si="340">+FL5/FK5-1</f>
        <v>-0.23845055677167604</v>
      </c>
      <c r="FM87" s="96">
        <f t="shared" ref="FM87" si="341">+FM5/FL5-1</f>
        <v>-0.19999999999999996</v>
      </c>
      <c r="FN87" s="96">
        <f t="shared" ref="FN87" si="342">+FN5/FM5-1</f>
        <v>-0.19999999999999984</v>
      </c>
      <c r="FO87" s="96">
        <f t="shared" ref="FO87" si="343">+FO5/FN5-1</f>
        <v>-0.20000000000000007</v>
      </c>
      <c r="FP87" s="96">
        <f t="shared" ref="FP87" si="344">+FP5/FO5-1</f>
        <v>-0.19999999999999996</v>
      </c>
      <c r="FQ87" s="96">
        <f t="shared" ref="FQ87" si="345">+FQ5/FP5-1</f>
        <v>-0.19999999999999984</v>
      </c>
      <c r="FR87" s="96">
        <f t="shared" ref="FR87" si="346">+FR5/FQ5-1</f>
        <v>-0.20000000000000007</v>
      </c>
      <c r="FS87" s="96">
        <f t="shared" ref="FS87" si="347">+FS5/FR5-1</f>
        <v>-0.19999999999999996</v>
      </c>
      <c r="FT87" s="96">
        <f t="shared" ref="FT87" si="348">+FT5/FS5-1</f>
        <v>-0.19999999999999996</v>
      </c>
      <c r="FU87" s="96">
        <f t="shared" ref="FU87" si="349">+FU5/FT5-1</f>
        <v>-0.19999999999999996</v>
      </c>
      <c r="FV87" s="96">
        <f t="shared" ref="FV87" si="350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1">FL6/FK6-1</f>
        <v>0.65686605835304723</v>
      </c>
      <c r="FM88" s="96">
        <f t="shared" si="351"/>
        <v>0.39999999999999991</v>
      </c>
      <c r="FN88" s="96">
        <f t="shared" si="351"/>
        <v>0.39999999999999991</v>
      </c>
      <c r="FO88" s="96">
        <f t="shared" si="351"/>
        <v>0.19999999999999996</v>
      </c>
      <c r="FP88" s="96">
        <f t="shared" si="351"/>
        <v>0.10000000000000009</v>
      </c>
      <c r="FQ88" s="96">
        <f t="shared" si="351"/>
        <v>0.10000000000000009</v>
      </c>
      <c r="FR88" s="96">
        <f t="shared" si="351"/>
        <v>-9.9999999999999978E-2</v>
      </c>
      <c r="FS88" s="96">
        <f t="shared" si="351"/>
        <v>-0.10000000000000009</v>
      </c>
      <c r="FT88" s="96">
        <f t="shared" si="351"/>
        <v>-9.9999999999999978E-2</v>
      </c>
      <c r="FU88" s="96">
        <f t="shared" si="351"/>
        <v>-9.9999999999999978E-2</v>
      </c>
      <c r="FV88" s="96">
        <f t="shared" si="351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2">+CN11/CJ11-1</f>
        <v>6.1865284974093253</v>
      </c>
      <c r="CO89" s="66">
        <f t="shared" si="352"/>
        <v>3.6553846153846159</v>
      </c>
      <c r="CP89" s="66">
        <f t="shared" si="352"/>
        <v>1.8140293637846656</v>
      </c>
      <c r="CQ89" s="66">
        <f t="shared" si="352"/>
        <v>0.51656314699792971</v>
      </c>
      <c r="CR89" s="66">
        <f t="shared" si="352"/>
        <v>0.58687815428983425</v>
      </c>
      <c r="CS89" s="66">
        <f t="shared" si="352"/>
        <v>0.74421678783873069</v>
      </c>
      <c r="CT89" s="66">
        <f t="shared" si="352"/>
        <v>0.77971014492753632</v>
      </c>
      <c r="CU89" s="66">
        <f t="shared" si="352"/>
        <v>0.72354948805460761</v>
      </c>
      <c r="CV89" s="66">
        <f t="shared" si="352"/>
        <v>0.607451158564289</v>
      </c>
      <c r="CW89" s="66">
        <f t="shared" si="352"/>
        <v>0.28836680560818495</v>
      </c>
      <c r="CX89" s="66">
        <f t="shared" si="352"/>
        <v>0.36840390879478835</v>
      </c>
      <c r="CY89" s="66">
        <f t="shared" si="352"/>
        <v>0.75643564356435644</v>
      </c>
      <c r="CZ89" s="66">
        <f t="shared" si="352"/>
        <v>0.11701526286037311</v>
      </c>
      <c r="DA89" s="66">
        <f t="shared" si="352"/>
        <v>0.33676470588235285</v>
      </c>
      <c r="DB89" s="66">
        <f t="shared" si="352"/>
        <v>0.17900499880980725</v>
      </c>
      <c r="DC89" s="66">
        <f t="shared" si="352"/>
        <v>-9.0868094701240132E-2</v>
      </c>
      <c r="DD89" s="66">
        <f t="shared" si="352"/>
        <v>0.44003036437246967</v>
      </c>
      <c r="DE89" s="66">
        <f t="shared" si="352"/>
        <v>0.304950495049505</v>
      </c>
      <c r="DF89" s="66">
        <f t="shared" si="352"/>
        <v>0.30708661417322825</v>
      </c>
      <c r="DG89" s="66">
        <f t="shared" si="352"/>
        <v>0.21056547619047628</v>
      </c>
      <c r="DH89" s="66">
        <f t="shared" si="352"/>
        <v>6.519065190651907E-2</v>
      </c>
      <c r="DI89" s="66">
        <f t="shared" si="352"/>
        <v>0.14634968807958182</v>
      </c>
      <c r="DJ89" s="66">
        <f t="shared" si="352"/>
        <v>9.3296261970960748E-2</v>
      </c>
      <c r="DK89" s="66">
        <f t="shared" si="352"/>
        <v>7.9696783446015163E-2</v>
      </c>
      <c r="DL89" s="66">
        <f t="shared" si="352"/>
        <v>0.16116793137578345</v>
      </c>
      <c r="DM89" s="66">
        <f t="shared" si="352"/>
        <v>9.4572731284012557E-2</v>
      </c>
      <c r="DN89" s="66">
        <f t="shared" si="352"/>
        <v>0.10850522746538571</v>
      </c>
      <c r="DO89" s="66">
        <f t="shared" si="352"/>
        <v>0.14629981024667926</v>
      </c>
      <c r="DP89" s="66">
        <f t="shared" si="352"/>
        <v>0.17161528626225331</v>
      </c>
      <c r="DQ89" s="66">
        <f t="shared" si="352"/>
        <v>0.18194033861865089</v>
      </c>
      <c r="DR89" s="66">
        <f t="shared" si="352"/>
        <v>0.21335712464950296</v>
      </c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53">+FE11/FD11-1</f>
        <v>0.67680200321945971</v>
      </c>
      <c r="FF89" s="96">
        <f t="shared" si="353"/>
        <v>0.45749333333333353</v>
      </c>
      <c r="FG89" s="96">
        <f t="shared" si="353"/>
        <v>0.3089139344262295</v>
      </c>
      <c r="FH89" s="96">
        <f t="shared" si="353"/>
        <v>0.23723790886217522</v>
      </c>
      <c r="FI89" s="96">
        <f t="shared" si="353"/>
        <v>0.12165582067968184</v>
      </c>
      <c r="FJ89" s="96">
        <f t="shared" si="353"/>
        <v>0.11188557614826755</v>
      </c>
      <c r="FK89" s="96">
        <f t="shared" si="353"/>
        <v>0.18143276443091638</v>
      </c>
      <c r="FL89" s="96">
        <f t="shared" si="353"/>
        <v>0.19999999999999973</v>
      </c>
      <c r="FM89" s="96">
        <f t="shared" si="353"/>
        <v>0.19999999999999996</v>
      </c>
      <c r="FN89" s="96">
        <f t="shared" si="353"/>
        <v>0.10000000000000009</v>
      </c>
      <c r="FO89" s="96">
        <f t="shared" si="353"/>
        <v>0.10000000000000009</v>
      </c>
      <c r="FP89" s="96">
        <f t="shared" si="353"/>
        <v>0.10000000000000009</v>
      </c>
      <c r="FQ89" s="96">
        <f t="shared" si="353"/>
        <v>5.0000000000000044E-2</v>
      </c>
      <c r="FR89" s="96">
        <f t="shared" si="353"/>
        <v>5.0000000000000044E-2</v>
      </c>
      <c r="FS89" s="96">
        <f t="shared" si="353"/>
        <v>5.0000000000000044E-2</v>
      </c>
      <c r="FT89" s="96">
        <f t="shared" si="353"/>
        <v>5.0000000000000044E-2</v>
      </c>
      <c r="FU89" s="96">
        <f t="shared" si="353"/>
        <v>5.0000000000000044E-2</v>
      </c>
      <c r="FV89" s="96">
        <f t="shared" si="353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54">+CT12/CP12-1</f>
        <v>2.9571428571428569</v>
      </c>
      <c r="CU90" s="66">
        <f t="shared" si="354"/>
        <v>2.6835016835016838</v>
      </c>
      <c r="CV90" s="66">
        <f t="shared" si="354"/>
        <v>1.3206239168110918</v>
      </c>
      <c r="CW90" s="66">
        <f t="shared" si="354"/>
        <v>0.86035502958579868</v>
      </c>
      <c r="CX90" s="66">
        <f t="shared" si="354"/>
        <v>1.1552346570397112</v>
      </c>
      <c r="CY90" s="66">
        <f t="shared" si="354"/>
        <v>0.71846435100548445</v>
      </c>
      <c r="CZ90" s="66">
        <f t="shared" si="354"/>
        <v>0.55787901418969366</v>
      </c>
      <c r="DA90" s="66">
        <f t="shared" si="354"/>
        <v>0.49109414758269732</v>
      </c>
      <c r="DB90" s="66">
        <f t="shared" si="354"/>
        <v>0.57230597431602481</v>
      </c>
      <c r="DC90" s="66">
        <f t="shared" si="354"/>
        <v>0.43085106382978733</v>
      </c>
      <c r="DD90" s="66">
        <f t="shared" si="354"/>
        <v>0.63614573346116976</v>
      </c>
      <c r="DE90" s="66">
        <f t="shared" si="354"/>
        <v>0.43131399317406149</v>
      </c>
      <c r="DF90" s="66">
        <f t="shared" si="354"/>
        <v>0.43501420454545459</v>
      </c>
      <c r="DG90" s="66">
        <f t="shared" si="354"/>
        <v>0.7449814126394052</v>
      </c>
      <c r="DH90" s="66">
        <f t="shared" si="354"/>
        <v>0.72428948139466742</v>
      </c>
      <c r="DI90" s="66">
        <f t="shared" si="354"/>
        <v>0.84113263785394943</v>
      </c>
      <c r="DJ90" s="66">
        <f t="shared" si="354"/>
        <v>0.99950507300173208</v>
      </c>
      <c r="DK90" s="66">
        <f t="shared" si="354"/>
        <v>0.59970174691095024</v>
      </c>
      <c r="DL90" s="66">
        <f t="shared" si="354"/>
        <v>0.57485131690739166</v>
      </c>
      <c r="DM90" s="66">
        <f t="shared" si="354"/>
        <v>0.68398899141978298</v>
      </c>
      <c r="DN90" s="66">
        <f t="shared" si="354"/>
        <v>0.41757425742574261</v>
      </c>
      <c r="DO90" s="66">
        <f t="shared" si="354"/>
        <v>0.39872153415900913</v>
      </c>
      <c r="DP90" s="66">
        <f t="shared" si="354"/>
        <v>0.43709538195943054</v>
      </c>
      <c r="DQ90" s="66">
        <f t="shared" si="354"/>
        <v>0.31638146510286469</v>
      </c>
      <c r="DR90" s="66">
        <f t="shared" si="354"/>
        <v>0.35777894185437398</v>
      </c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55">+FE12/FD12-1</f>
        <v>11.142857142857142</v>
      </c>
      <c r="FF90" s="96">
        <f t="shared" si="355"/>
        <v>1.2729411764705882</v>
      </c>
      <c r="FG90" s="96">
        <f t="shared" si="355"/>
        <v>0.57453416149068315</v>
      </c>
      <c r="FH90" s="96">
        <f t="shared" si="355"/>
        <v>0.47918036379574858</v>
      </c>
      <c r="FI90" s="96">
        <f t="shared" si="355"/>
        <v>0.83983998814727023</v>
      </c>
      <c r="FJ90" s="96">
        <f t="shared" si="355"/>
        <v>0.55552423900789139</v>
      </c>
      <c r="FK90" s="96">
        <f t="shared" si="355"/>
        <v>0.3736184091320891</v>
      </c>
      <c r="FL90" s="96">
        <f t="shared" si="355"/>
        <v>0.10000000000000009</v>
      </c>
      <c r="FM90" s="96">
        <f t="shared" si="355"/>
        <v>1.0000000000000009E-2</v>
      </c>
      <c r="FN90" s="96">
        <f t="shared" si="355"/>
        <v>1.0000000000000009E-2</v>
      </c>
      <c r="FO90" s="96">
        <f t="shared" si="355"/>
        <v>1.0000000000000009E-2</v>
      </c>
      <c r="FP90" s="96">
        <f t="shared" si="355"/>
        <v>1.0000000000000009E-2</v>
      </c>
      <c r="FQ90" s="96">
        <f t="shared" si="355"/>
        <v>-0.9</v>
      </c>
      <c r="FR90" s="96">
        <f t="shared" si="355"/>
        <v>-0.9</v>
      </c>
      <c r="FS90" s="96">
        <f t="shared" si="355"/>
        <v>-0.9</v>
      </c>
      <c r="FT90" s="96">
        <f t="shared" si="355"/>
        <v>-0.9</v>
      </c>
      <c r="FU90" s="96">
        <f t="shared" si="355"/>
        <v>-0.9</v>
      </c>
      <c r="FV90" s="96">
        <f t="shared" si="355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56">+CI14/CE14-1</f>
        <v>0.97927461139896388</v>
      </c>
      <c r="CJ91" s="66">
        <f t="shared" si="356"/>
        <v>2.612612612612613</v>
      </c>
      <c r="CK91" s="66">
        <f t="shared" si="356"/>
        <v>2.0844155844155843</v>
      </c>
      <c r="CL91" s="66">
        <f t="shared" si="356"/>
        <v>4.212328767123287</v>
      </c>
      <c r="CM91" s="66">
        <f t="shared" si="356"/>
        <v>0.93717277486910988</v>
      </c>
      <c r="CN91" s="66">
        <f t="shared" si="356"/>
        <v>1.57356608478803</v>
      </c>
      <c r="CO91" s="66">
        <f t="shared" si="356"/>
        <v>1.6778947368421053</v>
      </c>
      <c r="CP91" s="66">
        <f t="shared" si="356"/>
        <v>0.88173455978975035</v>
      </c>
      <c r="CQ91" s="66">
        <f t="shared" si="356"/>
        <v>1.0405405405405403</v>
      </c>
      <c r="CR91" s="66">
        <f t="shared" si="356"/>
        <v>0.42635658914728669</v>
      </c>
      <c r="CS91" s="66">
        <f t="shared" si="356"/>
        <v>0.31210691823899372</v>
      </c>
      <c r="CT91" s="66">
        <f t="shared" ref="CT91:DC91" si="357">+CT14/CP14-1</f>
        <v>0.34916201117318435</v>
      </c>
      <c r="CU91" s="66">
        <f t="shared" si="357"/>
        <v>0.34834437086092707</v>
      </c>
      <c r="CV91" s="66">
        <f t="shared" si="357"/>
        <v>0.57540760869565233</v>
      </c>
      <c r="CW91" s="66">
        <f t="shared" si="357"/>
        <v>0.44218094667465535</v>
      </c>
      <c r="CX91" s="66">
        <f t="shared" si="357"/>
        <v>0.38716356107660466</v>
      </c>
      <c r="CY91" s="66">
        <f t="shared" si="357"/>
        <v>0.31385068762278978</v>
      </c>
      <c r="CZ91" s="66">
        <f t="shared" si="357"/>
        <v>0.1297973264338077</v>
      </c>
      <c r="DA91" s="66">
        <f t="shared" si="357"/>
        <v>0.29123390112172842</v>
      </c>
      <c r="DB91" s="66">
        <f t="shared" si="357"/>
        <v>0.17014925373134338</v>
      </c>
      <c r="DC91" s="66">
        <f t="shared" si="357"/>
        <v>0.16635514018691588</v>
      </c>
      <c r="DD91" s="66">
        <f t="shared" ref="DD91:DM91" si="358">+DD14/CZ14-1</f>
        <v>0.36068702290076327</v>
      </c>
      <c r="DE91" s="66">
        <f t="shared" si="358"/>
        <v>0.25611325611325597</v>
      </c>
      <c r="DF91" s="66">
        <f t="shared" si="358"/>
        <v>0.37723214285714279</v>
      </c>
      <c r="DG91" s="66">
        <f t="shared" si="358"/>
        <v>0.34423076923076912</v>
      </c>
      <c r="DH91" s="66">
        <f t="shared" si="358"/>
        <v>0.29312762973352036</v>
      </c>
      <c r="DI91" s="66">
        <f t="shared" si="358"/>
        <v>0.46849385245901631</v>
      </c>
      <c r="DJ91" s="66">
        <f t="shared" si="358"/>
        <v>0.41768927992590865</v>
      </c>
      <c r="DK91" s="66">
        <f t="shared" si="358"/>
        <v>0.37696709585121613</v>
      </c>
      <c r="DL91" s="66">
        <f t="shared" si="358"/>
        <v>0.44967462039045536</v>
      </c>
      <c r="DM91" s="66">
        <f t="shared" si="358"/>
        <v>0.22239665096807948</v>
      </c>
      <c r="DN91" s="66">
        <f t="shared" ref="DN91:DR91" si="359">+DN14/DJ14-1</f>
        <v>0.30344602319124636</v>
      </c>
      <c r="DO91" s="66">
        <f t="shared" si="359"/>
        <v>0.18874458874458866</v>
      </c>
      <c r="DP91" s="66">
        <f t="shared" si="359"/>
        <v>0.15157863235074087</v>
      </c>
      <c r="DQ91" s="66">
        <f t="shared" si="359"/>
        <v>-2.0547945205479423E-2</v>
      </c>
      <c r="DR91" s="66">
        <f t="shared" si="359"/>
        <v>-0.11489788247086841</v>
      </c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60">AU82/AQ82-1</f>
        <v>0.24227833061457504</v>
      </c>
      <c r="AV92" s="66">
        <f t="shared" si="360"/>
        <v>0.54656637892619053</v>
      </c>
      <c r="AW92" s="66">
        <f t="shared" si="360"/>
        <v>0.33969062540056982</v>
      </c>
      <c r="AX92" s="66">
        <f t="shared" si="360"/>
        <v>2.3042448332134815</v>
      </c>
      <c r="AY92" s="66">
        <f t="shared" si="360"/>
        <v>0.78264619506510846</v>
      </c>
      <c r="AZ92" s="66">
        <f t="shared" si="360"/>
        <v>-8.2925871665907591E-2</v>
      </c>
      <c r="BA92" s="66">
        <f t="shared" si="360"/>
        <v>2.2085042842024705</v>
      </c>
      <c r="BB92" s="66">
        <f t="shared" si="360"/>
        <v>0.1870513600647703</v>
      </c>
      <c r="BC92" s="66">
        <f t="shared" si="360"/>
        <v>1.731425100430636</v>
      </c>
      <c r="BD92" s="66">
        <f t="shared" si="360"/>
        <v>3.7362930227057349</v>
      </c>
      <c r="BE92" s="66">
        <f t="shared" si="360"/>
        <v>0.17487628448498183</v>
      </c>
      <c r="BF92" s="66">
        <f t="shared" si="360"/>
        <v>-0.52026113261404561</v>
      </c>
      <c r="BG92" s="66">
        <f t="shared" si="360"/>
        <v>-0.57728356037442752</v>
      </c>
      <c r="BH92" s="66">
        <f t="shared" si="360"/>
        <v>-0.60384987633693532</v>
      </c>
      <c r="BI92" s="66">
        <f t="shared" si="360"/>
        <v>-0.45386568723743781</v>
      </c>
      <c r="BJ92" s="66">
        <f t="shared" si="360"/>
        <v>-0.17935478589422826</v>
      </c>
      <c r="BK92" s="66">
        <f t="shared" si="360"/>
        <v>0.1144033426114861</v>
      </c>
      <c r="BL92" s="66">
        <f t="shared" si="360"/>
        <v>0.28860862968049394</v>
      </c>
      <c r="BM92" s="66">
        <f t="shared" si="360"/>
        <v>-0.10728645122357194</v>
      </c>
      <c r="BN92" s="66">
        <f t="shared" si="360"/>
        <v>0.24088397214917667</v>
      </c>
      <c r="BO92" s="66">
        <f t="shared" si="360"/>
        <v>5.1382705842108578E-2</v>
      </c>
      <c r="BP92" s="66">
        <f t="shared" si="360"/>
        <v>-6.5788977619371525E-2</v>
      </c>
      <c r="BQ92" s="66">
        <f t="shared" si="360"/>
        <v>-7.1925548393590666E-2</v>
      </c>
      <c r="BR92" s="66">
        <f t="shared" si="360"/>
        <v>-0.22750132460794636</v>
      </c>
      <c r="BS92" s="66">
        <f t="shared" si="360"/>
        <v>-0.25615165684029639</v>
      </c>
      <c r="BT92" s="66">
        <f t="shared" si="360"/>
        <v>-0.28127885987742418</v>
      </c>
      <c r="BU92" s="66">
        <f t="shared" si="360"/>
        <v>-0.29593098547977148</v>
      </c>
      <c r="BV92" s="66">
        <f t="shared" si="360"/>
        <v>6.4600727857465623E-2</v>
      </c>
      <c r="BW92" s="66">
        <f t="shared" si="360"/>
        <v>6.9797382424570564E-2</v>
      </c>
      <c r="BX92" s="66">
        <f t="shared" si="360"/>
        <v>0.41810682529532461</v>
      </c>
      <c r="BY92" s="66">
        <f t="shared" si="360"/>
        <v>0.39984491447748982</v>
      </c>
      <c r="BZ92" s="66">
        <f t="shared" ref="BZ92" si="361">+BZ82/BV82-1</f>
        <v>-0.17908617525056403</v>
      </c>
      <c r="CA92" s="66">
        <f t="shared" ref="CA92" si="362">+CA82/BW82-1</f>
        <v>-0.38848476873388582</v>
      </c>
      <c r="CB92" s="66">
        <f t="shared" ref="CB92" si="363">+CB82/BX82-1</f>
        <v>-0.50355974944012782</v>
      </c>
      <c r="CC92" s="66">
        <f t="shared" ref="CC92" si="364">+CC82/BY82-1</f>
        <v>-0.6268077871262776</v>
      </c>
      <c r="CD92" s="66">
        <f t="shared" ref="CD92:CH92" si="365">+CD82/BZ82-1</f>
        <v>-0.18783940646311048</v>
      </c>
      <c r="CE92" s="66">
        <f t="shared" si="365"/>
        <v>0.10295041397840432</v>
      </c>
      <c r="CF92" s="66">
        <f t="shared" si="365"/>
        <v>0.91139320767904608</v>
      </c>
      <c r="CG92" s="66">
        <f t="shared" si="365"/>
        <v>0.5169613768087753</v>
      </c>
      <c r="CH92" s="66">
        <f t="shared" si="365"/>
        <v>6.3626988700353992E-2</v>
      </c>
      <c r="CI92" s="66">
        <f t="shared" ref="CI92" si="366">+CI82/CE82-1</f>
        <v>0.23250916922393094</v>
      </c>
      <c r="CJ92" s="66">
        <f t="shared" ref="CJ92" si="367">+CJ82/CF82-1</f>
        <v>-0.21073591805089609</v>
      </c>
      <c r="CK92" s="66">
        <f t="shared" ref="CK92" si="368">+CK82/CG82-1</f>
        <v>0.15419301941534758</v>
      </c>
      <c r="CL92" s="66">
        <f t="shared" ref="CL92" si="369">+CL82/CH82-1</f>
        <v>0.3170296226644651</v>
      </c>
      <c r="CM92" s="66">
        <f t="shared" ref="CM92" si="370">+CM82/CI82-1</f>
        <v>-6.9289455650238252E-2</v>
      </c>
      <c r="CN92" s="66">
        <f t="shared" ref="CN92:CQ92" si="371">+CN82/CJ82-1</f>
        <v>1.0684769275743689E-2</v>
      </c>
      <c r="CO92" s="66">
        <f t="shared" si="371"/>
        <v>0.39398235910848012</v>
      </c>
      <c r="CP92" s="66">
        <f t="shared" si="371"/>
        <v>0.22523961679788629</v>
      </c>
      <c r="CQ92" s="66">
        <f t="shared" si="371"/>
        <v>-0.46882860755108235</v>
      </c>
      <c r="CR92" s="66">
        <f t="shared" ref="CR92" si="372">+CR82/CN82-1</f>
        <v>0.49230638070497101</v>
      </c>
      <c r="CS92" s="66">
        <f t="shared" ref="CS92" si="373">+CS82/CO82-1</f>
        <v>0.24713714508369033</v>
      </c>
      <c r="CT92" s="66">
        <f t="shared" ref="CT92" si="374">+CT82/CP82-1</f>
        <v>0.43212564887758509</v>
      </c>
      <c r="CU92" s="66">
        <f t="shared" ref="CU92" si="375">+CU82/CQ82-1</f>
        <v>1.7513420507993556</v>
      </c>
      <c r="CV92" s="66">
        <f t="shared" ref="CV92:DF92" si="376">+CV82/CR82-1</f>
        <v>8.6392868503512688E-2</v>
      </c>
      <c r="CW92" s="66">
        <f t="shared" si="376"/>
        <v>0.11845562103386764</v>
      </c>
      <c r="CX92" s="66">
        <f t="shared" si="376"/>
        <v>-2.3716548886028588E-2</v>
      </c>
      <c r="CY92" s="66">
        <f t="shared" si="376"/>
        <v>0.41134642228191165</v>
      </c>
      <c r="CZ92" s="66">
        <f t="shared" si="376"/>
        <v>-6.1677293908494524E-2</v>
      </c>
      <c r="DA92" s="66">
        <f t="shared" si="376"/>
        <v>-9.3928791890615648E-2</v>
      </c>
      <c r="DB92" s="66">
        <f t="shared" si="376"/>
        <v>0.40022763994078892</v>
      </c>
      <c r="DC92" s="66">
        <f t="shared" si="376"/>
        <v>0.24076955289661717</v>
      </c>
      <c r="DD92" s="66">
        <f t="shared" si="376"/>
        <v>0.38318594312768117</v>
      </c>
      <c r="DE92" s="66">
        <f t="shared" si="376"/>
        <v>0.45580624220564636</v>
      </c>
      <c r="DF92" s="66">
        <f t="shared" si="376"/>
        <v>0.17005727482444555</v>
      </c>
      <c r="DG92" s="66">
        <f>+DG82/DC82-1</f>
        <v>0.43758303199128945</v>
      </c>
      <c r="DH92" s="66">
        <f t="shared" ref="DH92:DN92" si="377">+DH82/DD82-1</f>
        <v>1.1450043970479884E-2</v>
      </c>
      <c r="DI92" s="66">
        <f t="shared" si="377"/>
        <v>2.3716730966681032E-2</v>
      </c>
      <c r="DJ92" s="66">
        <f t="shared" si="377"/>
        <v>-7.6791808189561661E-2</v>
      </c>
      <c r="DK92" s="66">
        <f t="shared" si="377"/>
        <v>-0.40528199841427992</v>
      </c>
      <c r="DL92" s="66">
        <f t="shared" si="377"/>
        <v>-0.130248576662779</v>
      </c>
      <c r="DM92" s="66">
        <f t="shared" si="377"/>
        <v>0.53275212509008574</v>
      </c>
      <c r="DN92" s="66">
        <f t="shared" si="377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78">+DQ82/DM82-1</f>
        <v>0.52147164221158615</v>
      </c>
      <c r="DR92" s="66">
        <f t="shared" ref="DR92" si="379">+DR82/DN82-1</f>
        <v>0.65907880038540423</v>
      </c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80">EO82/EN82-1</f>
        <v>-7.8712768439495151E-2</v>
      </c>
      <c r="EP92" s="67">
        <f t="shared" si="380"/>
        <v>-1.0147762349246858E-2</v>
      </c>
      <c r="EQ92" s="67">
        <f t="shared" si="380"/>
        <v>8.8659943146997877E-2</v>
      </c>
      <c r="ER92" s="67">
        <f t="shared" si="380"/>
        <v>1.8914666658705448E-2</v>
      </c>
      <c r="ES92" s="67">
        <f t="shared" si="380"/>
        <v>0.18158561537982321</v>
      </c>
      <c r="ET92" s="67">
        <f t="shared" si="380"/>
        <v>0.36697720609951956</v>
      </c>
      <c r="EU92" s="67">
        <f t="shared" si="380"/>
        <v>0.82971846943568472</v>
      </c>
      <c r="EV92" s="67">
        <f t="shared" si="380"/>
        <v>-0.49685325768272748</v>
      </c>
      <c r="EW92" s="67">
        <f t="shared" si="380"/>
        <v>-0.14043421391571609</v>
      </c>
      <c r="EX92" s="67">
        <f t="shared" si="380"/>
        <v>9.3314477344200064E-2</v>
      </c>
      <c r="EY92" s="67">
        <f t="shared" si="380"/>
        <v>-0.27187767535042584</v>
      </c>
      <c r="EZ92" s="67">
        <f t="shared" si="380"/>
        <v>-2.5724967872223239</v>
      </c>
      <c r="FA92" s="67">
        <f t="shared" si="380"/>
        <v>-0.19999999999999984</v>
      </c>
      <c r="FB92" s="67">
        <f t="shared" si="380"/>
        <v>-1</v>
      </c>
      <c r="FC92" s="67" t="e">
        <f t="shared" si="380"/>
        <v>#DIV/0!</v>
      </c>
      <c r="FD92" s="67" t="e">
        <f t="shared" si="380"/>
        <v>#DIV/0!</v>
      </c>
      <c r="FE92" s="67">
        <f t="shared" si="380"/>
        <v>0.32373313187086694</v>
      </c>
      <c r="FF92" s="67">
        <f t="shared" si="380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81">AP73/AP71</f>
        <v>0.73930980486629738</v>
      </c>
      <c r="AQ94" s="64">
        <f t="shared" si="381"/>
        <v>0.73235178068634854</v>
      </c>
      <c r="AR94" s="64">
        <f t="shared" si="381"/>
        <v>0.73840333863752361</v>
      </c>
      <c r="AS94" s="64">
        <f t="shared" si="381"/>
        <v>0.74711692764659565</v>
      </c>
      <c r="AT94" s="64">
        <f t="shared" si="381"/>
        <v>0.75394477317554254</v>
      </c>
      <c r="AU94" s="64">
        <f t="shared" si="381"/>
        <v>0.76540229216359301</v>
      </c>
      <c r="AV94" s="64">
        <f t="shared" si="381"/>
        <v>0.76398673281982399</v>
      </c>
      <c r="AW94" s="64">
        <f t="shared" si="381"/>
        <v>0.76998832428042041</v>
      </c>
      <c r="AX94" s="64">
        <f t="shared" si="381"/>
        <v>0.81222054008379396</v>
      </c>
      <c r="AY94" s="64">
        <f t="shared" si="381"/>
        <v>0.78590823644085506</v>
      </c>
      <c r="AZ94" s="64">
        <f t="shared" si="381"/>
        <v>0.76181506032714963</v>
      </c>
      <c r="BA94" s="64">
        <f t="shared" si="381"/>
        <v>0.82123302764734796</v>
      </c>
      <c r="BB94" s="64">
        <f t="shared" si="381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82">BG73/BG71</f>
        <v>0.83310846723087617</v>
      </c>
      <c r="BH94" s="64">
        <f t="shared" si="382"/>
        <v>0.81472572601936055</v>
      </c>
      <c r="BI94" s="64">
        <f t="shared" si="382"/>
        <v>0.81087738223660555</v>
      </c>
      <c r="BJ94" s="64">
        <f t="shared" si="382"/>
        <v>0.75879676440849342</v>
      </c>
      <c r="BK94" s="64">
        <f t="shared" si="382"/>
        <v>0.79536961079208823</v>
      </c>
      <c r="BL94" s="64">
        <f t="shared" si="382"/>
        <v>0.82189016647241986</v>
      </c>
      <c r="BM94" s="64">
        <f t="shared" si="382"/>
        <v>0.82535191341868852</v>
      </c>
      <c r="BN94" s="64">
        <f t="shared" si="382"/>
        <v>0.80084690974915962</v>
      </c>
      <c r="BO94" s="64">
        <f t="shared" si="382"/>
        <v>0.79790039731470075</v>
      </c>
      <c r="BP94" s="64">
        <f t="shared" si="382"/>
        <v>0.80360798362333674</v>
      </c>
      <c r="BQ94" s="64">
        <f t="shared" si="382"/>
        <v>0.78235552447097467</v>
      </c>
      <c r="BR94" s="64">
        <f t="shared" si="382"/>
        <v>0.78143965075322874</v>
      </c>
      <c r="BS94" s="64">
        <f t="shared" si="382"/>
        <v>0.78618092246180205</v>
      </c>
      <c r="BT94" s="64">
        <f t="shared" si="382"/>
        <v>0.79525042406927948</v>
      </c>
      <c r="BU94" s="64">
        <f t="shared" si="382"/>
        <v>0.77885163068442809</v>
      </c>
      <c r="BV94" s="64">
        <f t="shared" si="382"/>
        <v>0.79045876487670585</v>
      </c>
      <c r="BW94" s="64">
        <f t="shared" si="382"/>
        <v>0.79323455908604068</v>
      </c>
      <c r="BX94" s="64">
        <f t="shared" si="382"/>
        <v>0.80349764743578933</v>
      </c>
      <c r="BY94" s="64">
        <f t="shared" si="382"/>
        <v>0.79245054221667877</v>
      </c>
      <c r="BZ94" s="64">
        <f t="shared" si="382"/>
        <v>0.76131042556121742</v>
      </c>
      <c r="CA94" s="64">
        <f t="shared" ref="CA94:CB94" si="383">CA73/CA71</f>
        <v>0.73891225897375679</v>
      </c>
      <c r="CB94" s="64">
        <f t="shared" si="383"/>
        <v>0.75895534484155935</v>
      </c>
      <c r="CC94" s="64">
        <f t="shared" ref="CC94:CD94" si="384">CC73/CC71</f>
        <v>0.74013454754286656</v>
      </c>
      <c r="CD94" s="64">
        <f t="shared" si="384"/>
        <v>0.75531603303848638</v>
      </c>
      <c r="CE94" s="64">
        <f t="shared" ref="CE94" si="385">CE73/CE71</f>
        <v>0.74321269403836632</v>
      </c>
      <c r="CF94" s="64">
        <f t="shared" ref="CF94" si="386">CF73/CF71</f>
        <v>0.79233534858497201</v>
      </c>
      <c r="CG94" s="64">
        <f t="shared" ref="CG94" si="387">CG73/CG71</f>
        <v>0.75060991592233395</v>
      </c>
      <c r="CH94" s="64">
        <f t="shared" ref="CH94" si="388">CH73/CH71</f>
        <v>0.7415730337078652</v>
      </c>
      <c r="CI94" s="64">
        <f t="shared" ref="CI94:CJ94" si="389">CI73/CI71</f>
        <v>0.72806314361472535</v>
      </c>
      <c r="CJ94" s="64">
        <f t="shared" si="389"/>
        <v>0.75976909413854343</v>
      </c>
      <c r="CK94" s="64">
        <f t="shared" ref="CK94:CL94" si="390">CK73/CK71</f>
        <v>0.73016545640156405</v>
      </c>
      <c r="CL94" s="64">
        <f t="shared" si="390"/>
        <v>0.74550820241298499</v>
      </c>
      <c r="CM94" s="64">
        <f t="shared" ref="CM94:CN94" si="391">CM73/CM71</f>
        <v>0.74219153453321351</v>
      </c>
      <c r="CN94" s="64">
        <f t="shared" si="391"/>
        <v>0.73014782892364749</v>
      </c>
      <c r="CO94" s="64">
        <f t="shared" ref="CO94:CQ94" si="392">CO73/CO71</f>
        <v>0.71963591375044178</v>
      </c>
      <c r="CP94" s="64">
        <f t="shared" si="392"/>
        <v>0.73300112000259698</v>
      </c>
      <c r="CQ94" s="64">
        <f t="shared" si="392"/>
        <v>0.68344816471251857</v>
      </c>
      <c r="CR94" s="64">
        <f t="shared" ref="CR94" si="393">CR73/CR71</f>
        <v>0.7320776686807654</v>
      </c>
      <c r="CS94" s="64">
        <f t="shared" ref="CS94" si="394">CS73/CS71</f>
        <v>0.74227552417558851</v>
      </c>
      <c r="CT94" s="64">
        <f t="shared" ref="CT94:CU94" si="395">CT73/CT71</f>
        <v>0.75247724660640514</v>
      </c>
      <c r="CU94" s="64">
        <f t="shared" si="395"/>
        <v>0.80155535044480652</v>
      </c>
      <c r="CV94" s="64">
        <f t="shared" ref="CV94:CW94" si="396">CV73/CV71</f>
        <v>0.80959054782855522</v>
      </c>
      <c r="CW94" s="64">
        <f t="shared" si="396"/>
        <v>0.79578570646021263</v>
      </c>
      <c r="CX94" s="64">
        <f t="shared" ref="CX94:CY94" si="397">CX73/CX71</f>
        <v>0.79891393241519193</v>
      </c>
      <c r="CY94" s="64">
        <f t="shared" si="397"/>
        <v>0.80263831530086338</v>
      </c>
      <c r="CZ94" s="64">
        <f t="shared" ref="CZ94:DF94" si="398">CZ73/CZ71</f>
        <v>0.79648688947885227</v>
      </c>
      <c r="DA94" s="64">
        <f t="shared" si="398"/>
        <v>0.79098003692993768</v>
      </c>
      <c r="DB94" s="64">
        <f t="shared" si="398"/>
        <v>0.76884719291407366</v>
      </c>
      <c r="DC94" s="64">
        <f t="shared" si="398"/>
        <v>0.75440813447748922</v>
      </c>
      <c r="DD94" s="64">
        <f t="shared" si="398"/>
        <v>0.7925816023738872</v>
      </c>
      <c r="DE94" s="64">
        <f t="shared" si="398"/>
        <v>0.79007825188247449</v>
      </c>
      <c r="DF94" s="64">
        <f t="shared" si="398"/>
        <v>0.74372179652245651</v>
      </c>
      <c r="DG94" s="64">
        <f>DG73/DG71</f>
        <v>0.76088654434642322</v>
      </c>
      <c r="DH94" s="64">
        <f t="shared" ref="DH94:DN94" si="399">DH73/DH71</f>
        <v>0.79820897362783039</v>
      </c>
      <c r="DI94" s="64">
        <f t="shared" si="399"/>
        <v>0.77251314557372319</v>
      </c>
      <c r="DJ94" s="64">
        <f t="shared" si="399"/>
        <v>0.80498226488996016</v>
      </c>
      <c r="DK94" s="64">
        <f t="shared" si="399"/>
        <v>0.78435964483779197</v>
      </c>
      <c r="DL94" s="64">
        <f t="shared" si="399"/>
        <v>0.78262556250969839</v>
      </c>
      <c r="DM94" s="64">
        <f t="shared" si="399"/>
        <v>0.78523772389122004</v>
      </c>
      <c r="DN94" s="64">
        <f t="shared" si="399"/>
        <v>0.82474673314811486</v>
      </c>
      <c r="DO94" s="64">
        <f t="shared" ref="DO94:DR94" si="400">DO73/DO71</f>
        <v>0.82500598747761822</v>
      </c>
      <c r="DP94" s="64">
        <f t="shared" si="400"/>
        <v>0.82029957443796608</v>
      </c>
      <c r="DQ94" s="64">
        <f t="shared" si="400"/>
        <v>0.82241765158402691</v>
      </c>
      <c r="DR94" s="64">
        <f t="shared" si="400"/>
        <v>0.81000000000000016</v>
      </c>
      <c r="DS94" s="64"/>
      <c r="DT94" s="64"/>
      <c r="DU94" s="64"/>
      <c r="DV94" s="64"/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01">FF73/FF71</f>
        <v>0.80144538583199287</v>
      </c>
      <c r="FG94" s="64">
        <f t="shared" ref="FG94:FV94" si="402">FG73/FG71</f>
        <v>0.78828764583392763</v>
      </c>
      <c r="FH94" s="64">
        <f t="shared" si="402"/>
        <v>0.7690061267369388</v>
      </c>
      <c r="FI94" s="64">
        <f t="shared" si="402"/>
        <v>0.78347943688816957</v>
      </c>
      <c r="FJ94" s="64">
        <f t="shared" si="402"/>
        <v>0.79520837615461759</v>
      </c>
      <c r="FK94" s="64">
        <f>FK73/FK71</f>
        <v>0.81825242185994274</v>
      </c>
      <c r="FL94" s="64">
        <f t="shared" si="402"/>
        <v>0.79</v>
      </c>
      <c r="FM94" s="64">
        <f t="shared" si="402"/>
        <v>0.79</v>
      </c>
      <c r="FN94" s="64">
        <f t="shared" si="402"/>
        <v>0.79</v>
      </c>
      <c r="FO94" s="64">
        <f t="shared" si="402"/>
        <v>0.79</v>
      </c>
      <c r="FP94" s="64">
        <f t="shared" si="402"/>
        <v>0.79</v>
      </c>
      <c r="FQ94" s="64">
        <f t="shared" si="402"/>
        <v>0.85</v>
      </c>
      <c r="FR94" s="64">
        <f t="shared" si="402"/>
        <v>0.85</v>
      </c>
      <c r="FS94" s="64">
        <f t="shared" si="402"/>
        <v>0.85</v>
      </c>
      <c r="FT94" s="64">
        <f t="shared" si="402"/>
        <v>0.85000000000000009</v>
      </c>
      <c r="FU94" s="64">
        <f t="shared" si="402"/>
        <v>0.85</v>
      </c>
      <c r="FV94" s="64">
        <f t="shared" si="402"/>
        <v>0.85</v>
      </c>
    </row>
    <row r="95" spans="1:251" x14ac:dyDescent="0.2">
      <c r="A95" s="102"/>
      <c r="B95" t="s">
        <v>59</v>
      </c>
      <c r="AP95" s="64">
        <f t="shared" ref="AP95:BZ95" si="403">AP74/AP71</f>
        <v>0.33064321850156586</v>
      </c>
      <c r="AQ95" s="64">
        <f t="shared" si="403"/>
        <v>0.33962346804642624</v>
      </c>
      <c r="AR95" s="64">
        <f t="shared" si="403"/>
        <v>0.34410184045395864</v>
      </c>
      <c r="AS95" s="64">
        <f t="shared" si="403"/>
        <v>0.32022287121113957</v>
      </c>
      <c r="AT95" s="64">
        <f t="shared" si="403"/>
        <v>0.32599167214551827</v>
      </c>
      <c r="AU95" s="64">
        <f t="shared" si="403"/>
        <v>0.3324800744662284</v>
      </c>
      <c r="AV95" s="64">
        <f t="shared" si="403"/>
        <v>0.33935473260053178</v>
      </c>
      <c r="AW95" s="64">
        <f t="shared" si="403"/>
        <v>0.33054977410020808</v>
      </c>
      <c r="AX95" s="64">
        <f t="shared" si="403"/>
        <v>0.25034327359785935</v>
      </c>
      <c r="AY95" s="64">
        <f t="shared" si="403"/>
        <v>0.31024159298196752</v>
      </c>
      <c r="AZ95" s="64">
        <f t="shared" si="403"/>
        <v>0.36356049406266394</v>
      </c>
      <c r="BA95" s="64">
        <f t="shared" si="403"/>
        <v>0.25050429711999733</v>
      </c>
      <c r="BB95" s="64">
        <f t="shared" si="403"/>
        <v>0.26340819418815725</v>
      </c>
      <c r="BC95" s="64">
        <f t="shared" si="403"/>
        <v>0.24840590855202022</v>
      </c>
      <c r="BD95" s="64">
        <f t="shared" si="403"/>
        <v>0.25361378384426048</v>
      </c>
      <c r="BE95" s="64">
        <f t="shared" si="403"/>
        <v>0.24264002707116478</v>
      </c>
      <c r="BF95" s="64">
        <f t="shared" si="403"/>
        <v>0.32983398906055078</v>
      </c>
      <c r="BG95" s="64">
        <f t="shared" si="403"/>
        <v>0.31260476716137209</v>
      </c>
      <c r="BH95" s="64">
        <f t="shared" si="403"/>
        <v>0.33405690818421824</v>
      </c>
      <c r="BI95" s="64">
        <f t="shared" si="403"/>
        <v>0.30596907587198846</v>
      </c>
      <c r="BJ95" s="64">
        <f t="shared" si="403"/>
        <v>0.32917087967644082</v>
      </c>
      <c r="BK95" s="64">
        <f t="shared" si="403"/>
        <v>0.29430316288396685</v>
      </c>
      <c r="BL95" s="64">
        <f t="shared" si="403"/>
        <v>0.3053559935289718</v>
      </c>
      <c r="BM95" s="64">
        <f t="shared" si="403"/>
        <v>0.2997276649925727</v>
      </c>
      <c r="BN95" s="64">
        <f t="shared" si="403"/>
        <v>0.32142164468580292</v>
      </c>
      <c r="BO95" s="64">
        <f t="shared" si="403"/>
        <v>0.30581244006028224</v>
      </c>
      <c r="BP95" s="64">
        <f t="shared" si="403"/>
        <v>0.32673362333674522</v>
      </c>
      <c r="BQ95" s="64">
        <f t="shared" si="403"/>
        <v>0.31193376815601565</v>
      </c>
      <c r="BR95" s="64">
        <f t="shared" si="403"/>
        <v>0.35278554065450696</v>
      </c>
      <c r="BS95" s="64">
        <f t="shared" si="403"/>
        <v>0.32976938454947874</v>
      </c>
      <c r="BT95" s="64">
        <f t="shared" si="403"/>
        <v>0.34480849924113921</v>
      </c>
      <c r="BU95" s="64">
        <f t="shared" si="403"/>
        <v>0.32290307762976572</v>
      </c>
      <c r="BV95" s="64">
        <f t="shared" si="403"/>
        <v>0.33194568008997366</v>
      </c>
      <c r="BW95" s="64">
        <f t="shared" si="403"/>
        <v>0.29489468047126027</v>
      </c>
      <c r="BX95" s="64">
        <f t="shared" si="403"/>
        <v>0.3149569118167867</v>
      </c>
      <c r="BY95" s="64">
        <f t="shared" si="403"/>
        <v>0.28624883068288121</v>
      </c>
      <c r="BZ95" s="64">
        <f t="shared" si="403"/>
        <v>0.3363173116650599</v>
      </c>
      <c r="CA95" s="64">
        <f t="shared" ref="CA95:CB95" si="404">CA74/CA71</f>
        <v>0.31707629561615169</v>
      </c>
      <c r="CB95" s="64">
        <f t="shared" si="404"/>
        <v>0.33712213307399302</v>
      </c>
      <c r="CC95" s="64">
        <f t="shared" ref="CC95:CD95" si="405">CC74/CC71</f>
        <v>0.34295266223644266</v>
      </c>
      <c r="CD95" s="64">
        <f t="shared" si="405"/>
        <v>0.35145373245074496</v>
      </c>
      <c r="CE95" s="64">
        <f t="shared" ref="CE95" si="406">CE74/CE71</f>
        <v>0.32800826748767414</v>
      </c>
      <c r="CF95" s="64">
        <f t="shared" ref="CF95" si="407">CF74/CF71</f>
        <v>0.32847932191134233</v>
      </c>
      <c r="CG95" s="64">
        <f t="shared" ref="CG95" si="408">CG74/CG71</f>
        <v>0.31770066737907537</v>
      </c>
      <c r="CH95" s="64">
        <f t="shared" ref="CH95" si="409">CH74/CH71</f>
        <v>0.33454870154029315</v>
      </c>
      <c r="CI95" s="64">
        <f t="shared" ref="CI95:CJ95" si="410">CI74/CI71</f>
        <v>0.30295369057162236</v>
      </c>
      <c r="CJ95" s="64">
        <f t="shared" si="410"/>
        <v>0.30021462403789223</v>
      </c>
      <c r="CK95" s="64">
        <f t="shared" ref="CK95:CL95" si="411">CK74/CK71</f>
        <v>0.30151973342065225</v>
      </c>
      <c r="CL95" s="64">
        <f t="shared" si="411"/>
        <v>0.31075427480253448</v>
      </c>
      <c r="CM95" s="64">
        <f t="shared" ref="CM95:CN95" si="412">CM74/CM71</f>
        <v>0.29984889925979763</v>
      </c>
      <c r="CN95" s="64">
        <f t="shared" si="412"/>
        <v>0.29710008069639271</v>
      </c>
      <c r="CO95" s="64">
        <f t="shared" ref="CO95:CQ95" si="413">CO74/CO71</f>
        <v>0.27898550724637683</v>
      </c>
      <c r="CP95" s="64">
        <f t="shared" si="413"/>
        <v>0.29274270780917755</v>
      </c>
      <c r="CQ95" s="64">
        <f t="shared" si="413"/>
        <v>0.30218783996131993</v>
      </c>
      <c r="CR95" s="64">
        <f t="shared" ref="CR95" si="414">CR74/CR71</f>
        <v>0.26021210976837866</v>
      </c>
      <c r="CS95" s="64">
        <f t="shared" ref="CS95" si="415">CS74/CS71</f>
        <v>0.26668206337946848</v>
      </c>
      <c r="CT95" s="64">
        <f t="shared" ref="CT95:CU95" si="416">CT74/CT71</f>
        <v>0.28911564625850339</v>
      </c>
      <c r="CU95" s="64">
        <f t="shared" si="416"/>
        <v>0.29793209088588218</v>
      </c>
      <c r="CV95" s="64">
        <f t="shared" ref="CV95:CW95" si="417">CV74/CV71</f>
        <v>0.28141853533919947</v>
      </c>
      <c r="CW95" s="64">
        <f t="shared" si="417"/>
        <v>0.25787897600701165</v>
      </c>
      <c r="CX95" s="64">
        <f t="shared" ref="CX95:CY95" si="418">CX74/CX71</f>
        <v>0.27774869966305737</v>
      </c>
      <c r="CY95" s="64">
        <f t="shared" si="418"/>
        <v>0.26444588552510334</v>
      </c>
      <c r="CZ95" s="64">
        <f t="shared" ref="CZ95:DF95" si="419">CZ74/CZ71</f>
        <v>0.26341055387860496</v>
      </c>
      <c r="DA95" s="64">
        <f t="shared" si="419"/>
        <v>0.27333379786085082</v>
      </c>
      <c r="DB95" s="64">
        <f t="shared" si="419"/>
        <v>0.20885471969462779</v>
      </c>
      <c r="DC95" s="64">
        <f t="shared" si="419"/>
        <v>0.23157399788409544</v>
      </c>
      <c r="DD95" s="64">
        <f t="shared" si="419"/>
        <v>0.25010385756676567</v>
      </c>
      <c r="DE95" s="64">
        <f t="shared" si="419"/>
        <v>0.23296914218219408</v>
      </c>
      <c r="DF95" s="64">
        <f t="shared" si="419"/>
        <v>0.19900248753109415</v>
      </c>
      <c r="DG95" s="64">
        <f>DG74/DG71</f>
        <v>0.1994724779452248</v>
      </c>
      <c r="DH95" s="64">
        <f t="shared" ref="DH95:DN95" si="420">DH74/DH71</f>
        <v>0.27464973257910874</v>
      </c>
      <c r="DI95" s="64">
        <f t="shared" si="420"/>
        <v>0.232543398400922</v>
      </c>
      <c r="DJ95" s="64">
        <f t="shared" si="420"/>
        <v>0.22503731905394483</v>
      </c>
      <c r="DK95" s="64">
        <f t="shared" si="420"/>
        <v>0.25131461739605188</v>
      </c>
      <c r="DL95" s="64">
        <f t="shared" si="420"/>
        <v>0.24897843066259767</v>
      </c>
      <c r="DM95" s="64">
        <f t="shared" si="420"/>
        <v>0.19980937527077383</v>
      </c>
      <c r="DN95" s="64">
        <f t="shared" si="420"/>
        <v>0.20331069161129478</v>
      </c>
      <c r="DO95" s="64">
        <f t="shared" ref="DO95:DR95" si="421">DO74/DO71</f>
        <v>0.22264292964428684</v>
      </c>
      <c r="DP95" s="64">
        <f t="shared" si="421"/>
        <v>0.18732692188592109</v>
      </c>
      <c r="DQ95" s="64">
        <f t="shared" si="421"/>
        <v>0.23901146933351972</v>
      </c>
      <c r="DR95" s="64">
        <f t="shared" si="421"/>
        <v>0.15946988499963463</v>
      </c>
      <c r="DS95" s="64"/>
      <c r="DT95" s="64"/>
      <c r="DU95" s="64"/>
      <c r="DV95" s="64"/>
      <c r="EN95" s="64">
        <f t="shared" ref="EN95:FG95" si="422">EN74/EN71</f>
        <v>0.29383437956832059</v>
      </c>
      <c r="EO95" s="64">
        <f t="shared" si="422"/>
        <v>0.30691454079346014</v>
      </c>
      <c r="EP95" s="64">
        <f t="shared" si="422"/>
        <v>0.32220897894318634</v>
      </c>
      <c r="EQ95" s="64">
        <f t="shared" si="422"/>
        <v>0.30911321163143085</v>
      </c>
      <c r="ER95" s="64">
        <f t="shared" si="422"/>
        <v>0.30696245733788396</v>
      </c>
      <c r="ES95" s="64">
        <f t="shared" si="422"/>
        <v>0.30107390629454817</v>
      </c>
      <c r="ET95" s="64">
        <f t="shared" si="422"/>
        <v>0.26364165212332757</v>
      </c>
      <c r="EU95" s="64">
        <f t="shared" si="422"/>
        <v>0.33758834028714957</v>
      </c>
      <c r="EV95" s="64">
        <f t="shared" si="422"/>
        <v>0.32861448926124026</v>
      </c>
      <c r="EW95" s="64">
        <f t="shared" si="422"/>
        <v>0.32216426568252204</v>
      </c>
      <c r="EX95" s="64">
        <f t="shared" si="422"/>
        <v>0.33001637538582668</v>
      </c>
      <c r="EY95" s="64">
        <f t="shared" si="422"/>
        <v>0.34149944321978049</v>
      </c>
      <c r="EZ95" s="64">
        <f t="shared" si="422"/>
        <v>0.30882162063937763</v>
      </c>
      <c r="FA95" s="64">
        <f t="shared" si="422"/>
        <v>0.2911066135799385</v>
      </c>
      <c r="FB95" s="64">
        <f t="shared" si="422"/>
        <v>0</v>
      </c>
      <c r="FC95" s="64">
        <f t="shared" si="422"/>
        <v>0</v>
      </c>
      <c r="FD95" s="64">
        <f t="shared" si="422"/>
        <v>0.29950636320853891</v>
      </c>
      <c r="FE95" s="64">
        <f t="shared" si="422"/>
        <v>0.27800084678338632</v>
      </c>
      <c r="FF95" s="64">
        <f t="shared" ref="FF95" si="423">FF74/FF71</f>
        <v>0.27840478868064855</v>
      </c>
      <c r="FG95" s="64">
        <f t="shared" si="422"/>
        <v>0.24943866926923092</v>
      </c>
      <c r="FH95" s="64">
        <f>FH74/FH71</f>
        <v>0.22711654925225563</v>
      </c>
      <c r="FI95" s="64">
        <f t="shared" ref="FI95:FV95" si="424">FI74/FI71</f>
        <v>0.23114493332492445</v>
      </c>
      <c r="FJ95" s="64">
        <f t="shared" si="424"/>
        <v>0.22464512833928157</v>
      </c>
      <c r="FK95" s="64">
        <f t="shared" si="424"/>
        <v>0.19968656900507264</v>
      </c>
      <c r="FL95" s="64">
        <f t="shared" si="424"/>
        <v>0.25</v>
      </c>
      <c r="FM95" s="64">
        <f t="shared" si="424"/>
        <v>0.25</v>
      </c>
      <c r="FN95" s="64">
        <f t="shared" si="424"/>
        <v>0.25</v>
      </c>
      <c r="FO95" s="64">
        <f t="shared" si="424"/>
        <v>0.25</v>
      </c>
      <c r="FP95" s="64">
        <f t="shared" si="424"/>
        <v>0.25</v>
      </c>
      <c r="FQ95" s="64">
        <f t="shared" si="424"/>
        <v>0.25</v>
      </c>
      <c r="FR95" s="64">
        <f t="shared" si="424"/>
        <v>0.25</v>
      </c>
      <c r="FS95" s="64">
        <f t="shared" si="424"/>
        <v>0.25</v>
      </c>
      <c r="FT95" s="64">
        <f t="shared" si="424"/>
        <v>0.25</v>
      </c>
      <c r="FU95" s="64">
        <f t="shared" si="424"/>
        <v>0.25</v>
      </c>
      <c r="FV95" s="64">
        <f t="shared" si="424"/>
        <v>0.25</v>
      </c>
    </row>
    <row r="96" spans="1:251" x14ac:dyDescent="0.2">
      <c r="A96" s="102"/>
      <c r="B96" t="s">
        <v>60</v>
      </c>
      <c r="AP96" s="64">
        <f t="shared" ref="AP96:BZ96" si="425">AP75/AP71</f>
        <v>0.21259937364490483</v>
      </c>
      <c r="AQ96" s="64">
        <f t="shared" si="425"/>
        <v>0.2187299766684323</v>
      </c>
      <c r="AR96" s="64">
        <f t="shared" si="425"/>
        <v>0.22890083165700903</v>
      </c>
      <c r="AS96" s="64">
        <f t="shared" si="425"/>
        <v>0.2245656702582555</v>
      </c>
      <c r="AT96" s="64">
        <f t="shared" si="425"/>
        <v>0.22189349112426032</v>
      </c>
      <c r="AU96" s="64">
        <f t="shared" si="425"/>
        <v>0.21554482517889348</v>
      </c>
      <c r="AV96" s="64">
        <f t="shared" si="425"/>
        <v>0.21243935199144762</v>
      </c>
      <c r="AW96" s="64">
        <f t="shared" si="425"/>
        <v>0.20021320879232446</v>
      </c>
      <c r="AX96" s="64">
        <f t="shared" si="425"/>
        <v>0.15667359081787136</v>
      </c>
      <c r="AY96" s="64">
        <f t="shared" si="425"/>
        <v>0.19359929448351085</v>
      </c>
      <c r="AZ96" s="64">
        <f t="shared" si="425"/>
        <v>0.20372931470265629</v>
      </c>
      <c r="BA96" s="64">
        <f t="shared" si="425"/>
        <v>0.14315257742444021</v>
      </c>
      <c r="BB96" s="64">
        <f t="shared" si="425"/>
        <v>0.14306074380785214</v>
      </c>
      <c r="BC96" s="64">
        <f t="shared" si="425"/>
        <v>0.14052036271588322</v>
      </c>
      <c r="BD96" s="64">
        <f t="shared" si="425"/>
        <v>0.14194077720593723</v>
      </c>
      <c r="BE96" s="64">
        <f t="shared" si="425"/>
        <v>0.14021097853433181</v>
      </c>
      <c r="BF96" s="64">
        <f t="shared" si="425"/>
        <v>0.19884847903272238</v>
      </c>
      <c r="BG96" s="64">
        <f t="shared" si="425"/>
        <v>0.19365059896152745</v>
      </c>
      <c r="BH96" s="64">
        <f t="shared" si="425"/>
        <v>0.20346142563801703</v>
      </c>
      <c r="BI96" s="64">
        <f t="shared" si="425"/>
        <v>0.20174397698669541</v>
      </c>
      <c r="BJ96" s="64">
        <f t="shared" si="425"/>
        <v>0.2050387596899225</v>
      </c>
      <c r="BK96" s="64">
        <f t="shared" si="425"/>
        <v>0.1894266703126424</v>
      </c>
      <c r="BL96" s="64">
        <f t="shared" si="425"/>
        <v>0.20651625584914851</v>
      </c>
      <c r="BM96" s="64">
        <f t="shared" si="425"/>
        <v>0.2157105467921058</v>
      </c>
      <c r="BN96" s="64">
        <f t="shared" si="425"/>
        <v>0.23243147142487713</v>
      </c>
      <c r="BO96" s="64">
        <f t="shared" si="425"/>
        <v>0.19249212220852172</v>
      </c>
      <c r="BP96" s="64">
        <f t="shared" si="425"/>
        <v>0.20160568065506657</v>
      </c>
      <c r="BQ96" s="64">
        <f t="shared" si="425"/>
        <v>0.20834078821099203</v>
      </c>
      <c r="BR96" s="64">
        <f t="shared" si="425"/>
        <v>0.22411654788087243</v>
      </c>
      <c r="BS96" s="64">
        <f t="shared" si="425"/>
        <v>0.20553691275167782</v>
      </c>
      <c r="BT96" s="64">
        <f t="shared" si="425"/>
        <v>0.23581823051513262</v>
      </c>
      <c r="BU96" s="64">
        <f t="shared" si="425"/>
        <v>0.24672485071198896</v>
      </c>
      <c r="BV96" s="64">
        <f t="shared" si="425"/>
        <v>0.2455978379467208</v>
      </c>
      <c r="BW96" s="64">
        <f t="shared" si="425"/>
        <v>0.24064619778650481</v>
      </c>
      <c r="BX96" s="64">
        <f t="shared" si="425"/>
        <v>0.22436210938158763</v>
      </c>
      <c r="BY96" s="64">
        <f t="shared" si="425"/>
        <v>0.23860998510203374</v>
      </c>
      <c r="BZ96" s="64">
        <f t="shared" si="425"/>
        <v>0.25399394022861865</v>
      </c>
      <c r="CA96" s="64">
        <f t="shared" ref="CA96:CB96" si="426">CA75/CA71</f>
        <v>0.23687301146676343</v>
      </c>
      <c r="CB96" s="64">
        <f t="shared" si="426"/>
        <v>0.24219952994570063</v>
      </c>
      <c r="CC96" s="64">
        <f t="shared" ref="CC96:CD96" si="427">CC75/CC71</f>
        <v>0.25498400196898841</v>
      </c>
      <c r="CD96" s="64">
        <f t="shared" si="427"/>
        <v>0.2315232460508074</v>
      </c>
      <c r="CE96" s="64">
        <f t="shared" ref="CE96" si="428">CE75/CE71</f>
        <v>0.22376041509677697</v>
      </c>
      <c r="CF96" s="64">
        <f t="shared" ref="CF96" si="429">CF75/CF71</f>
        <v>0.23490067688352381</v>
      </c>
      <c r="CG96" s="64">
        <f t="shared" ref="CG96" si="430">CG75/CG71</f>
        <v>0.230538137387342</v>
      </c>
      <c r="CH96" s="64">
        <f t="shared" ref="CH96" si="431">CH75/CH71</f>
        <v>0.26865838232011308</v>
      </c>
      <c r="CI96" s="64">
        <f t="shared" ref="CI96:CJ96" si="432">CI75/CI71</f>
        <v>0.25097120305851883</v>
      </c>
      <c r="CJ96" s="64">
        <f t="shared" si="432"/>
        <v>0.24716918294849025</v>
      </c>
      <c r="CK96" s="64">
        <f t="shared" ref="CK96:CL96" si="433">CK75/CK71</f>
        <v>0.23814935377621976</v>
      </c>
      <c r="CL96" s="64">
        <f t="shared" si="433"/>
        <v>0.25181841854005726</v>
      </c>
      <c r="CM96" s="64">
        <f t="shared" ref="CM96:CN96" si="434">CM75/CM71</f>
        <v>0.24067096379320235</v>
      </c>
      <c r="CN96" s="64">
        <f t="shared" si="434"/>
        <v>0.21841251309170198</v>
      </c>
      <c r="CO96" s="64">
        <f t="shared" ref="CO96:CQ96" si="435">CO75/CO71</f>
        <v>0.23683280311063981</v>
      </c>
      <c r="CP96" s="64">
        <f t="shared" si="435"/>
        <v>0.24135244371581155</v>
      </c>
      <c r="CQ96" s="64">
        <f t="shared" si="435"/>
        <v>0.23709657923365166</v>
      </c>
      <c r="CR96" s="64">
        <f t="shared" ref="CR96" si="436">CR75/CR71</f>
        <v>0.20976523162134944</v>
      </c>
      <c r="CS96" s="64">
        <f t="shared" ref="CS96" si="437">CS75/CS71</f>
        <v>0.22159718900014846</v>
      </c>
      <c r="CT96" s="64">
        <f t="shared" ref="CT96:CU96" si="438">CT75/CT71</f>
        <v>0.22579442735998506</v>
      </c>
      <c r="CU96" s="64">
        <f t="shared" si="438"/>
        <v>0.2416488285776007</v>
      </c>
      <c r="CV96" s="64">
        <f t="shared" ref="CV96:CW96" si="439">CV75/CV71</f>
        <v>0.24875816065852963</v>
      </c>
      <c r="CW96" s="64">
        <f t="shared" si="439"/>
        <v>0.25214549172844464</v>
      </c>
      <c r="CX96" s="64">
        <f t="shared" ref="CX96:CY96" si="440">CX75/CX71</f>
        <v>0.25866073473126372</v>
      </c>
      <c r="CY96" s="64">
        <f t="shared" si="440"/>
        <v>0.23756783507969564</v>
      </c>
      <c r="CZ96" s="64">
        <f t="shared" ref="CZ96:DF96" si="441">CZ75/CZ71</f>
        <v>0.25279121358693685</v>
      </c>
      <c r="DA96" s="64">
        <f t="shared" si="441"/>
        <v>0.25526948402606009</v>
      </c>
      <c r="DB96" s="64">
        <f t="shared" si="441"/>
        <v>0.24703969032674294</v>
      </c>
      <c r="DC96" s="64">
        <f t="shared" si="441"/>
        <v>0.24569472199365225</v>
      </c>
      <c r="DD96" s="64">
        <f t="shared" si="441"/>
        <v>0.24818991097922857</v>
      </c>
      <c r="DE96" s="64">
        <f t="shared" si="441"/>
        <v>0.25231064520891783</v>
      </c>
      <c r="DF96" s="64">
        <f t="shared" si="441"/>
        <v>0.24492806160077002</v>
      </c>
      <c r="DG96" s="64">
        <f>DG75/DG71</f>
        <v>0.20615613116349343</v>
      </c>
      <c r="DH96" s="64">
        <f t="shared" ref="DH96:DN96" si="442">DH75/DH71</f>
        <v>0.25048166587031234</v>
      </c>
      <c r="DI96" s="64">
        <f t="shared" si="442"/>
        <v>0.25972772455521143</v>
      </c>
      <c r="DJ96" s="64">
        <f t="shared" si="442"/>
        <v>0.27333981566441606</v>
      </c>
      <c r="DK96" s="64">
        <f t="shared" si="442"/>
        <v>0.28520732162868884</v>
      </c>
      <c r="DL96" s="64">
        <f t="shared" si="442"/>
        <v>0.3047250814669219</v>
      </c>
      <c r="DM96" s="64">
        <f t="shared" si="442"/>
        <v>0.22316709371557311</v>
      </c>
      <c r="DN96" s="64">
        <f t="shared" si="442"/>
        <v>0.27071823204419887</v>
      </c>
      <c r="DO96" s="64">
        <f t="shared" ref="DO96:DR96" si="443">DO75/DO71</f>
        <v>0.28771825781508392</v>
      </c>
      <c r="DP96" s="64">
        <f t="shared" si="443"/>
        <v>0.22622028364903959</v>
      </c>
      <c r="DQ96" s="64">
        <f t="shared" si="443"/>
        <v>0.18356178753758998</v>
      </c>
      <c r="DR96" s="64">
        <f t="shared" si="443"/>
        <v>0.21234203174091434</v>
      </c>
      <c r="DS96" s="64"/>
      <c r="DT96" s="64"/>
      <c r="DU96" s="64"/>
      <c r="DV96" s="64"/>
      <c r="FE96" s="53"/>
      <c r="FF96" s="64">
        <f t="shared" ref="FF96" si="444">+FF75/FF71</f>
        <v>0.25067990483572516</v>
      </c>
      <c r="FG96" s="64">
        <f t="shared" ref="FG96" si="445">+FG75/FG71</f>
        <v>0.24799204560735785</v>
      </c>
      <c r="FH96" s="64">
        <f t="shared" ref="FH96" si="44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47">AP80/AP79</f>
        <v>0.31935573451818922</v>
      </c>
      <c r="AQ97" s="64">
        <f t="shared" si="447"/>
        <v>0.31638030092874975</v>
      </c>
      <c r="AR97" s="64">
        <f t="shared" si="447"/>
        <v>0.34428978701995655</v>
      </c>
      <c r="AS97" s="64">
        <f t="shared" si="447"/>
        <v>0.29423607160050752</v>
      </c>
      <c r="AT97" s="64">
        <f t="shared" si="447"/>
        <v>0.23286362550752307</v>
      </c>
      <c r="AU97" s="64">
        <f t="shared" si="447"/>
        <v>0.2848710381111253</v>
      </c>
      <c r="AV97" s="64">
        <f t="shared" si="447"/>
        <v>0.2667153818048959</v>
      </c>
      <c r="AW97" s="64">
        <f t="shared" si="447"/>
        <v>0.23525647861789473</v>
      </c>
      <c r="AX97" s="64">
        <f t="shared" si="447"/>
        <v>9.6808646985944338E-2</v>
      </c>
      <c r="AY97" s="64">
        <f t="shared" si="447"/>
        <v>0.20547180346175317</v>
      </c>
      <c r="AZ97" s="64">
        <f t="shared" si="447"/>
        <v>0.32179549902152643</v>
      </c>
      <c r="BA97" s="64">
        <f t="shared" si="447"/>
        <v>0.10236373532384734</v>
      </c>
      <c r="BB97" s="64">
        <f t="shared" si="44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48">BG80/BG79</f>
        <v>0.24231121580944903</v>
      </c>
      <c r="BH97" s="64">
        <f t="shared" si="448"/>
        <v>0.24831347782402755</v>
      </c>
      <c r="BI97" s="64">
        <f t="shared" si="448"/>
        <v>7.8861236336688664E-2</v>
      </c>
      <c r="BJ97" s="64">
        <f t="shared" si="448"/>
        <v>0.21005613091944028</v>
      </c>
      <c r="BK97" s="64">
        <f t="shared" si="448"/>
        <v>0.27264573991031388</v>
      </c>
      <c r="BL97" s="64">
        <f t="shared" si="448"/>
        <v>0.22206943966998971</v>
      </c>
      <c r="BM97" s="64">
        <f t="shared" si="448"/>
        <v>0.21555204493593119</v>
      </c>
      <c r="BN97" s="64">
        <f t="shared" si="448"/>
        <v>0.16120365394948946</v>
      </c>
      <c r="BO97" s="64">
        <f t="shared" si="448"/>
        <v>0.20900931998619257</v>
      </c>
      <c r="BP97" s="64">
        <f t="shared" si="448"/>
        <v>0.20076941572493406</v>
      </c>
      <c r="BQ97" s="64">
        <f t="shared" si="448"/>
        <v>0.17926565874730019</v>
      </c>
      <c r="BR97" s="64">
        <f t="shared" si="448"/>
        <v>0.19874390546235837</v>
      </c>
      <c r="BS97" s="64">
        <f t="shared" si="448"/>
        <v>0.24435454211107024</v>
      </c>
      <c r="BT97" s="64">
        <f t="shared" si="448"/>
        <v>0.22108814846056535</v>
      </c>
      <c r="BU97" s="64">
        <f t="shared" si="448"/>
        <v>0.22108127084430404</v>
      </c>
      <c r="BV97" s="64">
        <f t="shared" si="448"/>
        <v>0.15225254850378164</v>
      </c>
      <c r="BW97" s="64">
        <f t="shared" si="448"/>
        <v>0.27284418573169084</v>
      </c>
      <c r="BX97" s="64">
        <f t="shared" si="448"/>
        <v>0.1955778003041054</v>
      </c>
      <c r="BY97" s="64">
        <f t="shared" si="448"/>
        <v>0.20503502048367916</v>
      </c>
      <c r="BZ97" s="64">
        <f t="shared" si="448"/>
        <v>0.18196328810853948</v>
      </c>
      <c r="CA97" s="64">
        <f t="shared" ref="CA97:CB97" si="449">CA80/CA79</f>
        <v>0.20106146630461597</v>
      </c>
      <c r="CB97" s="64">
        <f t="shared" si="449"/>
        <v>0.24843900096061469</v>
      </c>
      <c r="CC97" s="64">
        <f t="shared" ref="CC97:CD97" si="450">CC80/CC79</f>
        <v>0.25825275091697225</v>
      </c>
      <c r="CD97" s="64">
        <f t="shared" si="450"/>
        <v>0.11416689026026296</v>
      </c>
      <c r="CE97" s="64">
        <f t="shared" ref="CE97" si="451">CE80/CE79</f>
        <v>0.1109855618330195</v>
      </c>
      <c r="CF97" s="64">
        <f t="shared" ref="CF97" si="452">CF80/CF79</f>
        <v>6.2460417986067156E-2</v>
      </c>
      <c r="CG97" s="64">
        <f t="shared" ref="CG97" si="453">CG80/CG79</f>
        <v>0.27049716528565215</v>
      </c>
      <c r="CH97" s="64">
        <f t="shared" ref="CH97" si="454">CH80/CH79</f>
        <v>0</v>
      </c>
      <c r="CI97" s="64">
        <f t="shared" ref="CI97:CJ97" si="455">CI80/CI79</f>
        <v>0.12718329652680183</v>
      </c>
      <c r="CJ97" s="64">
        <f t="shared" si="455"/>
        <v>0.17466938847963084</v>
      </c>
      <c r="CK97" s="64">
        <f t="shared" ref="CK97:CL97" si="456">CK80/CK79</f>
        <v>0.20035350384695372</v>
      </c>
      <c r="CL97" s="64">
        <f t="shared" si="456"/>
        <v>0.11579961464354525</v>
      </c>
      <c r="CM97" s="64">
        <f t="shared" ref="CM97:CN97" si="457">CM80/CM79</f>
        <v>0.17621145374449337</v>
      </c>
      <c r="CN97" s="64">
        <f t="shared" si="457"/>
        <v>0.212238379423384</v>
      </c>
      <c r="CO97" s="64">
        <f t="shared" ref="CO97:CQ97" si="458">CO80/CO79</f>
        <v>3.2629384573552078E-2</v>
      </c>
      <c r="CP97" s="64">
        <f t="shared" si="458"/>
        <v>0</v>
      </c>
      <c r="CQ97" s="64">
        <f t="shared" si="458"/>
        <v>0.34500848634469994</v>
      </c>
      <c r="CR97" s="64">
        <f t="shared" ref="CR97" si="459">CR80/CR79</f>
        <v>0.16262210481046876</v>
      </c>
      <c r="CS97" s="64">
        <f t="shared" ref="CS97" si="460">CS80/CS79</f>
        <v>0.16815638865667804</v>
      </c>
      <c r="CT97" s="64">
        <f t="shared" ref="CT97:CU97" si="461">CT80/CT79</f>
        <v>0</v>
      </c>
      <c r="CU97" s="64">
        <f t="shared" si="461"/>
        <v>0.14349424927626972</v>
      </c>
      <c r="CV97" s="64">
        <f t="shared" ref="CV97:CW97" si="462">CV80/CV79</f>
        <v>0.10414560161779569</v>
      </c>
      <c r="CW97" s="64">
        <f t="shared" si="462"/>
        <v>0.12210997355752924</v>
      </c>
      <c r="CX97" s="64">
        <f t="shared" ref="CX97:CY97" si="463">CX80/CX79</f>
        <v>0.10997240835632641</v>
      </c>
      <c r="CY97" s="64">
        <f t="shared" si="463"/>
        <v>0.14963763811334227</v>
      </c>
      <c r="CZ97" s="64">
        <f t="shared" ref="CZ97:DF97" si="464">CZ80/CZ79</f>
        <v>0.15867689357622258</v>
      </c>
      <c r="DA97" s="64">
        <f t="shared" si="464"/>
        <v>0.18152418447694052</v>
      </c>
      <c r="DB97" s="64">
        <f t="shared" si="464"/>
        <v>0.15692650334075731</v>
      </c>
      <c r="DC97" s="64">
        <f t="shared" si="464"/>
        <v>7.4556151403134235E-2</v>
      </c>
      <c r="DD97" s="64">
        <f t="shared" si="464"/>
        <v>0.1070977917981074</v>
      </c>
      <c r="DE97" s="64">
        <f t="shared" si="464"/>
        <v>0.1475739883229315</v>
      </c>
      <c r="DF97" s="64">
        <f t="shared" si="464"/>
        <v>4.903059026281776E-2</v>
      </c>
      <c r="DG97" s="64">
        <f>DG80/DG79</f>
        <v>9.7358034349109293E-2</v>
      </c>
      <c r="DH97" s="64">
        <f t="shared" ref="DH97:DN97" si="465">DH80/DH79</f>
        <v>9.9000475963826662E-2</v>
      </c>
      <c r="DI97" s="64">
        <f t="shared" si="465"/>
        <v>6.2040015264678644E-2</v>
      </c>
      <c r="DJ97" s="64">
        <f t="shared" si="465"/>
        <v>7.6709333576276545E-2</v>
      </c>
      <c r="DK97" s="64">
        <f t="shared" si="465"/>
        <v>0.10939442372580366</v>
      </c>
      <c r="DL97" s="64">
        <f t="shared" si="465"/>
        <v>0.18023352332466389</v>
      </c>
      <c r="DM97" s="64">
        <f t="shared" si="465"/>
        <v>0.1</v>
      </c>
      <c r="DN97" s="64">
        <f t="shared" si="465"/>
        <v>0.10226176115802164</v>
      </c>
      <c r="DO97" s="64">
        <f t="shared" ref="DO97:DR97" si="466">DO80/DO79</f>
        <v>0.11701852331127298</v>
      </c>
      <c r="DP97" s="64">
        <f t="shared" si="466"/>
        <v>0.15859811809627719</v>
      </c>
      <c r="DQ97" s="64">
        <f t="shared" si="466"/>
        <v>0.13332901917642731</v>
      </c>
      <c r="DR97" s="64">
        <f t="shared" si="466"/>
        <v>0.15</v>
      </c>
      <c r="DS97" s="64"/>
      <c r="DT97" s="64"/>
      <c r="DU97" s="64"/>
      <c r="DV97" s="64"/>
      <c r="FE97" s="53"/>
      <c r="FF97" s="79">
        <f t="shared" ref="FF97" si="467">+FF80/FF79</f>
        <v>0.10710881217671239</v>
      </c>
      <c r="FG97" s="79">
        <f t="shared" ref="FG97" si="468">+FG80/FG79</f>
        <v>0.14657967364218533</v>
      </c>
      <c r="FH97" s="79">
        <f t="shared" ref="FH97" si="469">+FH80/FH79</f>
        <v>8.8339719478328124E-2</v>
      </c>
      <c r="FI97" s="79">
        <f>+FI80/FI79</f>
        <v>8.5151237396883531E-2</v>
      </c>
      <c r="FJ97" s="79">
        <f t="shared" ref="FJ97:FQ97" si="470">+FJ80/FJ79</f>
        <v>0.11878002620468768</v>
      </c>
      <c r="FK97" s="79">
        <f t="shared" si="470"/>
        <v>0.14000000000000001</v>
      </c>
      <c r="FL97" s="79">
        <f t="shared" si="470"/>
        <v>0.2</v>
      </c>
      <c r="FM97" s="79">
        <f t="shared" si="470"/>
        <v>0.2</v>
      </c>
      <c r="FN97" s="79">
        <f t="shared" si="470"/>
        <v>0.2</v>
      </c>
      <c r="FO97" s="79">
        <f t="shared" si="470"/>
        <v>0.2</v>
      </c>
      <c r="FP97" s="79">
        <f t="shared" si="470"/>
        <v>0.2</v>
      </c>
      <c r="FQ97" s="79">
        <f t="shared" si="470"/>
        <v>0.2</v>
      </c>
      <c r="FR97" s="79">
        <f t="shared" ref="FR97:FV97" si="471">+FR80/FR79</f>
        <v>0.2</v>
      </c>
      <c r="FS97" s="79">
        <f t="shared" si="471"/>
        <v>0.19999999999999998</v>
      </c>
      <c r="FT97" s="79">
        <f t="shared" si="471"/>
        <v>0.19999999999999998</v>
      </c>
      <c r="FU97" s="79">
        <f t="shared" si="471"/>
        <v>0.2</v>
      </c>
      <c r="FV97" s="79">
        <f t="shared" si="471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72">+BP101-BP114</f>
        <v>2544.1999999999989</v>
      </c>
      <c r="BQ99" s="51">
        <f t="shared" ref="BQ99" si="473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74">+CU101-CU114</f>
        <v>-11716.6</v>
      </c>
      <c r="CV99" s="51">
        <f t="shared" si="474"/>
        <v>-11565.600000000002</v>
      </c>
      <c r="CW99" s="51">
        <f t="shared" si="474"/>
        <v>-11747</v>
      </c>
      <c r="CX99" s="51">
        <f t="shared" si="474"/>
        <v>-10916.3</v>
      </c>
      <c r="CY99" s="51">
        <f t="shared" ref="CY99:DB99" si="475">+CY101-CY114</f>
        <v>-13304.199999999999</v>
      </c>
      <c r="CZ99" s="51">
        <f t="shared" si="475"/>
        <v>-11533.899999999998</v>
      </c>
      <c r="DA99" s="51">
        <f t="shared" si="475"/>
        <v>-10815.599999999999</v>
      </c>
      <c r="DB99" s="51">
        <f t="shared" si="475"/>
        <v>-9947.1999999999989</v>
      </c>
      <c r="DC99" s="51">
        <f t="shared" ref="DC99" si="476">+DC101-DC114</f>
        <v>-9920.7000000000007</v>
      </c>
      <c r="DD99" s="51">
        <f t="shared" ref="DD99" si="477">+DD101-DD114</f>
        <v>-9768.9999999999982</v>
      </c>
      <c r="DE99" s="51">
        <f t="shared" ref="DE99:DR99" si="478">+DE101-DE114</f>
        <v>-9909.6000000000022</v>
      </c>
      <c r="DF99" s="51">
        <f t="shared" si="478"/>
        <v>-9763.5</v>
      </c>
      <c r="DG99" s="51">
        <f t="shared" si="478"/>
        <v>-11213.199999999999</v>
      </c>
      <c r="DH99" s="51">
        <f t="shared" si="478"/>
        <v>-11489.9</v>
      </c>
      <c r="DI99" s="51">
        <f t="shared" si="478"/>
        <v>-10571.7</v>
      </c>
      <c r="DJ99" s="51">
        <f t="shared" si="478"/>
        <v>-11125</v>
      </c>
      <c r="DK99" s="51">
        <f t="shared" si="478"/>
        <v>-12463.899999999998</v>
      </c>
      <c r="DL99" s="51">
        <f t="shared" si="478"/>
        <v>-13245.8</v>
      </c>
      <c r="DM99" s="51">
        <f t="shared" si="478"/>
        <v>-14982.699999999999</v>
      </c>
      <c r="DN99" s="51">
        <f t="shared" si="478"/>
        <v>-19245.400000000001</v>
      </c>
      <c r="DO99" s="51">
        <f t="shared" si="478"/>
        <v>-20538.2</v>
      </c>
      <c r="DP99" s="51">
        <f t="shared" si="478"/>
        <v>-22650.400000000001</v>
      </c>
      <c r="DQ99" s="51">
        <f t="shared" si="478"/>
        <v>-24401.1</v>
      </c>
      <c r="DR99" s="51">
        <f t="shared" si="478"/>
        <v>-27005.1</v>
      </c>
      <c r="DS99" s="51"/>
      <c r="DT99" s="51"/>
      <c r="DU99" s="51"/>
      <c r="DV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479">+FJ99+FK81</f>
        <v>-4466.3738740000099</v>
      </c>
      <c r="FL99" s="49">
        <f t="shared" si="479"/>
        <v>13037.111696015991</v>
      </c>
      <c r="FM99" s="49">
        <f t="shared" si="479"/>
        <v>44776.075706672244</v>
      </c>
      <c r="FN99" s="49">
        <f t="shared" si="479"/>
        <v>85128.0056354142</v>
      </c>
      <c r="FO99" s="49">
        <f t="shared" si="479"/>
        <v>133797.45858559839</v>
      </c>
      <c r="FP99" s="49">
        <f t="shared" si="479"/>
        <v>188843.39735610649</v>
      </c>
      <c r="FQ99" s="49">
        <f t="shared" si="479"/>
        <v>250726.32608798044</v>
      </c>
      <c r="FR99" s="49">
        <f t="shared" ref="FR99" si="480">+FQ99+FR81</f>
        <v>314104.73140736349</v>
      </c>
      <c r="FS99" s="49">
        <f t="shared" ref="FS99" si="481">+FR99+FS81</f>
        <v>380000.18276609149</v>
      </c>
      <c r="FT99" s="49">
        <f t="shared" ref="FT99" si="482">+FS99+FT81</f>
        <v>448966.195696323</v>
      </c>
      <c r="FU99" s="49">
        <f t="shared" ref="FU99" si="483">+FT99+FU81</f>
        <v>521507.9262985533</v>
      </c>
      <c r="FV99" s="49">
        <f t="shared" ref="FV99" si="484">+FU99+FV81</f>
        <v>593859.14662969939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841744.2118139948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/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485">+CX101</f>
        <v>4400.8999999999996</v>
      </c>
      <c r="FG101" s="49">
        <f t="shared" ref="FG101:FG112" si="486">+DB101</f>
        <v>6648.1</v>
      </c>
      <c r="FH101" s="49">
        <f t="shared" ref="FH101:FH127" si="487">+DF101</f>
        <v>7121.2</v>
      </c>
      <c r="FI101" s="49">
        <f t="shared" ref="FI101:FI127" si="488">+DJ101</f>
        <v>5113.6000000000004</v>
      </c>
      <c r="FJ101" s="49">
        <f>+DN101</f>
        <v>5979.9</v>
      </c>
      <c r="FX101" s="60" t="s">
        <v>264</v>
      </c>
      <c r="FY101" s="65">
        <f>+FY100/Main!J3</f>
        <v>887.75663931758174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/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485"/>
        <v>4547.3</v>
      </c>
      <c r="FG102" s="49">
        <f t="shared" si="486"/>
        <v>5875.3</v>
      </c>
      <c r="FH102" s="49">
        <f t="shared" si="487"/>
        <v>6672.8</v>
      </c>
      <c r="FI102" s="49">
        <f t="shared" si="488"/>
        <v>6896</v>
      </c>
      <c r="FJ102" s="49">
        <f t="shared" ref="FJ102:FJ125" si="489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/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485"/>
        <v>994.2</v>
      </c>
      <c r="FG103" s="49">
        <f t="shared" si="486"/>
        <v>1053.7</v>
      </c>
      <c r="FH103" s="49">
        <f t="shared" si="487"/>
        <v>1454.4</v>
      </c>
      <c r="FI103" s="49">
        <f t="shared" si="488"/>
        <v>1662.9</v>
      </c>
      <c r="FJ103" s="49">
        <f t="shared" si="489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/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485"/>
        <v>3190.7</v>
      </c>
      <c r="FG104" s="49">
        <f t="shared" si="486"/>
        <v>3980.3</v>
      </c>
      <c r="FH104" s="49">
        <f t="shared" si="487"/>
        <v>3886</v>
      </c>
      <c r="FI104" s="49">
        <f t="shared" si="488"/>
        <v>4309.7</v>
      </c>
      <c r="FJ104" s="49">
        <f t="shared" si="489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/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485"/>
        <v>2538.9</v>
      </c>
      <c r="FG105" s="49">
        <f t="shared" si="486"/>
        <v>2871.5</v>
      </c>
      <c r="FH105" s="49">
        <f t="shared" si="487"/>
        <v>2530.6</v>
      </c>
      <c r="FI105" s="49">
        <f t="shared" si="488"/>
        <v>2954.1</v>
      </c>
      <c r="FJ105" s="49">
        <f t="shared" si="489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/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485"/>
        <v>0</v>
      </c>
      <c r="FG106" s="49">
        <f t="shared" si="486"/>
        <v>0</v>
      </c>
      <c r="FI106" s="49">
        <f t="shared" si="488"/>
        <v>0</v>
      </c>
      <c r="FJ106" s="49">
        <f t="shared" si="489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/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485"/>
        <v>10297.4</v>
      </c>
      <c r="FG107" s="49">
        <f t="shared" si="486"/>
        <v>11216.5</v>
      </c>
      <c r="FH107" s="49">
        <f t="shared" si="487"/>
        <v>11583.9</v>
      </c>
      <c r="FI107" s="49">
        <f t="shared" si="488"/>
        <v>11279.6</v>
      </c>
      <c r="FJ107" s="49">
        <f t="shared" si="489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/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485"/>
        <v>2572.6</v>
      </c>
      <c r="FG108" s="49">
        <f t="shared" si="486"/>
        <v>2830.4</v>
      </c>
      <c r="FH108" s="49">
        <f t="shared" si="487"/>
        <v>2489.3000000000002</v>
      </c>
      <c r="FI108" s="49">
        <f t="shared" si="488"/>
        <v>2792.9</v>
      </c>
      <c r="FJ108" s="49">
        <f t="shared" si="489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/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485"/>
        <v>0</v>
      </c>
      <c r="FG109" s="49">
        <f t="shared" si="486"/>
        <v>0</v>
      </c>
      <c r="FI109" s="49">
        <f t="shared" si="488"/>
        <v>0</v>
      </c>
      <c r="FJ109" s="49">
        <f t="shared" si="489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/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485"/>
        <v>7872.9</v>
      </c>
      <c r="FG110" s="49">
        <f t="shared" si="486"/>
        <v>8681.9</v>
      </c>
      <c r="FH110" s="49">
        <f t="shared" si="487"/>
        <v>8985.1</v>
      </c>
      <c r="FI110" s="49">
        <f t="shared" si="488"/>
        <v>10144</v>
      </c>
      <c r="FJ110" s="49">
        <f t="shared" si="489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/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485"/>
        <v>2871.2</v>
      </c>
      <c r="FG111" s="49">
        <f t="shared" si="486"/>
        <v>3475.4</v>
      </c>
      <c r="FH111" s="49">
        <f t="shared" si="487"/>
        <v>4082.7</v>
      </c>
      <c r="FI111" s="49">
        <f t="shared" si="488"/>
        <v>4337</v>
      </c>
      <c r="FJ111" s="49">
        <f t="shared" si="489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490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491">SUM(CU101:CU111)</f>
        <v>38006.800000000003</v>
      </c>
      <c r="CV112" s="51">
        <f t="shared" si="491"/>
        <v>38666.400000000001</v>
      </c>
      <c r="CW112" s="51">
        <f t="shared" si="491"/>
        <v>37893.1</v>
      </c>
      <c r="CX112" s="51">
        <f t="shared" si="491"/>
        <v>39286.1</v>
      </c>
      <c r="CY112" s="51">
        <f t="shared" ref="CY112:DB112" si="492">SUM(CY101:CY111)</f>
        <v>41102.799999999996</v>
      </c>
      <c r="CZ112" s="51">
        <f t="shared" si="492"/>
        <v>41967</v>
      </c>
      <c r="DA112" s="51">
        <f t="shared" si="492"/>
        <v>43946</v>
      </c>
      <c r="DB112" s="51">
        <f t="shared" si="492"/>
        <v>46633.100000000006</v>
      </c>
      <c r="DC112" s="51">
        <f t="shared" ref="DC112" si="493">SUM(DC101:DC111)</f>
        <v>46838.299999999996</v>
      </c>
      <c r="DD112" s="51">
        <f t="shared" ref="DD112" si="494">SUM(DD101:DD111)</f>
        <v>47808.999999999993</v>
      </c>
      <c r="DE112" s="51">
        <f t="shared" ref="DE112:DR112" si="495">SUM(DE101:DE111)</f>
        <v>48187</v>
      </c>
      <c r="DF112" s="51">
        <f t="shared" si="495"/>
        <v>48806</v>
      </c>
      <c r="DG112" s="51">
        <f t="shared" si="495"/>
        <v>46919.3</v>
      </c>
      <c r="DH112" s="51">
        <f t="shared" si="495"/>
        <v>47063.6</v>
      </c>
      <c r="DI112" s="51">
        <f t="shared" si="495"/>
        <v>47461.5</v>
      </c>
      <c r="DJ112" s="51">
        <f t="shared" si="495"/>
        <v>49489.8</v>
      </c>
      <c r="DK112" s="51">
        <f t="shared" si="495"/>
        <v>53162.999999999993</v>
      </c>
      <c r="DL112" s="51">
        <f t="shared" si="495"/>
        <v>54814</v>
      </c>
      <c r="DM112" s="51">
        <f t="shared" si="495"/>
        <v>57915.500000000007</v>
      </c>
      <c r="DN112" s="51">
        <f t="shared" si="495"/>
        <v>64006.3</v>
      </c>
      <c r="DO112" s="51">
        <f t="shared" si="495"/>
        <v>63943.5</v>
      </c>
      <c r="DP112" s="51">
        <f t="shared" si="495"/>
        <v>71874.799999999988</v>
      </c>
      <c r="DQ112" s="51">
        <f t="shared" si="495"/>
        <v>75606.900000000009</v>
      </c>
      <c r="DR112" s="51">
        <f t="shared" si="495"/>
        <v>78714.900000000009</v>
      </c>
      <c r="DS112" s="51"/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485"/>
        <v>39286.1</v>
      </c>
      <c r="FG112" s="49">
        <f t="shared" si="486"/>
        <v>46633.100000000006</v>
      </c>
      <c r="FH112" s="49">
        <f t="shared" si="487"/>
        <v>48806</v>
      </c>
      <c r="FI112" s="49">
        <f t="shared" si="488"/>
        <v>49489.8</v>
      </c>
      <c r="FJ112" s="49">
        <f t="shared" si="489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/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485"/>
        <v>15317.199999999999</v>
      </c>
      <c r="FG114" s="49">
        <f t="shared" ref="FG114:FG125" si="496">+DB114</f>
        <v>16595.3</v>
      </c>
      <c r="FH114" s="49">
        <f t="shared" si="487"/>
        <v>16884.7</v>
      </c>
      <c r="FI114" s="49">
        <f t="shared" si="488"/>
        <v>16238.6</v>
      </c>
      <c r="FJ114" s="49">
        <f t="shared" si="489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/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485"/>
        <v>1405.3</v>
      </c>
      <c r="FG115" s="49">
        <f t="shared" si="496"/>
        <v>1606.7</v>
      </c>
      <c r="FH115" s="49">
        <f t="shared" si="487"/>
        <v>1670.6</v>
      </c>
      <c r="FI115" s="49">
        <f t="shared" si="488"/>
        <v>1930.6</v>
      </c>
      <c r="FJ115" s="49">
        <f t="shared" si="489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/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485"/>
        <v>915.5</v>
      </c>
      <c r="FG116" s="49">
        <f t="shared" si="496"/>
        <v>997.2</v>
      </c>
      <c r="FH116" s="49">
        <f t="shared" si="487"/>
        <v>958.1</v>
      </c>
      <c r="FI116" s="49">
        <f t="shared" si="488"/>
        <v>1059.8</v>
      </c>
      <c r="FJ116" s="49">
        <f t="shared" si="489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/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485"/>
        <v>4933.6000000000004</v>
      </c>
      <c r="FG117" s="49">
        <f t="shared" si="496"/>
        <v>5853</v>
      </c>
      <c r="FH117" s="49">
        <f t="shared" si="487"/>
        <v>6845.8</v>
      </c>
      <c r="FI117" s="49">
        <f t="shared" si="488"/>
        <v>8784.1</v>
      </c>
      <c r="FJ117" s="49">
        <f t="shared" si="489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/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485"/>
        <v>671.5</v>
      </c>
      <c r="FG118" s="49">
        <f t="shared" si="496"/>
        <v>770.6</v>
      </c>
      <c r="FH118" s="49">
        <f t="shared" si="487"/>
        <v>885.5</v>
      </c>
      <c r="FI118" s="49">
        <f t="shared" si="488"/>
        <v>1017.2</v>
      </c>
      <c r="FJ118" s="49">
        <f t="shared" si="489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/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485"/>
        <v>160.6</v>
      </c>
      <c r="FG119" s="49">
        <f t="shared" si="496"/>
        <v>495.1</v>
      </c>
      <c r="FH119" s="49">
        <f t="shared" si="487"/>
        <v>126.9</v>
      </c>
      <c r="FI119" s="49">
        <f t="shared" si="488"/>
        <v>475.1</v>
      </c>
      <c r="FJ119" s="49">
        <f t="shared" si="489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/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485"/>
        <v>2189.4</v>
      </c>
      <c r="FG120" s="49">
        <f t="shared" si="496"/>
        <v>2750.3</v>
      </c>
      <c r="FH120" s="49">
        <f t="shared" si="487"/>
        <v>3027.5</v>
      </c>
      <c r="FI120" s="49">
        <f t="shared" si="488"/>
        <v>2370.3000000000002</v>
      </c>
      <c r="FJ120" s="49">
        <f t="shared" si="489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/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485"/>
        <v>3698.2</v>
      </c>
      <c r="FG121" s="49">
        <f t="shared" si="496"/>
        <v>4094.5</v>
      </c>
      <c r="FH121" s="49">
        <f t="shared" si="487"/>
        <v>1954.1</v>
      </c>
      <c r="FI121" s="49">
        <f t="shared" si="488"/>
        <v>1305.0999999999999</v>
      </c>
      <c r="FJ121" s="49">
        <f t="shared" si="489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/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485"/>
        <v>4621.5</v>
      </c>
      <c r="FG122" s="49">
        <f t="shared" si="496"/>
        <v>5937.7000000000007</v>
      </c>
      <c r="FH122" s="49">
        <f t="shared" si="487"/>
        <v>5653.7</v>
      </c>
      <c r="FI122" s="49">
        <f t="shared" si="488"/>
        <v>3796.9</v>
      </c>
      <c r="FJ122" s="49">
        <f t="shared" si="489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/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485"/>
        <v>2187.5</v>
      </c>
      <c r="FG123" s="49">
        <f t="shared" si="496"/>
        <v>1707.5</v>
      </c>
      <c r="FH123" s="49">
        <f t="shared" si="487"/>
        <v>1644.3</v>
      </c>
      <c r="FI123" s="49">
        <f t="shared" si="488"/>
        <v>1736.7</v>
      </c>
      <c r="FJ123" s="49">
        <f t="shared" si="489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/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485"/>
        <v>3185.7999999999997</v>
      </c>
      <c r="FG124" s="49">
        <f t="shared" si="496"/>
        <v>5825.2</v>
      </c>
      <c r="FH124" s="49">
        <f t="shared" si="487"/>
        <v>9154.7999999999993</v>
      </c>
      <c r="FI124" s="49">
        <f t="shared" si="488"/>
        <v>10775.4</v>
      </c>
      <c r="FJ124" s="49">
        <f t="shared" si="489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497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498">SUM(CU114:CU124)</f>
        <v>38006.800000000003</v>
      </c>
      <c r="CV125" s="51">
        <f t="shared" si="498"/>
        <v>38666.400000000009</v>
      </c>
      <c r="CW125" s="51">
        <f t="shared" ref="CW125:CX125" si="499">SUM(CW114:CW124)</f>
        <v>37893.100000000006</v>
      </c>
      <c r="CX125" s="51">
        <f t="shared" si="499"/>
        <v>39286.100000000006</v>
      </c>
      <c r="CY125" s="51">
        <f t="shared" ref="CY125:DB125" si="500">SUM(CY114:CY124)</f>
        <v>41102.799999999996</v>
      </c>
      <c r="CZ125" s="51">
        <f t="shared" ref="CZ125" si="501">SUM(CZ114:CZ124)</f>
        <v>41967</v>
      </c>
      <c r="DA125" s="51">
        <f t="shared" si="500"/>
        <v>43945.999999999993</v>
      </c>
      <c r="DB125" s="51">
        <f t="shared" si="500"/>
        <v>46633.099999999991</v>
      </c>
      <c r="DC125" s="51">
        <f t="shared" ref="DC125" si="502">SUM(DC114:DC124)</f>
        <v>46838.3</v>
      </c>
      <c r="DD125" s="51">
        <f t="shared" ref="DD125" si="503">SUM(DD114:DD124)</f>
        <v>47809.000000000007</v>
      </c>
      <c r="DE125" s="51">
        <f t="shared" ref="DE125:DR125" si="504">SUM(DE114:DE124)</f>
        <v>48187</v>
      </c>
      <c r="DF125" s="51">
        <f t="shared" si="504"/>
        <v>48806</v>
      </c>
      <c r="DG125" s="51">
        <f t="shared" si="504"/>
        <v>46919.299999999996</v>
      </c>
      <c r="DH125" s="51">
        <f t="shared" si="504"/>
        <v>47063.599999999991</v>
      </c>
      <c r="DI125" s="51">
        <f t="shared" si="504"/>
        <v>47461.5</v>
      </c>
      <c r="DJ125" s="51">
        <f t="shared" si="504"/>
        <v>49489.799999999996</v>
      </c>
      <c r="DK125" s="51">
        <f t="shared" si="504"/>
        <v>53163</v>
      </c>
      <c r="DL125" s="51">
        <f t="shared" si="504"/>
        <v>54814</v>
      </c>
      <c r="DM125" s="51">
        <f t="shared" si="504"/>
        <v>57915.5</v>
      </c>
      <c r="DN125" s="51">
        <f t="shared" si="504"/>
        <v>64006.3</v>
      </c>
      <c r="DO125" s="51">
        <f t="shared" si="504"/>
        <v>63943.500000000007</v>
      </c>
      <c r="DP125" s="51">
        <f t="shared" si="504"/>
        <v>71874.799999999988</v>
      </c>
      <c r="DQ125" s="51">
        <f t="shared" si="504"/>
        <v>75606.900000000009</v>
      </c>
      <c r="DR125" s="51">
        <f t="shared" si="504"/>
        <v>78714.900000000009</v>
      </c>
      <c r="DS125" s="51"/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485"/>
        <v>39286.100000000006</v>
      </c>
      <c r="FG125" s="49">
        <f t="shared" si="496"/>
        <v>46633.099999999991</v>
      </c>
      <c r="FH125" s="49">
        <f t="shared" si="487"/>
        <v>48806</v>
      </c>
      <c r="FI125" s="49">
        <f t="shared" si="488"/>
        <v>49489.799999999996</v>
      </c>
      <c r="FJ125" s="49">
        <f t="shared" si="489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05">CU81</f>
        <v>1094.6999999999975</v>
      </c>
      <c r="CV127" s="51">
        <f t="shared" si="505"/>
        <v>1329.0000000000009</v>
      </c>
      <c r="CW127" s="51">
        <f t="shared" si="505"/>
        <v>1294.8000000000011</v>
      </c>
      <c r="CX127" s="51">
        <f t="shared" si="505"/>
        <v>1354.7999999999995</v>
      </c>
      <c r="CY127" s="51">
        <f t="shared" ref="CY127:DB127" si="506">CY81</f>
        <v>1431.4999999999975</v>
      </c>
      <c r="CZ127" s="51">
        <f t="shared" si="506"/>
        <v>1228.4999999999986</v>
      </c>
      <c r="DA127" s="51">
        <f t="shared" si="506"/>
        <v>1164.1999999999989</v>
      </c>
      <c r="DB127" s="51">
        <f t="shared" si="506"/>
        <v>1892.6999999999991</v>
      </c>
      <c r="DC127" s="51">
        <f t="shared" ref="DC127:DJ127" si="507">DC81</f>
        <v>1777.5000000000007</v>
      </c>
      <c r="DD127" s="51">
        <f t="shared" si="507"/>
        <v>1698.2999999999972</v>
      </c>
      <c r="DE127" s="51">
        <f t="shared" si="507"/>
        <v>1693.5999999999979</v>
      </c>
      <c r="DF127" s="51">
        <f t="shared" si="507"/>
        <v>2207.1999999999994</v>
      </c>
      <c r="DG127" s="51">
        <f t="shared" si="507"/>
        <v>2538.4999999999991</v>
      </c>
      <c r="DH127" s="51">
        <f t="shared" si="507"/>
        <v>1703.7000000000016</v>
      </c>
      <c r="DI127" s="51">
        <f t="shared" si="507"/>
        <v>1720.4999999999993</v>
      </c>
      <c r="DJ127" s="51">
        <f t="shared" si="507"/>
        <v>2026.900000000001</v>
      </c>
      <c r="DK127" s="51">
        <f t="shared" ref="DK127:DP127" si="508">+DK81</f>
        <v>1504.4999999999991</v>
      </c>
      <c r="DL127" s="51">
        <f t="shared" si="508"/>
        <v>1481.3999999999992</v>
      </c>
      <c r="DM127" s="51">
        <f t="shared" si="508"/>
        <v>2633.9399999999978</v>
      </c>
      <c r="DN127" s="51">
        <f t="shared" si="508"/>
        <v>2976.9000000000019</v>
      </c>
      <c r="DO127" s="51">
        <f t="shared" si="508"/>
        <v>2388.1999999999998</v>
      </c>
      <c r="DP127" s="51">
        <f t="shared" si="508"/>
        <v>3701.9999999999982</v>
      </c>
      <c r="DQ127" s="51">
        <f>+DQ81</f>
        <v>4017.8000000000052</v>
      </c>
      <c r="DR127" s="51">
        <f>+DR81</f>
        <v>4944.6319850000027</v>
      </c>
      <c r="FF127" s="49">
        <f>+DA127</f>
        <v>1164.1999999999989</v>
      </c>
      <c r="FG127" s="49">
        <f>+DB127</f>
        <v>1892.6999999999991</v>
      </c>
      <c r="FH127" s="49">
        <f t="shared" si="487"/>
        <v>2207.1999999999994</v>
      </c>
      <c r="FI127" s="49">
        <f t="shared" si="488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FF128" s="49">
        <f t="shared" ref="FF128:FF135" si="509">SUM(CU128:CX128)</f>
        <v>8318.4</v>
      </c>
      <c r="FG128" s="49">
        <f t="shared" ref="FG128:FG135" si="510">SUM(CY128:DB128)</f>
        <v>6193.6999999999989</v>
      </c>
      <c r="FH128" s="49">
        <f t="shared" ref="FH128:FH133" si="511">SUM(DC128:DF128)</f>
        <v>5581.7</v>
      </c>
      <c r="FI128" s="49">
        <f t="shared" ref="FI128:FI133" si="512">SUM(DG128:DJ128)</f>
        <v>6244.8000000000011</v>
      </c>
      <c r="FJ128" s="49">
        <f t="shared" ref="FJ128:FJ133" si="513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FF129" s="49">
        <f t="shared" si="509"/>
        <v>1232.5999999999999</v>
      </c>
      <c r="FG129" s="49">
        <f t="shared" si="510"/>
        <v>1323.9</v>
      </c>
      <c r="FH129" s="49">
        <f t="shared" si="511"/>
        <v>1547.6</v>
      </c>
      <c r="FI129" s="49">
        <f t="shared" si="512"/>
        <v>1522.5</v>
      </c>
      <c r="FJ129" s="49">
        <f t="shared" si="513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FF130" s="49">
        <f t="shared" si="509"/>
        <v>62.400000000000006</v>
      </c>
      <c r="FG130" s="49">
        <f t="shared" si="510"/>
        <v>-134.50000000000003</v>
      </c>
      <c r="FH130" s="49">
        <f t="shared" si="511"/>
        <v>-802.3</v>
      </c>
      <c r="FI130" s="49">
        <f t="shared" si="512"/>
        <v>-2185.1999999999998</v>
      </c>
      <c r="FJ130" s="49">
        <f t="shared" si="513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FF131" s="49">
        <f t="shared" si="509"/>
        <v>312.39999999999998</v>
      </c>
      <c r="FG131" s="49">
        <f t="shared" si="510"/>
        <v>308.10000000000002</v>
      </c>
      <c r="FH131" s="49">
        <f t="shared" si="511"/>
        <v>342.8</v>
      </c>
      <c r="FI131" s="49">
        <f t="shared" si="512"/>
        <v>371.1</v>
      </c>
      <c r="FJ131" s="49">
        <f t="shared" si="513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FF132" s="49">
        <f t="shared" si="509"/>
        <v>-3990.3</v>
      </c>
      <c r="FG132" s="49">
        <f t="shared" si="510"/>
        <v>-1438.5</v>
      </c>
      <c r="FH132" s="49">
        <f t="shared" si="511"/>
        <v>-178</v>
      </c>
      <c r="FI132" s="49">
        <f t="shared" si="512"/>
        <v>420</v>
      </c>
      <c r="FJ132" s="49">
        <f t="shared" si="513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FF133" s="49">
        <f t="shared" si="509"/>
        <v>239.6</v>
      </c>
      <c r="FG133" s="49">
        <f t="shared" si="510"/>
        <v>660.4</v>
      </c>
      <c r="FH133" s="49">
        <f t="shared" si="511"/>
        <v>874.9</v>
      </c>
      <c r="FI133" s="49">
        <f t="shared" si="512"/>
        <v>420.9</v>
      </c>
      <c r="FJ133" s="49">
        <f t="shared" si="513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FF134" s="49">
        <f t="shared" si="509"/>
        <v>348.70000000000005</v>
      </c>
      <c r="FG134" s="49">
        <f t="shared" si="510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FF135" s="49">
        <f t="shared" si="509"/>
        <v>-1687.2000000000003</v>
      </c>
      <c r="FG135" s="49">
        <f t="shared" si="510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14">SUM(CU128:CU135)</f>
        <v>311.30000000000103</v>
      </c>
      <c r="CV136" s="51">
        <f t="shared" si="514"/>
        <v>1051.4999999999998</v>
      </c>
      <c r="CW136" s="51">
        <f t="shared" si="514"/>
        <v>1510.1</v>
      </c>
      <c r="CX136" s="51">
        <f t="shared" si="514"/>
        <v>1963.6999999999994</v>
      </c>
      <c r="CY136" s="51">
        <f>SUM(CY128:CY135)</f>
        <v>382.39999999999986</v>
      </c>
      <c r="CZ136" s="51">
        <f t="shared" ref="CZ136:DB136" si="515">SUM(CZ128:CZ135)</f>
        <v>2495.3999999999996</v>
      </c>
      <c r="DA136" s="51">
        <f t="shared" si="515"/>
        <v>1806.6000000000004</v>
      </c>
      <c r="DB136" s="51">
        <f t="shared" si="515"/>
        <v>1815.1999999999998</v>
      </c>
      <c r="DC136" s="51">
        <f t="shared" ref="DC136:DP136" si="516">SUM(DC128:DC135)</f>
        <v>1697.3999999999999</v>
      </c>
      <c r="DD136" s="51">
        <f t="shared" si="516"/>
        <v>1775.5</v>
      </c>
      <c r="DE136" s="51">
        <f t="shared" si="516"/>
        <v>1631.3</v>
      </c>
      <c r="DF136" s="51">
        <f t="shared" si="516"/>
        <v>2156.5000000000005</v>
      </c>
      <c r="DG136" s="51">
        <f t="shared" si="516"/>
        <v>2499.1999999999998</v>
      </c>
      <c r="DH136" s="51">
        <f t="shared" si="516"/>
        <v>820.7</v>
      </c>
      <c r="DI136" s="51">
        <f t="shared" si="516"/>
        <v>2185.1000000000004</v>
      </c>
      <c r="DJ136" s="51">
        <f t="shared" si="516"/>
        <v>1579.4000000000003</v>
      </c>
      <c r="DK136" s="52">
        <f t="shared" si="516"/>
        <v>1730.6000000000001</v>
      </c>
      <c r="DL136" s="52">
        <f t="shared" si="516"/>
        <v>631.89999999999986</v>
      </c>
      <c r="DM136" s="52">
        <f t="shared" si="516"/>
        <v>2189.5</v>
      </c>
      <c r="DN136" s="52">
        <f t="shared" si="516"/>
        <v>-311.90000000000146</v>
      </c>
      <c r="DO136" s="51">
        <f t="shared" si="516"/>
        <v>1165.9999999999998</v>
      </c>
      <c r="DP136" s="51">
        <f t="shared" si="516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/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/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17">SUM(CU138:CX138)</f>
        <v>-1033.9000000000001</v>
      </c>
      <c r="FG138" s="49">
        <f t="shared" ref="FG138:FG141" si="518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/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17"/>
        <v>456.19999999999993</v>
      </c>
      <c r="FG139" s="49">
        <f t="shared" si="518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/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17"/>
        <v>-7256.5</v>
      </c>
      <c r="FG140" s="49">
        <f t="shared" si="518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/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17"/>
        <v>-248.7</v>
      </c>
      <c r="FG141" s="49">
        <f t="shared" si="518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19">SUM(CX138:CX141)</f>
        <v>-41.399999999999523</v>
      </c>
      <c r="CY142" s="51">
        <f t="shared" ref="CY142:DB142" si="520">SUM(CY138:CY141)</f>
        <v>-1060.8999999999999</v>
      </c>
      <c r="CZ142" s="51">
        <f t="shared" si="520"/>
        <v>-210.39999999999998</v>
      </c>
      <c r="DA142" s="51">
        <f t="shared" si="520"/>
        <v>-313.50000000000011</v>
      </c>
      <c r="DB142" s="51">
        <f t="shared" si="520"/>
        <v>-674.09999999999991</v>
      </c>
      <c r="DC142" s="51">
        <f t="shared" ref="DC142:DR142" si="521">SUM(DC138:DC141)</f>
        <v>-1283.5</v>
      </c>
      <c r="DD142" s="51">
        <f t="shared" si="521"/>
        <v>-483.30000000000007</v>
      </c>
      <c r="DE142" s="51">
        <f t="shared" si="521"/>
        <v>-616.49999999999977</v>
      </c>
      <c r="DF142" s="51">
        <f t="shared" si="521"/>
        <v>-379.00000000000006</v>
      </c>
      <c r="DG142" s="51">
        <f t="shared" si="521"/>
        <v>-1013.8</v>
      </c>
      <c r="DH142" s="51">
        <f t="shared" si="521"/>
        <v>-463.89999999999992</v>
      </c>
      <c r="DI142" s="51">
        <f t="shared" si="521"/>
        <v>-923.4</v>
      </c>
      <c r="DJ142" s="51">
        <f t="shared" si="521"/>
        <v>-860.50000000000011</v>
      </c>
      <c r="DK142" s="51">
        <f t="shared" si="521"/>
        <v>-688.80000000000007</v>
      </c>
      <c r="DL142" s="51">
        <f t="shared" si="521"/>
        <v>-459.09999999999997</v>
      </c>
      <c r="DM142" s="51">
        <f t="shared" si="521"/>
        <v>-3080.5</v>
      </c>
      <c r="DN142" s="51">
        <f t="shared" si="521"/>
        <v>-2924.3</v>
      </c>
      <c r="DO142" s="51">
        <f t="shared" si="521"/>
        <v>-1177.6000000000001</v>
      </c>
      <c r="DP142" s="51">
        <f t="shared" si="521"/>
        <v>-2198.7000000000003</v>
      </c>
      <c r="DQ142" s="51">
        <f t="shared" si="521"/>
        <v>-4004.7</v>
      </c>
      <c r="DR142" s="51">
        <f t="shared" si="521"/>
        <v>-1920.5000000000002</v>
      </c>
      <c r="DS142" s="51"/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22">SUM(DI142:DL142)</f>
        <v>-2931.8</v>
      </c>
      <c r="FI142" s="49">
        <f t="shared" ref="FI142" si="523">SUM(DJ142:DM142)</f>
        <v>-5088.8999999999996</v>
      </c>
      <c r="FJ142" s="49">
        <f t="shared" ref="FJ142:FJ148" si="524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/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25">SUM(CU144:CX144)</f>
        <v>-2409.8000000000002</v>
      </c>
      <c r="FG144" s="49">
        <f t="shared" ref="FG144:FG147" si="526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/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25"/>
        <v>4685.3999999999996</v>
      </c>
      <c r="FG145" s="49">
        <f t="shared" si="526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/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25"/>
        <v>-4400</v>
      </c>
      <c r="FG146" s="49">
        <f t="shared" si="526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/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25"/>
        <v>-200.1</v>
      </c>
      <c r="FG147" s="49">
        <f t="shared" si="526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27">SUM(CU144:CU147)</f>
        <v>1367.8000000000009</v>
      </c>
      <c r="CV148" s="51">
        <f t="shared" ref="CV148" si="528">SUM(CV144:CV147)</f>
        <v>-885.80000000000018</v>
      </c>
      <c r="CW148" s="51">
        <f t="shared" ref="CW148" si="529">SUM(CW144:CW147)</f>
        <v>-1692.8999999999999</v>
      </c>
      <c r="CX148" s="51">
        <f t="shared" ref="CX148" si="530">SUM(CX144:CX147)</f>
        <v>-1113.6000000000013</v>
      </c>
      <c r="CY148" s="51">
        <f t="shared" ref="CY148:DB148" si="531">SUM(CY144:CY147)</f>
        <v>106.70000000000013</v>
      </c>
      <c r="CZ148" s="51">
        <f t="shared" si="531"/>
        <v>-1673.2</v>
      </c>
      <c r="DA148" s="51">
        <f t="shared" si="531"/>
        <v>-279.09999999999968</v>
      </c>
      <c r="DB148" s="51">
        <f t="shared" si="531"/>
        <v>-1291.5000000000002</v>
      </c>
      <c r="DC148" s="51">
        <f t="shared" ref="DC148:DR148" si="532">SUM(DC144:DC147)</f>
        <v>-1058.4000000000001</v>
      </c>
      <c r="DD148" s="51">
        <f t="shared" si="532"/>
        <v>-1083.2</v>
      </c>
      <c r="DE148" s="51">
        <f t="shared" si="532"/>
        <v>-463.19999999999987</v>
      </c>
      <c r="DF148" s="51">
        <f t="shared" si="532"/>
        <v>-1526.5000000000002</v>
      </c>
      <c r="DG148" s="51">
        <f t="shared" si="532"/>
        <v>-2878.3</v>
      </c>
      <c r="DH148" s="51">
        <f t="shared" si="532"/>
        <v>-123.70000000000016</v>
      </c>
      <c r="DI148" s="51">
        <f t="shared" si="532"/>
        <v>-1263.3</v>
      </c>
      <c r="DJ148" s="51">
        <f t="shared" si="532"/>
        <v>-1141.4000000000003</v>
      </c>
      <c r="DK148" s="51">
        <f t="shared" si="532"/>
        <v>412.29999999999995</v>
      </c>
      <c r="DL148" s="51">
        <f t="shared" si="532"/>
        <v>-1033.4000000000001</v>
      </c>
      <c r="DM148" s="51">
        <f t="shared" si="532"/>
        <v>572.00000000000023</v>
      </c>
      <c r="DN148" s="51">
        <f t="shared" si="532"/>
        <v>3544.6999999999994</v>
      </c>
      <c r="DO148" s="51">
        <f t="shared" si="532"/>
        <v>-311.3</v>
      </c>
      <c r="DP148" s="51">
        <f t="shared" si="532"/>
        <v>1555.5</v>
      </c>
      <c r="DQ148" s="51">
        <f t="shared" si="532"/>
        <v>211.30000000000058</v>
      </c>
      <c r="DR148" s="51">
        <f t="shared" si="532"/>
        <v>-225.39999999999941</v>
      </c>
      <c r="DS148" s="51"/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33">SUM(DI148:DL148)</f>
        <v>-3025.8</v>
      </c>
      <c r="FI148" s="49">
        <f t="shared" ref="FI148" si="534">SUM(DJ148:DM148)</f>
        <v>-1190.5000000000002</v>
      </c>
      <c r="FJ148" s="49">
        <f t="shared" si="524"/>
        <v>3495.5999999999995</v>
      </c>
    </row>
    <row r="149" spans="2:166" s="49" customFormat="1" x14ac:dyDescent="0.2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/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35">SUM(CU149:CX149)</f>
        <v>-89.9</v>
      </c>
      <c r="FG149" s="49">
        <f t="shared" ref="FG149" si="536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37">+CU149+CU148+CU142+CU136</f>
        <v>-5961.7999999999975</v>
      </c>
      <c r="CV150" s="51">
        <f t="shared" ref="CV150" si="538">+CV149+CV148+CV142+CV136</f>
        <v>253.79999999999927</v>
      </c>
      <c r="CW150" s="51">
        <f t="shared" ref="CW150" si="539">+CW149+CW148+CW142+CW136</f>
        <v>-726.40000000000055</v>
      </c>
      <c r="CX150" s="51">
        <f t="shared" ref="CX150" si="540">+CX149+CX148+CX142+CX136</f>
        <v>773.69999999999845</v>
      </c>
      <c r="CY150" s="51">
        <f t="shared" ref="CY150:DB150" si="541">+CY149+CY148+CY142+CY136</f>
        <v>-638.49999999999989</v>
      </c>
      <c r="CZ150" s="51">
        <f t="shared" si="541"/>
        <v>666.09999999999945</v>
      </c>
      <c r="DA150" s="51">
        <f t="shared" si="541"/>
        <v>1230.2000000000005</v>
      </c>
      <c r="DB150" s="51">
        <f t="shared" si="541"/>
        <v>61.799999999999727</v>
      </c>
      <c r="DC150" s="51">
        <f t="shared" ref="DC150:DJ150" si="542">+DC149+DC148+DC142+DC136</f>
        <v>-654.7000000000005</v>
      </c>
      <c r="DD150" s="51">
        <f t="shared" si="542"/>
        <v>217.59999999999991</v>
      </c>
      <c r="DE150" s="51">
        <f t="shared" si="542"/>
        <v>568.20000000000027</v>
      </c>
      <c r="DF150" s="51">
        <f t="shared" si="542"/>
        <v>30.300000000000182</v>
      </c>
      <c r="DG150" s="51">
        <f t="shared" si="542"/>
        <v>-1359.3000000000002</v>
      </c>
      <c r="DH150" s="51">
        <f t="shared" si="542"/>
        <v>163.69999999999993</v>
      </c>
      <c r="DI150" s="51">
        <f t="shared" si="542"/>
        <v>-5.1999999999993634</v>
      </c>
      <c r="DJ150" s="51">
        <f t="shared" si="542"/>
        <v>-550.70000000000005</v>
      </c>
      <c r="DK150" s="51">
        <f t="shared" ref="DK150:DR150" si="543">+DK136+DK142+DK148+DK149</f>
        <v>1478.9</v>
      </c>
      <c r="DL150" s="51">
        <f t="shared" si="543"/>
        <v>-851.40000000000009</v>
      </c>
      <c r="DM150" s="51">
        <f t="shared" si="543"/>
        <v>-313.69999999999976</v>
      </c>
      <c r="DN150" s="51">
        <f t="shared" si="543"/>
        <v>437.79999999999774</v>
      </c>
      <c r="DO150" s="51">
        <f t="shared" si="543"/>
        <v>-358.40000000000038</v>
      </c>
      <c r="DP150" s="51">
        <f t="shared" si="543"/>
        <v>763.39999999999952</v>
      </c>
      <c r="DQ150" s="51">
        <f t="shared" si="543"/>
        <v>145.4000000000004</v>
      </c>
      <c r="DR150" s="51">
        <f t="shared" si="543"/>
        <v>-100.59999999999764</v>
      </c>
      <c r="DS150" s="51"/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44">+FF148+FF149</f>
        <v>-5496.6</v>
      </c>
      <c r="FG150" s="49">
        <f t="shared" si="544"/>
        <v>-1900.1000000000004</v>
      </c>
      <c r="FH150" s="49">
        <f t="shared" si="544"/>
        <v>-3231.5</v>
      </c>
      <c r="FI150" s="49">
        <f t="shared" si="544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R154" si="545">+DB153*DB83</f>
        <v>147757.60881000001</v>
      </c>
      <c r="DC154" s="51">
        <f t="shared" si="545"/>
        <v>164140.76</v>
      </c>
      <c r="DD154" s="51">
        <f t="shared" si="545"/>
        <v>202105.24799999999</v>
      </c>
      <c r="DE154" s="51">
        <f t="shared" si="545"/>
        <v>204190.37419999999</v>
      </c>
      <c r="DF154" s="51">
        <f t="shared" si="545"/>
        <v>244579.33949999997</v>
      </c>
      <c r="DG154" s="51">
        <f t="shared" si="545"/>
        <v>253746.68</v>
      </c>
      <c r="DH154" s="51">
        <f t="shared" si="545"/>
        <v>287162.00819999998</v>
      </c>
      <c r="DI154" s="51">
        <f t="shared" si="545"/>
        <v>287583.43239999999</v>
      </c>
      <c r="DJ154" s="51">
        <f t="shared" si="545"/>
        <v>326626.34663999995</v>
      </c>
      <c r="DK154" s="51">
        <f t="shared" si="545"/>
        <v>307107.18716999999</v>
      </c>
      <c r="DL154" s="51">
        <f t="shared" si="545"/>
        <v>420206.38449999999</v>
      </c>
      <c r="DM154" s="51">
        <f t="shared" si="545"/>
        <v>482303.04870999994</v>
      </c>
      <c r="DN154" s="51">
        <f t="shared" si="545"/>
        <v>525131.02179999999</v>
      </c>
      <c r="DO154" s="51">
        <f t="shared" si="545"/>
        <v>701928.78527999995</v>
      </c>
      <c r="DP154" s="51">
        <f t="shared" si="545"/>
        <v>818688.05424000008</v>
      </c>
      <c r="DQ154" s="51">
        <f t="shared" si="545"/>
        <v>801799.62038000009</v>
      </c>
      <c r="DR154" s="51">
        <f t="shared" si="545"/>
        <v>697477.15809000004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31" width="7.140625" customWidth="1"/>
    <col min="32" max="48" width="6.28515625" customWidth="1"/>
    <col min="49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131" t="s">
        <v>5</v>
      </c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  <c r="E31" s="38" t="s">
        <v>1155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9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2025-04-14T15:02:45Z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